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7.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drawings/drawing4.xml" ContentType="application/vnd.openxmlformats-officedocument.drawing+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drawings/drawing5.xml" ContentType="application/vnd.openxmlformats-officedocument.drawing+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charts/chart36.xml" ContentType="application/vnd.openxmlformats-officedocument.drawingml.chart+xml"/>
  <Override PartName="/xl/charts/style36.xml" ContentType="application/vnd.ms-office.chartstyle+xml"/>
  <Override PartName="/xl/charts/colors36.xml" ContentType="application/vnd.ms-office.chartcolorstyle+xml"/>
  <Override PartName="/xl/charts/chart37.xml" ContentType="application/vnd.openxmlformats-officedocument.drawingml.chart+xml"/>
  <Override PartName="/xl/charts/style37.xml" ContentType="application/vnd.ms-office.chartstyle+xml"/>
  <Override PartName="/xl/charts/colors37.xml" ContentType="application/vnd.ms-office.chartcolorstyle+xml"/>
  <Override PartName="/xl/charts/chart38.xml" ContentType="application/vnd.openxmlformats-officedocument.drawingml.chart+xml"/>
  <Override PartName="/xl/charts/style38.xml" ContentType="application/vnd.ms-office.chartstyle+xml"/>
  <Override PartName="/xl/charts/colors38.xml" ContentType="application/vnd.ms-office.chartcolorstyle+xml"/>
  <Override PartName="/xl/charts/chart39.xml" ContentType="application/vnd.openxmlformats-officedocument.drawingml.chart+xml"/>
  <Override PartName="/xl/charts/style39.xml" ContentType="application/vnd.ms-office.chartstyle+xml"/>
  <Override PartName="/xl/charts/colors39.xml" ContentType="application/vnd.ms-office.chartcolorstyle+xml"/>
  <Override PartName="/xl/charts/chart40.xml" ContentType="application/vnd.openxmlformats-officedocument.drawingml.chart+xml"/>
  <Override PartName="/xl/charts/style40.xml" ContentType="application/vnd.ms-office.chartstyle+xml"/>
  <Override PartName="/xl/charts/colors40.xml" ContentType="application/vnd.ms-office.chartcolorstyle+xml"/>
  <Override PartName="/xl/charts/chart41.xml" ContentType="application/vnd.openxmlformats-officedocument.drawingml.chart+xml"/>
  <Override PartName="/xl/charts/style41.xml" ContentType="application/vnd.ms-office.chartstyle+xml"/>
  <Override PartName="/xl/charts/colors41.xml" ContentType="application/vnd.ms-office.chartcolorstyle+xml"/>
  <Override PartName="/xl/charts/chart42.xml" ContentType="application/vnd.openxmlformats-officedocument.drawingml.chart+xml"/>
  <Override PartName="/xl/charts/style42.xml" ContentType="application/vnd.ms-office.chartstyle+xml"/>
  <Override PartName="/xl/charts/colors42.xml" ContentType="application/vnd.ms-office.chartcolorstyle+xml"/>
  <Override PartName="/xl/charts/chart43.xml" ContentType="application/vnd.openxmlformats-officedocument.drawingml.chart+xml"/>
  <Override PartName="/xl/charts/style43.xml" ContentType="application/vnd.ms-office.chartstyle+xml"/>
  <Override PartName="/xl/charts/colors43.xml" ContentType="application/vnd.ms-office.chartcolorstyle+xml"/>
  <Override PartName="/xl/charts/chart44.xml" ContentType="application/vnd.openxmlformats-officedocument.drawingml.chart+xml"/>
  <Override PartName="/xl/charts/style44.xml" ContentType="application/vnd.ms-office.chartstyle+xml"/>
  <Override PartName="/xl/charts/colors44.xml" ContentType="application/vnd.ms-office.chartcolorstyle+xml"/>
  <Override PartName="/xl/charts/chart45.xml" ContentType="application/vnd.openxmlformats-officedocument.drawingml.chart+xml"/>
  <Override PartName="/xl/charts/style45.xml" ContentType="application/vnd.ms-office.chartstyle+xml"/>
  <Override PartName="/xl/charts/colors45.xml" ContentType="application/vnd.ms-office.chartcolorstyle+xml"/>
  <Override PartName="/xl/charts/chart46.xml" ContentType="application/vnd.openxmlformats-officedocument.drawingml.chart+xml"/>
  <Override PartName="/xl/charts/style46.xml" ContentType="application/vnd.ms-office.chartstyle+xml"/>
  <Override PartName="/xl/charts/colors46.xml" ContentType="application/vnd.ms-office.chartcolorstyle+xml"/>
  <Override PartName="/xl/charts/chart47.xml" ContentType="application/vnd.openxmlformats-officedocument.drawingml.chart+xml"/>
  <Override PartName="/xl/charts/style47.xml" ContentType="application/vnd.ms-office.chartstyle+xml"/>
  <Override PartName="/xl/charts/colors47.xml" ContentType="application/vnd.ms-office.chartcolorstyle+xml"/>
  <Override PartName="/xl/charts/chart48.xml" ContentType="application/vnd.openxmlformats-officedocument.drawingml.chart+xml"/>
  <Override PartName="/xl/charts/style48.xml" ContentType="application/vnd.ms-office.chartstyle+xml"/>
  <Override PartName="/xl/charts/colors4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C:\Users\HP\OneDrive\Desktop\Excel Asssignments\project Excel\"/>
    </mc:Choice>
  </mc:AlternateContent>
  <xr:revisionPtr revIDLastSave="0" documentId="13_ncr:1_{99372E94-C2B1-4D45-B8FA-2AA02F15551F}" xr6:coauthVersionLast="47" xr6:coauthVersionMax="47" xr10:uidLastSave="{00000000-0000-0000-0000-000000000000}"/>
  <bookViews>
    <workbookView xWindow="-110" yWindow="-110" windowWidth="19420" windowHeight="11500" firstSheet="1" activeTab="4" xr2:uid="{00000000-000D-0000-FFFF-FFFF00000000}"/>
  </bookViews>
  <sheets>
    <sheet name="Financial data" sheetId="12" r:id="rId1"/>
    <sheet name="ques- 1 to 6" sheetId="2" r:id="rId2"/>
    <sheet name="ques- 7 to 12" sheetId="10" r:id="rId3"/>
    <sheet name="ques - 13 to 18" sheetId="13" r:id="rId4"/>
    <sheet name="ques - 19 to 24" sheetId="14" r:id="rId5"/>
    <sheet name="DASHBOARD" sheetId="16" r:id="rId6"/>
  </sheets>
  <definedNames>
    <definedName name="_xlcn.WorksheetConnection_FinancialSample1.xlsxFinData1" hidden="1">FinData</definedName>
    <definedName name="_xlcn.WorksheetConnection_FinancialSample1.xlsxTable11" hidden="1">'Financial data'!$A$1:$R$701</definedName>
    <definedName name="Slicer_Year">#N/A</definedName>
    <definedName name="Slicer_Year1">#N/A</definedName>
  </definedNames>
  <calcPr calcId="191029"/>
  <pivotCaches>
    <pivotCache cacheId="0" r:id="rId7"/>
    <pivotCache cacheId="1" r:id="rId8"/>
    <pivotCache cacheId="2" r:id="rId9"/>
    <pivotCache cacheId="3" r:id="rId10"/>
    <pivotCache cacheId="4" r:id="rId11"/>
    <pivotCache cacheId="5" r:id="rId12"/>
    <pivotCache cacheId="6" r:id="rId13"/>
    <pivotCache cacheId="7" r:id="rId14"/>
  </pivotCaches>
  <extLs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Financial+Sample (1).xlsx!Table1"/>
          <x15:modelTable id="FinData" name="FinData" connection="WorksheetConnection_Financial+Sample (1).xlsx!Fin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2" i="12" l="1"/>
  <c r="U2" i="12"/>
  <c r="U3" i="12"/>
  <c r="U4" i="12"/>
  <c r="U5" i="12"/>
  <c r="U6" i="12"/>
  <c r="U7" i="12"/>
  <c r="U8" i="12"/>
  <c r="U9" i="12"/>
  <c r="U10" i="12"/>
  <c r="U11" i="12"/>
  <c r="U12" i="12"/>
  <c r="U13" i="12"/>
  <c r="U14" i="12"/>
  <c r="U15" i="12"/>
  <c r="U16" i="12"/>
  <c r="U17" i="12"/>
  <c r="U18" i="12"/>
  <c r="U19" i="12"/>
  <c r="U20" i="12"/>
  <c r="U21" i="12"/>
  <c r="U22" i="12"/>
  <c r="U23" i="12"/>
  <c r="U24" i="12"/>
  <c r="U25" i="12"/>
  <c r="U26" i="12"/>
  <c r="U27" i="12"/>
  <c r="U28" i="12"/>
  <c r="U29" i="12"/>
  <c r="U30" i="12"/>
  <c r="U31" i="12"/>
  <c r="U32" i="12"/>
  <c r="U33" i="12"/>
  <c r="U34" i="12"/>
  <c r="U35" i="12"/>
  <c r="U36" i="12"/>
  <c r="U37" i="12"/>
  <c r="U38" i="12"/>
  <c r="U39" i="12"/>
  <c r="U40" i="12"/>
  <c r="U41" i="12"/>
  <c r="U42" i="12"/>
  <c r="U43" i="12"/>
  <c r="U44" i="12"/>
  <c r="U45" i="12"/>
  <c r="U46" i="12"/>
  <c r="U47" i="12"/>
  <c r="U48" i="12"/>
  <c r="U49" i="12"/>
  <c r="U50" i="12"/>
  <c r="U51" i="12"/>
  <c r="U52" i="12"/>
  <c r="U53" i="12"/>
  <c r="U54" i="12"/>
  <c r="U55" i="12"/>
  <c r="U56" i="12"/>
  <c r="U57" i="12"/>
  <c r="U58" i="12"/>
  <c r="U59" i="12"/>
  <c r="U60" i="12"/>
  <c r="U61" i="12"/>
  <c r="U62" i="12"/>
  <c r="U63" i="12"/>
  <c r="U64" i="12"/>
  <c r="U65" i="12"/>
  <c r="U66" i="12"/>
  <c r="U67" i="12"/>
  <c r="U68" i="12"/>
  <c r="U69" i="12"/>
  <c r="U70" i="12"/>
  <c r="U71" i="12"/>
  <c r="U72" i="12"/>
  <c r="U73" i="12"/>
  <c r="U74" i="12"/>
  <c r="U75" i="12"/>
  <c r="U76" i="12"/>
  <c r="U77" i="12"/>
  <c r="U78" i="12"/>
  <c r="U79" i="12"/>
  <c r="U80" i="12"/>
  <c r="U81" i="12"/>
  <c r="U82" i="12"/>
  <c r="U83" i="12"/>
  <c r="U84" i="12"/>
  <c r="U85" i="12"/>
  <c r="U86" i="12"/>
  <c r="U87" i="12"/>
  <c r="U88" i="12"/>
  <c r="U89" i="12"/>
  <c r="U90" i="12"/>
  <c r="U91" i="12"/>
  <c r="U92" i="12"/>
  <c r="U93" i="12"/>
  <c r="U94" i="12"/>
  <c r="U95" i="12"/>
  <c r="U96" i="12"/>
  <c r="U97" i="12"/>
  <c r="U98" i="12"/>
  <c r="U99" i="12"/>
  <c r="U100" i="12"/>
  <c r="U101" i="12"/>
  <c r="U102" i="12"/>
  <c r="U103" i="12"/>
  <c r="U104" i="12"/>
  <c r="U105" i="12"/>
  <c r="U106" i="12"/>
  <c r="U107" i="12"/>
  <c r="U108" i="12"/>
  <c r="U109" i="12"/>
  <c r="U110" i="12"/>
  <c r="U111" i="12"/>
  <c r="U112" i="12"/>
  <c r="U113" i="12"/>
  <c r="U114" i="12"/>
  <c r="U115" i="12"/>
  <c r="U116" i="12"/>
  <c r="U117" i="12"/>
  <c r="U118" i="12"/>
  <c r="U119" i="12"/>
  <c r="U120" i="12"/>
  <c r="U121" i="12"/>
  <c r="U122" i="12"/>
  <c r="U123" i="12"/>
  <c r="U124" i="12"/>
  <c r="U125" i="12"/>
  <c r="U126" i="12"/>
  <c r="U127" i="12"/>
  <c r="U128" i="12"/>
  <c r="U129" i="12"/>
  <c r="U130" i="12"/>
  <c r="U131" i="12"/>
  <c r="U132" i="12"/>
  <c r="U133" i="12"/>
  <c r="U134" i="12"/>
  <c r="U135" i="12"/>
  <c r="U136" i="12"/>
  <c r="U137" i="12"/>
  <c r="U138" i="12"/>
  <c r="U139" i="12"/>
  <c r="U140" i="12"/>
  <c r="U141" i="12"/>
  <c r="U142" i="12"/>
  <c r="U143" i="12"/>
  <c r="U144" i="12"/>
  <c r="U145" i="12"/>
  <c r="U146" i="12"/>
  <c r="U147" i="12"/>
  <c r="U148" i="12"/>
  <c r="U149" i="12"/>
  <c r="U150" i="12"/>
  <c r="U151" i="12"/>
  <c r="U152" i="12"/>
  <c r="U153" i="12"/>
  <c r="U154" i="12"/>
  <c r="U155" i="12"/>
  <c r="U156" i="12"/>
  <c r="U157" i="12"/>
  <c r="U158" i="12"/>
  <c r="U159" i="12"/>
  <c r="U160" i="12"/>
  <c r="U161" i="12"/>
  <c r="U162" i="12"/>
  <c r="U163" i="12"/>
  <c r="U164" i="12"/>
  <c r="U165" i="12"/>
  <c r="U166" i="12"/>
  <c r="U167" i="12"/>
  <c r="U168" i="12"/>
  <c r="U169" i="12"/>
  <c r="U170" i="12"/>
  <c r="U171" i="12"/>
  <c r="U172" i="12"/>
  <c r="U173" i="12"/>
  <c r="U174" i="12"/>
  <c r="U175" i="12"/>
  <c r="U176" i="12"/>
  <c r="U177" i="12"/>
  <c r="U178" i="12"/>
  <c r="U179" i="12"/>
  <c r="U180" i="12"/>
  <c r="U181" i="12"/>
  <c r="U182" i="12"/>
  <c r="U183" i="12"/>
  <c r="U184" i="12"/>
  <c r="U185" i="12"/>
  <c r="U186" i="12"/>
  <c r="U187" i="12"/>
  <c r="U188" i="12"/>
  <c r="U189" i="12"/>
  <c r="U190" i="12"/>
  <c r="U191" i="12"/>
  <c r="U192" i="12"/>
  <c r="U193" i="12"/>
  <c r="U194" i="12"/>
  <c r="U195" i="12"/>
  <c r="U196" i="12"/>
  <c r="U197" i="12"/>
  <c r="U198" i="12"/>
  <c r="U199" i="12"/>
  <c r="U200" i="12"/>
  <c r="U201" i="12"/>
  <c r="U202" i="12"/>
  <c r="U203" i="12"/>
  <c r="U204" i="12"/>
  <c r="U205" i="12"/>
  <c r="U206" i="12"/>
  <c r="U207" i="12"/>
  <c r="U208" i="12"/>
  <c r="U209" i="12"/>
  <c r="U210" i="12"/>
  <c r="U211" i="12"/>
  <c r="U212" i="12"/>
  <c r="U213" i="12"/>
  <c r="U214" i="12"/>
  <c r="U215" i="12"/>
  <c r="U216" i="12"/>
  <c r="U217" i="12"/>
  <c r="U218" i="12"/>
  <c r="U219" i="12"/>
  <c r="U220" i="12"/>
  <c r="U221" i="12"/>
  <c r="U222" i="12"/>
  <c r="U223" i="12"/>
  <c r="U224" i="12"/>
  <c r="U225" i="12"/>
  <c r="U226" i="12"/>
  <c r="U227" i="12"/>
  <c r="U228" i="12"/>
  <c r="U229" i="12"/>
  <c r="U230" i="12"/>
  <c r="U231" i="12"/>
  <c r="U232" i="12"/>
  <c r="U233" i="12"/>
  <c r="U234" i="12"/>
  <c r="U235" i="12"/>
  <c r="U236" i="12"/>
  <c r="U237" i="12"/>
  <c r="U238" i="12"/>
  <c r="U239" i="12"/>
  <c r="U240" i="12"/>
  <c r="U241" i="12"/>
  <c r="U242" i="12"/>
  <c r="U243" i="12"/>
  <c r="U244" i="12"/>
  <c r="U245" i="12"/>
  <c r="U246" i="12"/>
  <c r="U247" i="12"/>
  <c r="U248" i="12"/>
  <c r="U249" i="12"/>
  <c r="U250" i="12"/>
  <c r="U251" i="12"/>
  <c r="U252" i="12"/>
  <c r="U253" i="12"/>
  <c r="U254" i="12"/>
  <c r="U255" i="12"/>
  <c r="U256" i="12"/>
  <c r="U257" i="12"/>
  <c r="U258" i="12"/>
  <c r="U259" i="12"/>
  <c r="U260" i="12"/>
  <c r="U261" i="12"/>
  <c r="U262" i="12"/>
  <c r="U263" i="12"/>
  <c r="U264" i="12"/>
  <c r="U265" i="12"/>
  <c r="U266" i="12"/>
  <c r="U267" i="12"/>
  <c r="U268" i="12"/>
  <c r="U269" i="12"/>
  <c r="U270" i="12"/>
  <c r="U271" i="12"/>
  <c r="U272" i="12"/>
  <c r="U273" i="12"/>
  <c r="U274" i="12"/>
  <c r="U275" i="12"/>
  <c r="U276" i="12"/>
  <c r="U277" i="12"/>
  <c r="U278" i="12"/>
  <c r="U279" i="12"/>
  <c r="U280" i="12"/>
  <c r="U281" i="12"/>
  <c r="U282" i="12"/>
  <c r="U283" i="12"/>
  <c r="U284" i="12"/>
  <c r="U285" i="12"/>
  <c r="U286" i="12"/>
  <c r="U287" i="12"/>
  <c r="U288" i="12"/>
  <c r="U289" i="12"/>
  <c r="U290" i="12"/>
  <c r="U291" i="12"/>
  <c r="U292" i="12"/>
  <c r="U293" i="12"/>
  <c r="U294" i="12"/>
  <c r="U295" i="12"/>
  <c r="U296" i="12"/>
  <c r="U297" i="12"/>
  <c r="U298" i="12"/>
  <c r="U299" i="12"/>
  <c r="U300" i="12"/>
  <c r="U301" i="12"/>
  <c r="U302" i="12"/>
  <c r="U303" i="12"/>
  <c r="U304" i="12"/>
  <c r="U305" i="12"/>
  <c r="U306" i="12"/>
  <c r="U307" i="12"/>
  <c r="U308" i="12"/>
  <c r="U309" i="12"/>
  <c r="U310" i="12"/>
  <c r="U311" i="12"/>
  <c r="U312" i="12"/>
  <c r="U313" i="12"/>
  <c r="U314" i="12"/>
  <c r="U315" i="12"/>
  <c r="U316" i="12"/>
  <c r="U317" i="12"/>
  <c r="U318" i="12"/>
  <c r="U319" i="12"/>
  <c r="U320" i="12"/>
  <c r="U321" i="12"/>
  <c r="U322" i="12"/>
  <c r="U323" i="12"/>
  <c r="U324" i="12"/>
  <c r="U325" i="12"/>
  <c r="U326" i="12"/>
  <c r="U327" i="12"/>
  <c r="U328" i="12"/>
  <c r="U329" i="12"/>
  <c r="U330" i="12"/>
  <c r="U331" i="12"/>
  <c r="U332" i="12"/>
  <c r="U333" i="12"/>
  <c r="U334" i="12"/>
  <c r="U335" i="12"/>
  <c r="U336" i="12"/>
  <c r="U337" i="12"/>
  <c r="U338" i="12"/>
  <c r="U339" i="12"/>
  <c r="U340" i="12"/>
  <c r="U341" i="12"/>
  <c r="U342" i="12"/>
  <c r="U343" i="12"/>
  <c r="U344" i="12"/>
  <c r="U345" i="12"/>
  <c r="U346" i="12"/>
  <c r="U347" i="12"/>
  <c r="U348" i="12"/>
  <c r="U349" i="12"/>
  <c r="U350" i="12"/>
  <c r="U351" i="12"/>
  <c r="U352" i="12"/>
  <c r="U353" i="12"/>
  <c r="U354" i="12"/>
  <c r="U355" i="12"/>
  <c r="U356" i="12"/>
  <c r="U357" i="12"/>
  <c r="U358" i="12"/>
  <c r="U359" i="12"/>
  <c r="U360" i="12"/>
  <c r="U361" i="12"/>
  <c r="U362" i="12"/>
  <c r="U363" i="12"/>
  <c r="U364" i="12"/>
  <c r="U365" i="12"/>
  <c r="U366" i="12"/>
  <c r="U367" i="12"/>
  <c r="U368" i="12"/>
  <c r="U369" i="12"/>
  <c r="U370" i="12"/>
  <c r="U371" i="12"/>
  <c r="U372" i="12"/>
  <c r="U373" i="12"/>
  <c r="U374" i="12"/>
  <c r="U375" i="12"/>
  <c r="U376" i="12"/>
  <c r="U377" i="12"/>
  <c r="U378" i="12"/>
  <c r="U379" i="12"/>
  <c r="U380" i="12"/>
  <c r="U381" i="12"/>
  <c r="U382" i="12"/>
  <c r="U383" i="12"/>
  <c r="U384" i="12"/>
  <c r="U385" i="12"/>
  <c r="U386" i="12"/>
  <c r="U387" i="12"/>
  <c r="U388" i="12"/>
  <c r="U389" i="12"/>
  <c r="U390" i="12"/>
  <c r="U391" i="12"/>
  <c r="U392" i="12"/>
  <c r="U393" i="12"/>
  <c r="U394" i="12"/>
  <c r="U395" i="12"/>
  <c r="U396" i="12"/>
  <c r="U397" i="12"/>
  <c r="U398" i="12"/>
  <c r="U399" i="12"/>
  <c r="U400" i="12"/>
  <c r="U401" i="12"/>
  <c r="U402" i="12"/>
  <c r="U403" i="12"/>
  <c r="U404" i="12"/>
  <c r="U405" i="12"/>
  <c r="U406" i="12"/>
  <c r="U407" i="12"/>
  <c r="U408" i="12"/>
  <c r="U409" i="12"/>
  <c r="U410" i="12"/>
  <c r="U411" i="12"/>
  <c r="U412" i="12"/>
  <c r="U413" i="12"/>
  <c r="U414" i="12"/>
  <c r="U415" i="12"/>
  <c r="U416" i="12"/>
  <c r="U417" i="12"/>
  <c r="U418" i="12"/>
  <c r="U419" i="12"/>
  <c r="U420" i="12"/>
  <c r="U421" i="12"/>
  <c r="U422" i="12"/>
  <c r="U423" i="12"/>
  <c r="U424" i="12"/>
  <c r="U425" i="12"/>
  <c r="U426" i="12"/>
  <c r="U427" i="12"/>
  <c r="U428" i="12"/>
  <c r="U429" i="12"/>
  <c r="U430" i="12"/>
  <c r="U431" i="12"/>
  <c r="U432" i="12"/>
  <c r="U433" i="12"/>
  <c r="U434" i="12"/>
  <c r="U435" i="12"/>
  <c r="U436" i="12"/>
  <c r="U437" i="12"/>
  <c r="U438" i="12"/>
  <c r="U439" i="12"/>
  <c r="U440" i="12"/>
  <c r="U441" i="12"/>
  <c r="U442" i="12"/>
  <c r="U443" i="12"/>
  <c r="U444" i="12"/>
  <c r="U445" i="12"/>
  <c r="U446" i="12"/>
  <c r="U447" i="12"/>
  <c r="U448" i="12"/>
  <c r="U449" i="12"/>
  <c r="U450" i="12"/>
  <c r="U451" i="12"/>
  <c r="U452" i="12"/>
  <c r="U453" i="12"/>
  <c r="U454" i="12"/>
  <c r="U455" i="12"/>
  <c r="U456" i="12"/>
  <c r="U457" i="12"/>
  <c r="U458" i="12"/>
  <c r="U459" i="12"/>
  <c r="U460" i="12"/>
  <c r="U461" i="12"/>
  <c r="U462" i="12"/>
  <c r="U463" i="12"/>
  <c r="U464" i="12"/>
  <c r="U465" i="12"/>
  <c r="U466" i="12"/>
  <c r="U467" i="12"/>
  <c r="U468" i="12"/>
  <c r="U469" i="12"/>
  <c r="U470" i="12"/>
  <c r="U471" i="12"/>
  <c r="U472" i="12"/>
  <c r="U473" i="12"/>
  <c r="U474" i="12"/>
  <c r="U475" i="12"/>
  <c r="U476" i="12"/>
  <c r="U477" i="12"/>
  <c r="U478" i="12"/>
  <c r="U479" i="12"/>
  <c r="U480" i="12"/>
  <c r="U481" i="12"/>
  <c r="U482" i="12"/>
  <c r="U483" i="12"/>
  <c r="U484" i="12"/>
  <c r="U485" i="12"/>
  <c r="U486" i="12"/>
  <c r="U487" i="12"/>
  <c r="U488" i="12"/>
  <c r="U489" i="12"/>
  <c r="U490" i="12"/>
  <c r="U491" i="12"/>
  <c r="U492" i="12"/>
  <c r="U493" i="12"/>
  <c r="U494" i="12"/>
  <c r="U495" i="12"/>
  <c r="U496" i="12"/>
  <c r="U497" i="12"/>
  <c r="U498" i="12"/>
  <c r="U499" i="12"/>
  <c r="U500" i="12"/>
  <c r="U501" i="12"/>
  <c r="U502" i="12"/>
  <c r="U503" i="12"/>
  <c r="U504" i="12"/>
  <c r="U505" i="12"/>
  <c r="U506" i="12"/>
  <c r="U507" i="12"/>
  <c r="U508" i="12"/>
  <c r="U509" i="12"/>
  <c r="U510" i="12"/>
  <c r="U511" i="12"/>
  <c r="U512" i="12"/>
  <c r="U513" i="12"/>
  <c r="U514" i="12"/>
  <c r="U515" i="12"/>
  <c r="U516" i="12"/>
  <c r="U517" i="12"/>
  <c r="U518" i="12"/>
  <c r="U519" i="12"/>
  <c r="U520" i="12"/>
  <c r="U521" i="12"/>
  <c r="U522" i="12"/>
  <c r="U523" i="12"/>
  <c r="U524" i="12"/>
  <c r="U525" i="12"/>
  <c r="U526" i="12"/>
  <c r="U527" i="12"/>
  <c r="U528" i="12"/>
  <c r="U529" i="12"/>
  <c r="U530" i="12"/>
  <c r="U531" i="12"/>
  <c r="U532" i="12"/>
  <c r="U533" i="12"/>
  <c r="U534" i="12"/>
  <c r="U535" i="12"/>
  <c r="U536" i="12"/>
  <c r="U537" i="12"/>
  <c r="U538" i="12"/>
  <c r="U539" i="12"/>
  <c r="U540" i="12"/>
  <c r="U541" i="12"/>
  <c r="U542" i="12"/>
  <c r="U543" i="12"/>
  <c r="U544" i="12"/>
  <c r="U545" i="12"/>
  <c r="U546" i="12"/>
  <c r="U547" i="12"/>
  <c r="U548" i="12"/>
  <c r="U549" i="12"/>
  <c r="U550" i="12"/>
  <c r="U551" i="12"/>
  <c r="U552" i="12"/>
  <c r="U553" i="12"/>
  <c r="U554" i="12"/>
  <c r="U555" i="12"/>
  <c r="U556" i="12"/>
  <c r="U557" i="12"/>
  <c r="U558" i="12"/>
  <c r="U559" i="12"/>
  <c r="U560" i="12"/>
  <c r="U561" i="12"/>
  <c r="U562" i="12"/>
  <c r="U563" i="12"/>
  <c r="U564" i="12"/>
  <c r="U565" i="12"/>
  <c r="U566" i="12"/>
  <c r="U567" i="12"/>
  <c r="U568" i="12"/>
  <c r="U569" i="12"/>
  <c r="U570" i="12"/>
  <c r="U571" i="12"/>
  <c r="U572" i="12"/>
  <c r="U573" i="12"/>
  <c r="U574" i="12"/>
  <c r="U575" i="12"/>
  <c r="U576" i="12"/>
  <c r="U577" i="12"/>
  <c r="U578" i="12"/>
  <c r="U579" i="12"/>
  <c r="U580" i="12"/>
  <c r="U581" i="12"/>
  <c r="U582" i="12"/>
  <c r="U583" i="12"/>
  <c r="U584" i="12"/>
  <c r="U585" i="12"/>
  <c r="U586" i="12"/>
  <c r="U587" i="12"/>
  <c r="U588" i="12"/>
  <c r="U589" i="12"/>
  <c r="U590" i="12"/>
  <c r="U591" i="12"/>
  <c r="U592" i="12"/>
  <c r="U593" i="12"/>
  <c r="U594" i="12"/>
  <c r="U595" i="12"/>
  <c r="U596" i="12"/>
  <c r="U597" i="12"/>
  <c r="U598" i="12"/>
  <c r="U599" i="12"/>
  <c r="U600" i="12"/>
  <c r="U601" i="12"/>
  <c r="U602" i="12"/>
  <c r="U603" i="12"/>
  <c r="U604" i="12"/>
  <c r="U605" i="12"/>
  <c r="U606" i="12"/>
  <c r="U607" i="12"/>
  <c r="U608" i="12"/>
  <c r="U609" i="12"/>
  <c r="U610" i="12"/>
  <c r="U611" i="12"/>
  <c r="U612" i="12"/>
  <c r="U613" i="12"/>
  <c r="U614" i="12"/>
  <c r="U615" i="12"/>
  <c r="U616" i="12"/>
  <c r="U617" i="12"/>
  <c r="U618" i="12"/>
  <c r="U619" i="12"/>
  <c r="U620" i="12"/>
  <c r="U621" i="12"/>
  <c r="U622" i="12"/>
  <c r="U623" i="12"/>
  <c r="U624" i="12"/>
  <c r="U625" i="12"/>
  <c r="U626" i="12"/>
  <c r="U627" i="12"/>
  <c r="U628" i="12"/>
  <c r="U629" i="12"/>
  <c r="U630" i="12"/>
  <c r="U631" i="12"/>
  <c r="U632" i="12"/>
  <c r="U633" i="12"/>
  <c r="U634" i="12"/>
  <c r="U635" i="12"/>
  <c r="U636" i="12"/>
  <c r="U637" i="12"/>
  <c r="U638" i="12"/>
  <c r="U639" i="12"/>
  <c r="U640" i="12"/>
  <c r="U641" i="12"/>
  <c r="U642" i="12"/>
  <c r="U643" i="12"/>
  <c r="U644" i="12"/>
  <c r="U645" i="12"/>
  <c r="U646" i="12"/>
  <c r="U647" i="12"/>
  <c r="U648" i="12"/>
  <c r="U649" i="12"/>
  <c r="U650" i="12"/>
  <c r="U651" i="12"/>
  <c r="U652" i="12"/>
  <c r="U653" i="12"/>
  <c r="U654" i="12"/>
  <c r="U655" i="12"/>
  <c r="U656" i="12"/>
  <c r="U657" i="12"/>
  <c r="U658" i="12"/>
  <c r="U659" i="12"/>
  <c r="U660" i="12"/>
  <c r="U661" i="12"/>
  <c r="U662" i="12"/>
  <c r="U663" i="12"/>
  <c r="U664" i="12"/>
  <c r="U665" i="12"/>
  <c r="U666" i="12"/>
  <c r="U667" i="12"/>
  <c r="U668" i="12"/>
  <c r="U669" i="12"/>
  <c r="U670" i="12"/>
  <c r="U671" i="12"/>
  <c r="U672" i="12"/>
  <c r="U673" i="12"/>
  <c r="U674" i="12"/>
  <c r="U675" i="12"/>
  <c r="U676" i="12"/>
  <c r="U677" i="12"/>
  <c r="U678" i="12"/>
  <c r="U679" i="12"/>
  <c r="U680" i="12"/>
  <c r="U681" i="12"/>
  <c r="U682" i="12"/>
  <c r="U683" i="12"/>
  <c r="U684" i="12"/>
  <c r="U685" i="12"/>
  <c r="U686" i="12"/>
  <c r="U687" i="12"/>
  <c r="U688" i="12"/>
  <c r="U689" i="12"/>
  <c r="U690" i="12"/>
  <c r="U691" i="12"/>
  <c r="U692" i="12"/>
  <c r="U693" i="12"/>
  <c r="U694" i="12"/>
  <c r="U695" i="12"/>
  <c r="U696" i="12"/>
  <c r="U697" i="12"/>
  <c r="U698" i="12"/>
  <c r="U699" i="12"/>
  <c r="U700" i="12"/>
  <c r="U701" i="12"/>
  <c r="S2" i="12"/>
  <c r="S3" i="12"/>
  <c r="S4" i="12"/>
  <c r="S5" i="12"/>
  <c r="S6" i="12"/>
  <c r="S7" i="12"/>
  <c r="S8" i="12"/>
  <c r="S9" i="12"/>
  <c r="S10" i="12"/>
  <c r="S11" i="12"/>
  <c r="S12" i="12"/>
  <c r="S13" i="12"/>
  <c r="S14" i="12"/>
  <c r="S15" i="12"/>
  <c r="S16" i="12"/>
  <c r="S17" i="12"/>
  <c r="S18" i="12"/>
  <c r="S19" i="12"/>
  <c r="S20" i="12"/>
  <c r="S21" i="12"/>
  <c r="S22" i="12"/>
  <c r="S23" i="12"/>
  <c r="S24" i="12"/>
  <c r="S25" i="12"/>
  <c r="S26" i="12"/>
  <c r="S27" i="12"/>
  <c r="S28" i="12"/>
  <c r="S29" i="12"/>
  <c r="S30" i="12"/>
  <c r="S31" i="12"/>
  <c r="S32" i="12"/>
  <c r="S33" i="12"/>
  <c r="S34" i="12"/>
  <c r="S35" i="12"/>
  <c r="S36" i="12"/>
  <c r="S37" i="12"/>
  <c r="S38" i="12"/>
  <c r="S39" i="12"/>
  <c r="S40" i="12"/>
  <c r="S41" i="12"/>
  <c r="S42" i="12"/>
  <c r="S43" i="12"/>
  <c r="S44" i="12"/>
  <c r="S45" i="12"/>
  <c r="S46" i="12"/>
  <c r="S47" i="12"/>
  <c r="S48" i="12"/>
  <c r="S49" i="12"/>
  <c r="S50" i="12"/>
  <c r="S51" i="12"/>
  <c r="S52" i="12"/>
  <c r="S53" i="12"/>
  <c r="S54" i="12"/>
  <c r="S55" i="12"/>
  <c r="S56" i="12"/>
  <c r="S57" i="12"/>
  <c r="S58" i="12"/>
  <c r="S59" i="12"/>
  <c r="S60" i="12"/>
  <c r="S61" i="12"/>
  <c r="S62" i="12"/>
  <c r="S63" i="12"/>
  <c r="S64" i="12"/>
  <c r="S65" i="12"/>
  <c r="S66" i="12"/>
  <c r="S67" i="12"/>
  <c r="S68" i="12"/>
  <c r="S69" i="12"/>
  <c r="S70" i="12"/>
  <c r="S71" i="12"/>
  <c r="S72" i="12"/>
  <c r="S73" i="12"/>
  <c r="S74" i="12"/>
  <c r="S75" i="12"/>
  <c r="S76" i="12"/>
  <c r="S77" i="12"/>
  <c r="S78" i="12"/>
  <c r="S79" i="12"/>
  <c r="S80" i="12"/>
  <c r="S81" i="12"/>
  <c r="S82" i="12"/>
  <c r="S83" i="12"/>
  <c r="S84" i="12"/>
  <c r="S85" i="12"/>
  <c r="S86" i="12"/>
  <c r="S87" i="12"/>
  <c r="S88" i="12"/>
  <c r="S89" i="12"/>
  <c r="S90" i="12"/>
  <c r="S91" i="12"/>
  <c r="S92" i="12"/>
  <c r="S93" i="12"/>
  <c r="S94" i="12"/>
  <c r="S95" i="12"/>
  <c r="S96" i="12"/>
  <c r="S97" i="12"/>
  <c r="S98" i="12"/>
  <c r="S99" i="12"/>
  <c r="S100" i="12"/>
  <c r="S101" i="12"/>
  <c r="S102" i="12"/>
  <c r="S103" i="12"/>
  <c r="S104" i="12"/>
  <c r="S105" i="12"/>
  <c r="S106" i="12"/>
  <c r="S107" i="12"/>
  <c r="S108" i="12"/>
  <c r="S109" i="12"/>
  <c r="S110" i="12"/>
  <c r="S111" i="12"/>
  <c r="S112" i="12"/>
  <c r="S113" i="12"/>
  <c r="S114" i="12"/>
  <c r="S115" i="12"/>
  <c r="S116" i="12"/>
  <c r="S117" i="12"/>
  <c r="S118" i="12"/>
  <c r="S119" i="12"/>
  <c r="S120" i="12"/>
  <c r="S121" i="12"/>
  <c r="S122" i="12"/>
  <c r="S123" i="12"/>
  <c r="S124" i="12"/>
  <c r="S125" i="12"/>
  <c r="S126" i="12"/>
  <c r="S127" i="12"/>
  <c r="S128" i="12"/>
  <c r="S129" i="12"/>
  <c r="S130" i="12"/>
  <c r="S131" i="12"/>
  <c r="S132" i="12"/>
  <c r="S133" i="12"/>
  <c r="S134" i="12"/>
  <c r="S135" i="12"/>
  <c r="S136" i="12"/>
  <c r="S137" i="12"/>
  <c r="S138" i="12"/>
  <c r="S139" i="12"/>
  <c r="S140" i="12"/>
  <c r="S141" i="12"/>
  <c r="S142" i="12"/>
  <c r="S143" i="12"/>
  <c r="S144" i="12"/>
  <c r="S145" i="12"/>
  <c r="S146" i="12"/>
  <c r="S147" i="12"/>
  <c r="S148" i="12"/>
  <c r="S149" i="12"/>
  <c r="S150" i="12"/>
  <c r="S151" i="12"/>
  <c r="S152" i="12"/>
  <c r="S153" i="12"/>
  <c r="S154" i="12"/>
  <c r="S155" i="12"/>
  <c r="S156" i="12"/>
  <c r="S157" i="12"/>
  <c r="S158" i="12"/>
  <c r="S159" i="12"/>
  <c r="S160" i="12"/>
  <c r="S161" i="12"/>
  <c r="S162" i="12"/>
  <c r="S163" i="12"/>
  <c r="S164" i="12"/>
  <c r="S165" i="12"/>
  <c r="S166" i="12"/>
  <c r="S167" i="12"/>
  <c r="S168" i="12"/>
  <c r="S169" i="12"/>
  <c r="S170" i="12"/>
  <c r="S171" i="12"/>
  <c r="S172" i="12"/>
  <c r="S173" i="12"/>
  <c r="S174" i="12"/>
  <c r="S175" i="12"/>
  <c r="S176" i="12"/>
  <c r="S177" i="12"/>
  <c r="S178" i="12"/>
  <c r="S179" i="12"/>
  <c r="S180" i="12"/>
  <c r="S181" i="12"/>
  <c r="S182" i="12"/>
  <c r="S183" i="12"/>
  <c r="S184" i="12"/>
  <c r="S185" i="12"/>
  <c r="S186" i="12"/>
  <c r="S187" i="12"/>
  <c r="S188" i="12"/>
  <c r="S189" i="12"/>
  <c r="S190" i="12"/>
  <c r="S191" i="12"/>
  <c r="S192" i="12"/>
  <c r="S193" i="12"/>
  <c r="S194" i="12"/>
  <c r="S195" i="12"/>
  <c r="S196" i="12"/>
  <c r="S197" i="12"/>
  <c r="S198" i="12"/>
  <c r="S199" i="12"/>
  <c r="S200" i="12"/>
  <c r="S201" i="12"/>
  <c r="S202" i="12"/>
  <c r="S203" i="12"/>
  <c r="S204" i="12"/>
  <c r="S205" i="12"/>
  <c r="S206" i="12"/>
  <c r="S207" i="12"/>
  <c r="S208" i="12"/>
  <c r="S209" i="12"/>
  <c r="S210" i="12"/>
  <c r="S211" i="12"/>
  <c r="S212" i="12"/>
  <c r="S213" i="12"/>
  <c r="S214" i="12"/>
  <c r="S215" i="12"/>
  <c r="S216" i="12"/>
  <c r="S217" i="12"/>
  <c r="S218" i="12"/>
  <c r="S219" i="12"/>
  <c r="S220" i="12"/>
  <c r="S221" i="12"/>
  <c r="S222" i="12"/>
  <c r="S223" i="12"/>
  <c r="S224" i="12"/>
  <c r="S225" i="12"/>
  <c r="S226" i="12"/>
  <c r="S227" i="12"/>
  <c r="S228" i="12"/>
  <c r="S229" i="12"/>
  <c r="S230" i="12"/>
  <c r="S231" i="12"/>
  <c r="S232" i="12"/>
  <c r="S233" i="12"/>
  <c r="S234" i="12"/>
  <c r="S235" i="12"/>
  <c r="S236" i="12"/>
  <c r="S237" i="12"/>
  <c r="S238" i="12"/>
  <c r="S239" i="12"/>
  <c r="S240" i="12"/>
  <c r="S241" i="12"/>
  <c r="S242" i="12"/>
  <c r="S243" i="12"/>
  <c r="S244" i="12"/>
  <c r="S245" i="12"/>
  <c r="S246" i="12"/>
  <c r="S247" i="12"/>
  <c r="S248" i="12"/>
  <c r="S249" i="12"/>
  <c r="S250" i="12"/>
  <c r="S251" i="12"/>
  <c r="S252" i="12"/>
  <c r="S253" i="12"/>
  <c r="S254" i="12"/>
  <c r="S255" i="12"/>
  <c r="S256" i="12"/>
  <c r="S257" i="12"/>
  <c r="S258" i="12"/>
  <c r="S259" i="12"/>
  <c r="S260" i="12"/>
  <c r="S261" i="12"/>
  <c r="S262" i="12"/>
  <c r="S263" i="12"/>
  <c r="S264" i="12"/>
  <c r="S265" i="12"/>
  <c r="S266" i="12"/>
  <c r="S267" i="12"/>
  <c r="S268" i="12"/>
  <c r="S269" i="12"/>
  <c r="S270" i="12"/>
  <c r="S271" i="12"/>
  <c r="S272" i="12"/>
  <c r="S273" i="12"/>
  <c r="S274" i="12"/>
  <c r="S275" i="12"/>
  <c r="S276" i="12"/>
  <c r="S277" i="12"/>
  <c r="S278" i="12"/>
  <c r="S279" i="12"/>
  <c r="S280" i="12"/>
  <c r="S281" i="12"/>
  <c r="S282" i="12"/>
  <c r="S283" i="12"/>
  <c r="S284" i="12"/>
  <c r="S285" i="12"/>
  <c r="S286" i="12"/>
  <c r="S287" i="12"/>
  <c r="S288" i="12"/>
  <c r="S289" i="12"/>
  <c r="S290" i="12"/>
  <c r="S291" i="12"/>
  <c r="S292" i="12"/>
  <c r="S293" i="12"/>
  <c r="S294" i="12"/>
  <c r="S295" i="12"/>
  <c r="S296" i="12"/>
  <c r="S297" i="12"/>
  <c r="S298" i="12"/>
  <c r="S299" i="12"/>
  <c r="S300" i="12"/>
  <c r="S301" i="12"/>
  <c r="S302" i="12"/>
  <c r="S303" i="12"/>
  <c r="S304" i="12"/>
  <c r="S305" i="12"/>
  <c r="S306" i="12"/>
  <c r="S307" i="12"/>
  <c r="S308" i="12"/>
  <c r="S309" i="12"/>
  <c r="S310" i="12"/>
  <c r="S311" i="12"/>
  <c r="S312" i="12"/>
  <c r="S313" i="12"/>
  <c r="S314" i="12"/>
  <c r="S315" i="12"/>
  <c r="S316" i="12"/>
  <c r="S317" i="12"/>
  <c r="S318" i="12"/>
  <c r="S319" i="12"/>
  <c r="S320" i="12"/>
  <c r="S321" i="12"/>
  <c r="S322" i="12"/>
  <c r="S323" i="12"/>
  <c r="S324" i="12"/>
  <c r="S325" i="12"/>
  <c r="S326" i="12"/>
  <c r="S327" i="12"/>
  <c r="S328" i="12"/>
  <c r="S329" i="12"/>
  <c r="S330" i="12"/>
  <c r="S331" i="12"/>
  <c r="S332" i="12"/>
  <c r="S333" i="12"/>
  <c r="S334" i="12"/>
  <c r="S335" i="12"/>
  <c r="S336" i="12"/>
  <c r="S337" i="12"/>
  <c r="S338" i="12"/>
  <c r="S339" i="12"/>
  <c r="S340" i="12"/>
  <c r="S341" i="12"/>
  <c r="S342" i="12"/>
  <c r="S343" i="12"/>
  <c r="S344" i="12"/>
  <c r="S345" i="12"/>
  <c r="S346" i="12"/>
  <c r="S347" i="12"/>
  <c r="S348" i="12"/>
  <c r="S349" i="12"/>
  <c r="S350" i="12"/>
  <c r="S351" i="12"/>
  <c r="S352" i="12"/>
  <c r="S353" i="12"/>
  <c r="S354" i="12"/>
  <c r="S355" i="12"/>
  <c r="S356" i="12"/>
  <c r="S357" i="12"/>
  <c r="S358" i="12"/>
  <c r="S359" i="12"/>
  <c r="S360" i="12"/>
  <c r="S361" i="12"/>
  <c r="S362" i="12"/>
  <c r="S363" i="12"/>
  <c r="S364" i="12"/>
  <c r="S365" i="12"/>
  <c r="S366" i="12"/>
  <c r="S367" i="12"/>
  <c r="S368" i="12"/>
  <c r="S369" i="12"/>
  <c r="S370" i="12"/>
  <c r="S371" i="12"/>
  <c r="S372" i="12"/>
  <c r="S373" i="12"/>
  <c r="S374" i="12"/>
  <c r="S375" i="12"/>
  <c r="S376" i="12"/>
  <c r="S377" i="12"/>
  <c r="S378" i="12"/>
  <c r="S379" i="12"/>
  <c r="S380" i="12"/>
  <c r="S381" i="12"/>
  <c r="S382" i="12"/>
  <c r="S383" i="12"/>
  <c r="S384" i="12"/>
  <c r="S385" i="12"/>
  <c r="S386" i="12"/>
  <c r="S387" i="12"/>
  <c r="S388" i="12"/>
  <c r="S389" i="12"/>
  <c r="S390" i="12"/>
  <c r="S391" i="12"/>
  <c r="S392" i="12"/>
  <c r="S393" i="12"/>
  <c r="S394" i="12"/>
  <c r="S395" i="12"/>
  <c r="S396" i="12"/>
  <c r="S397" i="12"/>
  <c r="S398" i="12"/>
  <c r="S399" i="12"/>
  <c r="S400" i="12"/>
  <c r="S401" i="12"/>
  <c r="S402" i="12"/>
  <c r="S403" i="12"/>
  <c r="S404" i="12"/>
  <c r="S405" i="12"/>
  <c r="S406" i="12"/>
  <c r="S407" i="12"/>
  <c r="S408" i="12"/>
  <c r="S409" i="12"/>
  <c r="S410" i="12"/>
  <c r="S411" i="12"/>
  <c r="S412" i="12"/>
  <c r="S413" i="12"/>
  <c r="S414" i="12"/>
  <c r="S415" i="12"/>
  <c r="S416" i="12"/>
  <c r="S417" i="12"/>
  <c r="S418" i="12"/>
  <c r="S419" i="12"/>
  <c r="S420" i="12"/>
  <c r="S421" i="12"/>
  <c r="S422" i="12"/>
  <c r="S423" i="12"/>
  <c r="S424" i="12"/>
  <c r="S425" i="12"/>
  <c r="S426" i="12"/>
  <c r="S427" i="12"/>
  <c r="S428" i="12"/>
  <c r="S429" i="12"/>
  <c r="S430" i="12"/>
  <c r="S431" i="12"/>
  <c r="S432" i="12"/>
  <c r="S433" i="12"/>
  <c r="S434" i="12"/>
  <c r="S435" i="12"/>
  <c r="S436" i="12"/>
  <c r="S437" i="12"/>
  <c r="S438" i="12"/>
  <c r="S439" i="12"/>
  <c r="S440" i="12"/>
  <c r="S441" i="12"/>
  <c r="S442" i="12"/>
  <c r="S443" i="12"/>
  <c r="S444" i="12"/>
  <c r="S445" i="12"/>
  <c r="S446" i="12"/>
  <c r="S447" i="12"/>
  <c r="S448" i="12"/>
  <c r="S449" i="12"/>
  <c r="S450" i="12"/>
  <c r="S451" i="12"/>
  <c r="S452" i="12"/>
  <c r="S453" i="12"/>
  <c r="S454" i="12"/>
  <c r="S455" i="12"/>
  <c r="S456" i="12"/>
  <c r="S457" i="12"/>
  <c r="S458" i="12"/>
  <c r="S459" i="12"/>
  <c r="S460" i="12"/>
  <c r="S461" i="12"/>
  <c r="S462" i="12"/>
  <c r="S463" i="12"/>
  <c r="S464" i="12"/>
  <c r="S465" i="12"/>
  <c r="S466" i="12"/>
  <c r="S467" i="12"/>
  <c r="S468" i="12"/>
  <c r="S469" i="12"/>
  <c r="S470" i="12"/>
  <c r="S471" i="12"/>
  <c r="S472" i="12"/>
  <c r="S473" i="12"/>
  <c r="S474" i="12"/>
  <c r="S475" i="12"/>
  <c r="S476" i="12"/>
  <c r="S477" i="12"/>
  <c r="S478" i="12"/>
  <c r="S479" i="12"/>
  <c r="S480" i="12"/>
  <c r="S481" i="12"/>
  <c r="S482" i="12"/>
  <c r="S483" i="12"/>
  <c r="S484" i="12"/>
  <c r="S485" i="12"/>
  <c r="S486" i="12"/>
  <c r="S487" i="12"/>
  <c r="S488" i="12"/>
  <c r="S489" i="12"/>
  <c r="S490" i="12"/>
  <c r="S491" i="12"/>
  <c r="S492" i="12"/>
  <c r="S493" i="12"/>
  <c r="S494" i="12"/>
  <c r="S495" i="12"/>
  <c r="S496" i="12"/>
  <c r="S497" i="12"/>
  <c r="S498" i="12"/>
  <c r="S499" i="12"/>
  <c r="S500" i="12"/>
  <c r="S501" i="12"/>
  <c r="S502" i="12"/>
  <c r="S503" i="12"/>
  <c r="S504" i="12"/>
  <c r="S505" i="12"/>
  <c r="S506" i="12"/>
  <c r="S507" i="12"/>
  <c r="S508" i="12"/>
  <c r="S509" i="12"/>
  <c r="S510" i="12"/>
  <c r="S511" i="12"/>
  <c r="S512" i="12"/>
  <c r="S513" i="12"/>
  <c r="S514" i="12"/>
  <c r="S515" i="12"/>
  <c r="S516" i="12"/>
  <c r="S517" i="12"/>
  <c r="S518" i="12"/>
  <c r="S519" i="12"/>
  <c r="S520" i="12"/>
  <c r="S521" i="12"/>
  <c r="S522" i="12"/>
  <c r="S523" i="12"/>
  <c r="S524" i="12"/>
  <c r="S525" i="12"/>
  <c r="S526" i="12"/>
  <c r="S527" i="12"/>
  <c r="S528" i="12"/>
  <c r="S529" i="12"/>
  <c r="S530" i="12"/>
  <c r="S531" i="12"/>
  <c r="S532" i="12"/>
  <c r="S533" i="12"/>
  <c r="S534" i="12"/>
  <c r="S535" i="12"/>
  <c r="S536" i="12"/>
  <c r="S537" i="12"/>
  <c r="S538" i="12"/>
  <c r="S539" i="12"/>
  <c r="S540" i="12"/>
  <c r="S541" i="12"/>
  <c r="S542" i="12"/>
  <c r="S543" i="12"/>
  <c r="S544" i="12"/>
  <c r="S545" i="12"/>
  <c r="S546" i="12"/>
  <c r="S547" i="12"/>
  <c r="S548" i="12"/>
  <c r="S549" i="12"/>
  <c r="S550" i="12"/>
  <c r="S551" i="12"/>
  <c r="S552" i="12"/>
  <c r="S553" i="12"/>
  <c r="S554" i="12"/>
  <c r="S555" i="12"/>
  <c r="S556" i="12"/>
  <c r="S557" i="12"/>
  <c r="S558" i="12"/>
  <c r="S559" i="12"/>
  <c r="S560" i="12"/>
  <c r="S561" i="12"/>
  <c r="S562" i="12"/>
  <c r="S563" i="12"/>
  <c r="S564" i="12"/>
  <c r="S565" i="12"/>
  <c r="S566" i="12"/>
  <c r="S567" i="12"/>
  <c r="S568" i="12"/>
  <c r="S569" i="12"/>
  <c r="S570" i="12"/>
  <c r="S571" i="12"/>
  <c r="S572" i="12"/>
  <c r="S573" i="12"/>
  <c r="S574" i="12"/>
  <c r="S575" i="12"/>
  <c r="S576" i="12"/>
  <c r="S577" i="12"/>
  <c r="S578" i="12"/>
  <c r="S579" i="12"/>
  <c r="S580" i="12"/>
  <c r="S581" i="12"/>
  <c r="S582" i="12"/>
  <c r="S583" i="12"/>
  <c r="S584" i="12"/>
  <c r="S585" i="12"/>
  <c r="S586" i="12"/>
  <c r="S587" i="12"/>
  <c r="S588" i="12"/>
  <c r="S589" i="12"/>
  <c r="S590" i="12"/>
  <c r="S591" i="12"/>
  <c r="S592" i="12"/>
  <c r="S593" i="12"/>
  <c r="S594" i="12"/>
  <c r="S595" i="12"/>
  <c r="S596" i="12"/>
  <c r="S597" i="12"/>
  <c r="S598" i="12"/>
  <c r="S599" i="12"/>
  <c r="S600" i="12"/>
  <c r="S601" i="12"/>
  <c r="S602" i="12"/>
  <c r="S603" i="12"/>
  <c r="S604" i="12"/>
  <c r="S605" i="12"/>
  <c r="S606" i="12"/>
  <c r="S607" i="12"/>
  <c r="S608" i="12"/>
  <c r="S609" i="12"/>
  <c r="S610" i="12"/>
  <c r="S611" i="12"/>
  <c r="S612" i="12"/>
  <c r="S613" i="12"/>
  <c r="S614" i="12"/>
  <c r="S615" i="12"/>
  <c r="S616" i="12"/>
  <c r="S617" i="12"/>
  <c r="S618" i="12"/>
  <c r="S619" i="12"/>
  <c r="S620" i="12"/>
  <c r="S621" i="12"/>
  <c r="S622" i="12"/>
  <c r="S623" i="12"/>
  <c r="S624" i="12"/>
  <c r="S625" i="12"/>
  <c r="S626" i="12"/>
  <c r="S627" i="12"/>
  <c r="S628" i="12"/>
  <c r="S629" i="12"/>
  <c r="S630" i="12"/>
  <c r="S631" i="12"/>
  <c r="S632" i="12"/>
  <c r="S633" i="12"/>
  <c r="S634" i="12"/>
  <c r="S635" i="12"/>
  <c r="S636" i="12"/>
  <c r="S637" i="12"/>
  <c r="S638" i="12"/>
  <c r="S639" i="12"/>
  <c r="S640" i="12"/>
  <c r="S641" i="12"/>
  <c r="S642" i="12"/>
  <c r="S643" i="12"/>
  <c r="S644" i="12"/>
  <c r="S645" i="12"/>
  <c r="S646" i="12"/>
  <c r="S647" i="12"/>
  <c r="S648" i="12"/>
  <c r="S649" i="12"/>
  <c r="S650" i="12"/>
  <c r="S651" i="12"/>
  <c r="S652" i="12"/>
  <c r="S653" i="12"/>
  <c r="S654" i="12"/>
  <c r="S655" i="12"/>
  <c r="S656" i="12"/>
  <c r="S657" i="12"/>
  <c r="S658" i="12"/>
  <c r="S659" i="12"/>
  <c r="S660" i="12"/>
  <c r="S661" i="12"/>
  <c r="S662" i="12"/>
  <c r="S663" i="12"/>
  <c r="S664" i="12"/>
  <c r="S665" i="12"/>
  <c r="S666" i="12"/>
  <c r="S667" i="12"/>
  <c r="S668" i="12"/>
  <c r="S669" i="12"/>
  <c r="S670" i="12"/>
  <c r="S671" i="12"/>
  <c r="S672" i="12"/>
  <c r="S673" i="12"/>
  <c r="S674" i="12"/>
  <c r="S675" i="12"/>
  <c r="S676" i="12"/>
  <c r="S677" i="12"/>
  <c r="S678" i="12"/>
  <c r="S679" i="12"/>
  <c r="S680" i="12"/>
  <c r="S681" i="12"/>
  <c r="S682" i="12"/>
  <c r="S683" i="12"/>
  <c r="S684" i="12"/>
  <c r="S685" i="12"/>
  <c r="S686" i="12"/>
  <c r="S687" i="12"/>
  <c r="S688" i="12"/>
  <c r="S689" i="12"/>
  <c r="S690" i="12"/>
  <c r="S691" i="12"/>
  <c r="S692" i="12"/>
  <c r="S693" i="12"/>
  <c r="S694" i="12"/>
  <c r="S695" i="12"/>
  <c r="S696" i="12"/>
  <c r="S697" i="12"/>
  <c r="S698" i="12"/>
  <c r="S699" i="12"/>
  <c r="S700" i="12"/>
  <c r="S701" i="12"/>
  <c r="R4" i="12"/>
  <c r="T701" i="12"/>
  <c r="P701" i="12"/>
  <c r="O701" i="12"/>
  <c r="N701" i="12"/>
  <c r="L701" i="12"/>
  <c r="H701" i="12"/>
  <c r="J701" i="12" s="1"/>
  <c r="T700" i="12"/>
  <c r="P700" i="12"/>
  <c r="O700" i="12"/>
  <c r="N700" i="12"/>
  <c r="L700" i="12"/>
  <c r="Q700" i="12" s="1"/>
  <c r="H700" i="12"/>
  <c r="J700" i="12" s="1"/>
  <c r="T699" i="12"/>
  <c r="P699" i="12"/>
  <c r="O699" i="12"/>
  <c r="N699" i="12"/>
  <c r="L699" i="12"/>
  <c r="Q699" i="12" s="1"/>
  <c r="H699" i="12"/>
  <c r="J699" i="12" s="1"/>
  <c r="T698" i="12"/>
  <c r="P698" i="12"/>
  <c r="O698" i="12"/>
  <c r="N698" i="12"/>
  <c r="L698" i="12"/>
  <c r="Q698" i="12" s="1"/>
  <c r="H698" i="12"/>
  <c r="J698" i="12" s="1"/>
  <c r="T697" i="12"/>
  <c r="P697" i="12"/>
  <c r="O697" i="12"/>
  <c r="N697" i="12"/>
  <c r="L697" i="12"/>
  <c r="Q697" i="12" s="1"/>
  <c r="H697" i="12"/>
  <c r="J697" i="12" s="1"/>
  <c r="T696" i="12"/>
  <c r="P696" i="12"/>
  <c r="O696" i="12"/>
  <c r="N696" i="12"/>
  <c r="L696" i="12"/>
  <c r="Q696" i="12" s="1"/>
  <c r="H696" i="12"/>
  <c r="J696" i="12" s="1"/>
  <c r="T695" i="12"/>
  <c r="P695" i="12"/>
  <c r="O695" i="12"/>
  <c r="N695" i="12"/>
  <c r="L695" i="12"/>
  <c r="H695" i="12"/>
  <c r="J695" i="12" s="1"/>
  <c r="T694" i="12"/>
  <c r="P694" i="12"/>
  <c r="O694" i="12"/>
  <c r="N694" i="12"/>
  <c r="L694" i="12"/>
  <c r="H694" i="12"/>
  <c r="J694" i="12" s="1"/>
  <c r="T693" i="12"/>
  <c r="P693" i="12"/>
  <c r="O693" i="12"/>
  <c r="N693" i="12"/>
  <c r="L693" i="12"/>
  <c r="H693" i="12"/>
  <c r="J693" i="12" s="1"/>
  <c r="R693" i="12" s="1"/>
  <c r="T692" i="12"/>
  <c r="P692" i="12"/>
  <c r="O692" i="12"/>
  <c r="N692" i="12"/>
  <c r="L692" i="12"/>
  <c r="Q692" i="12" s="1"/>
  <c r="H692" i="12"/>
  <c r="J692" i="12" s="1"/>
  <c r="T691" i="12"/>
  <c r="P691" i="12"/>
  <c r="O691" i="12"/>
  <c r="N691" i="12"/>
  <c r="L691" i="12"/>
  <c r="Q691" i="12" s="1"/>
  <c r="H691" i="12"/>
  <c r="J691" i="12" s="1"/>
  <c r="T690" i="12"/>
  <c r="P690" i="12"/>
  <c r="O690" i="12"/>
  <c r="N690" i="12"/>
  <c r="L690" i="12"/>
  <c r="H690" i="12"/>
  <c r="J690" i="12" s="1"/>
  <c r="T689" i="12"/>
  <c r="P689" i="12"/>
  <c r="O689" i="12"/>
  <c r="N689" i="12"/>
  <c r="L689" i="12"/>
  <c r="H689" i="12"/>
  <c r="J689" i="12" s="1"/>
  <c r="T688" i="12"/>
  <c r="P688" i="12"/>
  <c r="O688" i="12"/>
  <c r="N688" i="12"/>
  <c r="L688" i="12"/>
  <c r="H688" i="12"/>
  <c r="J688" i="12" s="1"/>
  <c r="T687" i="12"/>
  <c r="P687" i="12"/>
  <c r="O687" i="12"/>
  <c r="N687" i="12"/>
  <c r="L687" i="12"/>
  <c r="H687" i="12"/>
  <c r="J687" i="12" s="1"/>
  <c r="T686" i="12"/>
  <c r="P686" i="12"/>
  <c r="O686" i="12"/>
  <c r="N686" i="12"/>
  <c r="L686" i="12"/>
  <c r="H686" i="12"/>
  <c r="J686" i="12" s="1"/>
  <c r="T685" i="12"/>
  <c r="P685" i="12"/>
  <c r="O685" i="12"/>
  <c r="N685" i="12"/>
  <c r="L685" i="12"/>
  <c r="H685" i="12"/>
  <c r="J685" i="12" s="1"/>
  <c r="T684" i="12"/>
  <c r="P684" i="12"/>
  <c r="O684" i="12"/>
  <c r="N684" i="12"/>
  <c r="L684" i="12"/>
  <c r="H684" i="12"/>
  <c r="J684" i="12" s="1"/>
  <c r="T683" i="12"/>
  <c r="P683" i="12"/>
  <c r="O683" i="12"/>
  <c r="N683" i="12"/>
  <c r="L683" i="12"/>
  <c r="H683" i="12"/>
  <c r="J683" i="12" s="1"/>
  <c r="T682" i="12"/>
  <c r="P682" i="12"/>
  <c r="O682" i="12"/>
  <c r="N682" i="12"/>
  <c r="L682" i="12"/>
  <c r="H682" i="12"/>
  <c r="J682" i="12" s="1"/>
  <c r="T681" i="12"/>
  <c r="P681" i="12"/>
  <c r="O681" i="12"/>
  <c r="N681" i="12"/>
  <c r="L681" i="12"/>
  <c r="H681" i="12"/>
  <c r="J681" i="12" s="1"/>
  <c r="T680" i="12"/>
  <c r="P680" i="12"/>
  <c r="O680" i="12"/>
  <c r="N680" i="12"/>
  <c r="L680" i="12"/>
  <c r="H680" i="12"/>
  <c r="J680" i="12" s="1"/>
  <c r="T679" i="12"/>
  <c r="P679" i="12"/>
  <c r="O679" i="12"/>
  <c r="N679" i="12"/>
  <c r="L679" i="12"/>
  <c r="H679" i="12"/>
  <c r="J679" i="12" s="1"/>
  <c r="T678" i="12"/>
  <c r="P678" i="12"/>
  <c r="O678" i="12"/>
  <c r="N678" i="12"/>
  <c r="L678" i="12"/>
  <c r="H678" i="12"/>
  <c r="J678" i="12" s="1"/>
  <c r="T677" i="12"/>
  <c r="P677" i="12"/>
  <c r="O677" i="12"/>
  <c r="N677" i="12"/>
  <c r="L677" i="12"/>
  <c r="H677" i="12"/>
  <c r="J677" i="12" s="1"/>
  <c r="T676" i="12"/>
  <c r="P676" i="12"/>
  <c r="O676" i="12"/>
  <c r="N676" i="12"/>
  <c r="L676" i="12"/>
  <c r="H676" i="12"/>
  <c r="J676" i="12" s="1"/>
  <c r="T675" i="12"/>
  <c r="P675" i="12"/>
  <c r="O675" i="12"/>
  <c r="N675" i="12"/>
  <c r="L675" i="12"/>
  <c r="H675" i="12"/>
  <c r="J675" i="12" s="1"/>
  <c r="T674" i="12"/>
  <c r="P674" i="12"/>
  <c r="O674" i="12"/>
  <c r="N674" i="12"/>
  <c r="L674" i="12"/>
  <c r="H674" i="12"/>
  <c r="J674" i="12" s="1"/>
  <c r="T673" i="12"/>
  <c r="P673" i="12"/>
  <c r="O673" i="12"/>
  <c r="N673" i="12"/>
  <c r="L673" i="12"/>
  <c r="H673" i="12"/>
  <c r="J673" i="12" s="1"/>
  <c r="T672" i="12"/>
  <c r="P672" i="12"/>
  <c r="O672" i="12"/>
  <c r="N672" i="12"/>
  <c r="L672" i="12"/>
  <c r="H672" i="12"/>
  <c r="J672" i="12" s="1"/>
  <c r="T671" i="12"/>
  <c r="P671" i="12"/>
  <c r="O671" i="12"/>
  <c r="N671" i="12"/>
  <c r="L671" i="12"/>
  <c r="H671" i="12"/>
  <c r="J671" i="12" s="1"/>
  <c r="T670" i="12"/>
  <c r="P670" i="12"/>
  <c r="O670" i="12"/>
  <c r="N670" i="12"/>
  <c r="L670" i="12"/>
  <c r="H670" i="12"/>
  <c r="J670" i="12" s="1"/>
  <c r="T669" i="12"/>
  <c r="P669" i="12"/>
  <c r="O669" i="12"/>
  <c r="N669" i="12"/>
  <c r="L669" i="12"/>
  <c r="H669" i="12"/>
  <c r="J669" i="12" s="1"/>
  <c r="T668" i="12"/>
  <c r="P668" i="12"/>
  <c r="O668" i="12"/>
  <c r="N668" i="12"/>
  <c r="L668" i="12"/>
  <c r="H668" i="12"/>
  <c r="J668" i="12" s="1"/>
  <c r="T667" i="12"/>
  <c r="P667" i="12"/>
  <c r="O667" i="12"/>
  <c r="N667" i="12"/>
  <c r="L667" i="12"/>
  <c r="H667" i="12"/>
  <c r="J667" i="12" s="1"/>
  <c r="T666" i="12"/>
  <c r="P666" i="12"/>
  <c r="O666" i="12"/>
  <c r="N666" i="12"/>
  <c r="L666" i="12"/>
  <c r="J666" i="12"/>
  <c r="H666" i="12"/>
  <c r="T665" i="12"/>
  <c r="P665" i="12"/>
  <c r="O665" i="12"/>
  <c r="N665" i="12"/>
  <c r="L665" i="12"/>
  <c r="H665" i="12"/>
  <c r="J665" i="12" s="1"/>
  <c r="T664" i="12"/>
  <c r="P664" i="12"/>
  <c r="O664" i="12"/>
  <c r="N664" i="12"/>
  <c r="L664" i="12"/>
  <c r="H664" i="12"/>
  <c r="J664" i="12" s="1"/>
  <c r="T663" i="12"/>
  <c r="P663" i="12"/>
  <c r="O663" i="12"/>
  <c r="N663" i="12"/>
  <c r="L663" i="12"/>
  <c r="H663" i="12"/>
  <c r="J663" i="12" s="1"/>
  <c r="T662" i="12"/>
  <c r="P662" i="12"/>
  <c r="O662" i="12"/>
  <c r="N662" i="12"/>
  <c r="L662" i="12"/>
  <c r="H662" i="12"/>
  <c r="J662" i="12" s="1"/>
  <c r="T661" i="12"/>
  <c r="P661" i="12"/>
  <c r="O661" i="12"/>
  <c r="N661" i="12"/>
  <c r="L661" i="12"/>
  <c r="H661" i="12"/>
  <c r="J661" i="12" s="1"/>
  <c r="T660" i="12"/>
  <c r="P660" i="12"/>
  <c r="O660" i="12"/>
  <c r="N660" i="12"/>
  <c r="L660" i="12"/>
  <c r="H660" i="12"/>
  <c r="J660" i="12" s="1"/>
  <c r="T659" i="12"/>
  <c r="P659" i="12"/>
  <c r="O659" i="12"/>
  <c r="N659" i="12"/>
  <c r="L659" i="12"/>
  <c r="H659" i="12"/>
  <c r="J659" i="12" s="1"/>
  <c r="T658" i="12"/>
  <c r="P658" i="12"/>
  <c r="O658" i="12"/>
  <c r="N658" i="12"/>
  <c r="L658" i="12"/>
  <c r="H658" i="12"/>
  <c r="J658" i="12" s="1"/>
  <c r="T657" i="12"/>
  <c r="P657" i="12"/>
  <c r="O657" i="12"/>
  <c r="N657" i="12"/>
  <c r="L657" i="12"/>
  <c r="H657" i="12"/>
  <c r="J657" i="12" s="1"/>
  <c r="T656" i="12"/>
  <c r="P656" i="12"/>
  <c r="O656" i="12"/>
  <c r="N656" i="12"/>
  <c r="L656" i="12"/>
  <c r="H656" i="12"/>
  <c r="J656" i="12" s="1"/>
  <c r="T655" i="12"/>
  <c r="P655" i="12"/>
  <c r="O655" i="12"/>
  <c r="N655" i="12"/>
  <c r="L655" i="12"/>
  <c r="H655" i="12"/>
  <c r="J655" i="12" s="1"/>
  <c r="T654" i="12"/>
  <c r="P654" i="12"/>
  <c r="O654" i="12"/>
  <c r="N654" i="12"/>
  <c r="L654" i="12"/>
  <c r="H654" i="12"/>
  <c r="J654" i="12" s="1"/>
  <c r="T653" i="12"/>
  <c r="P653" i="12"/>
  <c r="O653" i="12"/>
  <c r="N653" i="12"/>
  <c r="L653" i="12"/>
  <c r="H653" i="12"/>
  <c r="J653" i="12" s="1"/>
  <c r="T652" i="12"/>
  <c r="P652" i="12"/>
  <c r="O652" i="12"/>
  <c r="N652" i="12"/>
  <c r="L652" i="12"/>
  <c r="H652" i="12"/>
  <c r="J652" i="12" s="1"/>
  <c r="T651" i="12"/>
  <c r="P651" i="12"/>
  <c r="O651" i="12"/>
  <c r="N651" i="12"/>
  <c r="L651" i="12"/>
  <c r="H651" i="12"/>
  <c r="J651" i="12" s="1"/>
  <c r="T650" i="12"/>
  <c r="P650" i="12"/>
  <c r="O650" i="12"/>
  <c r="N650" i="12"/>
  <c r="L650" i="12"/>
  <c r="H650" i="12"/>
  <c r="J650" i="12" s="1"/>
  <c r="T649" i="12"/>
  <c r="P649" i="12"/>
  <c r="O649" i="12"/>
  <c r="N649" i="12"/>
  <c r="L649" i="12"/>
  <c r="H649" i="12"/>
  <c r="J649" i="12" s="1"/>
  <c r="T648" i="12"/>
  <c r="P648" i="12"/>
  <c r="O648" i="12"/>
  <c r="N648" i="12"/>
  <c r="L648" i="12"/>
  <c r="H648" i="12"/>
  <c r="J648" i="12" s="1"/>
  <c r="T647" i="12"/>
  <c r="P647" i="12"/>
  <c r="O647" i="12"/>
  <c r="N647" i="12"/>
  <c r="L647" i="12"/>
  <c r="H647" i="12"/>
  <c r="J647" i="12" s="1"/>
  <c r="T646" i="12"/>
  <c r="P646" i="12"/>
  <c r="O646" i="12"/>
  <c r="N646" i="12"/>
  <c r="L646" i="12"/>
  <c r="H646" i="12"/>
  <c r="J646" i="12" s="1"/>
  <c r="T645" i="12"/>
  <c r="P645" i="12"/>
  <c r="O645" i="12"/>
  <c r="N645" i="12"/>
  <c r="L645" i="12"/>
  <c r="H645" i="12"/>
  <c r="J645" i="12" s="1"/>
  <c r="T644" i="12"/>
  <c r="P644" i="12"/>
  <c r="O644" i="12"/>
  <c r="N644" i="12"/>
  <c r="L644" i="12"/>
  <c r="H644" i="12"/>
  <c r="J644" i="12" s="1"/>
  <c r="T643" i="12"/>
  <c r="P643" i="12"/>
  <c r="O643" i="12"/>
  <c r="N643" i="12"/>
  <c r="L643" i="12"/>
  <c r="H643" i="12"/>
  <c r="J643" i="12" s="1"/>
  <c r="T642" i="12"/>
  <c r="P642" i="12"/>
  <c r="O642" i="12"/>
  <c r="N642" i="12"/>
  <c r="L642" i="12"/>
  <c r="H642" i="12"/>
  <c r="J642" i="12" s="1"/>
  <c r="T641" i="12"/>
  <c r="P641" i="12"/>
  <c r="O641" i="12"/>
  <c r="N641" i="12"/>
  <c r="L641" i="12"/>
  <c r="H641" i="12"/>
  <c r="J641" i="12" s="1"/>
  <c r="T640" i="12"/>
  <c r="P640" i="12"/>
  <c r="O640" i="12"/>
  <c r="N640" i="12"/>
  <c r="L640" i="12"/>
  <c r="H640" i="12"/>
  <c r="J640" i="12" s="1"/>
  <c r="T639" i="12"/>
  <c r="P639" i="12"/>
  <c r="O639" i="12"/>
  <c r="N639" i="12"/>
  <c r="L639" i="12"/>
  <c r="H639" i="12"/>
  <c r="J639" i="12" s="1"/>
  <c r="T638" i="12"/>
  <c r="P638" i="12"/>
  <c r="O638" i="12"/>
  <c r="N638" i="12"/>
  <c r="L638" i="12"/>
  <c r="H638" i="12"/>
  <c r="J638" i="12" s="1"/>
  <c r="T637" i="12"/>
  <c r="P637" i="12"/>
  <c r="O637" i="12"/>
  <c r="N637" i="12"/>
  <c r="L637" i="12"/>
  <c r="J637" i="12"/>
  <c r="H637" i="12"/>
  <c r="T636" i="12"/>
  <c r="P636" i="12"/>
  <c r="O636" i="12"/>
  <c r="N636" i="12"/>
  <c r="L636" i="12"/>
  <c r="Q636" i="12" s="1"/>
  <c r="H636" i="12"/>
  <c r="J636" i="12" s="1"/>
  <c r="T635" i="12"/>
  <c r="P635" i="12"/>
  <c r="O635" i="12"/>
  <c r="N635" i="12"/>
  <c r="L635" i="12"/>
  <c r="H635" i="12"/>
  <c r="J635" i="12" s="1"/>
  <c r="T634" i="12"/>
  <c r="P634" i="12"/>
  <c r="O634" i="12"/>
  <c r="N634" i="12"/>
  <c r="L634" i="12"/>
  <c r="H634" i="12"/>
  <c r="J634" i="12" s="1"/>
  <c r="T633" i="12"/>
  <c r="P633" i="12"/>
  <c r="O633" i="12"/>
  <c r="N633" i="12"/>
  <c r="L633" i="12"/>
  <c r="H633" i="12"/>
  <c r="J633" i="12" s="1"/>
  <c r="T632" i="12"/>
  <c r="P632" i="12"/>
  <c r="O632" i="12"/>
  <c r="N632" i="12"/>
  <c r="L632" i="12"/>
  <c r="H632" i="12"/>
  <c r="J632" i="12" s="1"/>
  <c r="T631" i="12"/>
  <c r="P631" i="12"/>
  <c r="O631" i="12"/>
  <c r="N631" i="12"/>
  <c r="L631" i="12"/>
  <c r="H631" i="12"/>
  <c r="J631" i="12" s="1"/>
  <c r="T630" i="12"/>
  <c r="P630" i="12"/>
  <c r="O630" i="12"/>
  <c r="N630" i="12"/>
  <c r="L630" i="12"/>
  <c r="H630" i="12"/>
  <c r="J630" i="12" s="1"/>
  <c r="T629" i="12"/>
  <c r="P629" i="12"/>
  <c r="O629" i="12"/>
  <c r="N629" i="12"/>
  <c r="L629" i="12"/>
  <c r="H629" i="12"/>
  <c r="J629" i="12" s="1"/>
  <c r="T628" i="12"/>
  <c r="P628" i="12"/>
  <c r="O628" i="12"/>
  <c r="N628" i="12"/>
  <c r="L628" i="12"/>
  <c r="Q628" i="12" s="1"/>
  <c r="H628" i="12"/>
  <c r="J628" i="12" s="1"/>
  <c r="T627" i="12"/>
  <c r="P627" i="12"/>
  <c r="O627" i="12"/>
  <c r="N627" i="12"/>
  <c r="L627" i="12"/>
  <c r="H627" i="12"/>
  <c r="J627" i="12" s="1"/>
  <c r="T626" i="12"/>
  <c r="P626" i="12"/>
  <c r="O626" i="12"/>
  <c r="N626" i="12"/>
  <c r="L626" i="12"/>
  <c r="H626" i="12"/>
  <c r="J626" i="12" s="1"/>
  <c r="T625" i="12"/>
  <c r="P625" i="12"/>
  <c r="O625" i="12"/>
  <c r="N625" i="12"/>
  <c r="L625" i="12"/>
  <c r="H625" i="12"/>
  <c r="J625" i="12" s="1"/>
  <c r="T624" i="12"/>
  <c r="P624" i="12"/>
  <c r="O624" i="12"/>
  <c r="N624" i="12"/>
  <c r="L624" i="12"/>
  <c r="H624" i="12"/>
  <c r="J624" i="12" s="1"/>
  <c r="T623" i="12"/>
  <c r="P623" i="12"/>
  <c r="O623" i="12"/>
  <c r="N623" i="12"/>
  <c r="L623" i="12"/>
  <c r="H623" i="12"/>
  <c r="J623" i="12" s="1"/>
  <c r="T622" i="12"/>
  <c r="P622" i="12"/>
  <c r="O622" i="12"/>
  <c r="N622" i="12"/>
  <c r="L622" i="12"/>
  <c r="H622" i="12"/>
  <c r="J622" i="12" s="1"/>
  <c r="T621" i="12"/>
  <c r="P621" i="12"/>
  <c r="O621" i="12"/>
  <c r="N621" i="12"/>
  <c r="L621" i="12"/>
  <c r="H621" i="12"/>
  <c r="J621" i="12" s="1"/>
  <c r="T620" i="12"/>
  <c r="P620" i="12"/>
  <c r="O620" i="12"/>
  <c r="N620" i="12"/>
  <c r="L620" i="12"/>
  <c r="Q620" i="12" s="1"/>
  <c r="H620" i="12"/>
  <c r="J620" i="12" s="1"/>
  <c r="T619" i="12"/>
  <c r="P619" i="12"/>
  <c r="O619" i="12"/>
  <c r="N619" i="12"/>
  <c r="L619" i="12"/>
  <c r="H619" i="12"/>
  <c r="J619" i="12" s="1"/>
  <c r="T618" i="12"/>
  <c r="P618" i="12"/>
  <c r="O618" i="12"/>
  <c r="N618" i="12"/>
  <c r="L618" i="12"/>
  <c r="H618" i="12"/>
  <c r="J618" i="12" s="1"/>
  <c r="T617" i="12"/>
  <c r="P617" i="12"/>
  <c r="O617" i="12"/>
  <c r="N617" i="12"/>
  <c r="L617" i="12"/>
  <c r="H617" i="12"/>
  <c r="J617" i="12" s="1"/>
  <c r="T616" i="12"/>
  <c r="P616" i="12"/>
  <c r="O616" i="12"/>
  <c r="N616" i="12"/>
  <c r="L616" i="12"/>
  <c r="H616" i="12"/>
  <c r="J616" i="12" s="1"/>
  <c r="T615" i="12"/>
  <c r="P615" i="12"/>
  <c r="O615" i="12"/>
  <c r="N615" i="12"/>
  <c r="L615" i="12"/>
  <c r="H615" i="12"/>
  <c r="J615" i="12" s="1"/>
  <c r="T614" i="12"/>
  <c r="P614" i="12"/>
  <c r="O614" i="12"/>
  <c r="N614" i="12"/>
  <c r="L614" i="12"/>
  <c r="H614" i="12"/>
  <c r="J614" i="12" s="1"/>
  <c r="T613" i="12"/>
  <c r="P613" i="12"/>
  <c r="O613" i="12"/>
  <c r="N613" i="12"/>
  <c r="L613" i="12"/>
  <c r="H613" i="12"/>
  <c r="J613" i="12" s="1"/>
  <c r="T612" i="12"/>
  <c r="P612" i="12"/>
  <c r="O612" i="12"/>
  <c r="N612" i="12"/>
  <c r="L612" i="12"/>
  <c r="H612" i="12"/>
  <c r="J612" i="12" s="1"/>
  <c r="T611" i="12"/>
  <c r="P611" i="12"/>
  <c r="O611" i="12"/>
  <c r="N611" i="12"/>
  <c r="L611" i="12"/>
  <c r="H611" i="12"/>
  <c r="J611" i="12" s="1"/>
  <c r="T610" i="12"/>
  <c r="P610" i="12"/>
  <c r="O610" i="12"/>
  <c r="N610" i="12"/>
  <c r="L610" i="12"/>
  <c r="H610" i="12"/>
  <c r="J610" i="12" s="1"/>
  <c r="T609" i="12"/>
  <c r="P609" i="12"/>
  <c r="O609" i="12"/>
  <c r="N609" i="12"/>
  <c r="L609" i="12"/>
  <c r="H609" i="12"/>
  <c r="J609" i="12" s="1"/>
  <c r="T608" i="12"/>
  <c r="P608" i="12"/>
  <c r="O608" i="12"/>
  <c r="N608" i="12"/>
  <c r="L608" i="12"/>
  <c r="H608" i="12"/>
  <c r="J608" i="12" s="1"/>
  <c r="T607" i="12"/>
  <c r="P607" i="12"/>
  <c r="O607" i="12"/>
  <c r="N607" i="12"/>
  <c r="L607" i="12"/>
  <c r="H607" i="12"/>
  <c r="J607" i="12" s="1"/>
  <c r="T606" i="12"/>
  <c r="P606" i="12"/>
  <c r="O606" i="12"/>
  <c r="N606" i="12"/>
  <c r="L606" i="12"/>
  <c r="H606" i="12"/>
  <c r="J606" i="12" s="1"/>
  <c r="T605" i="12"/>
  <c r="P605" i="12"/>
  <c r="O605" i="12"/>
  <c r="N605" i="12"/>
  <c r="L605" i="12"/>
  <c r="H605" i="12"/>
  <c r="J605" i="12" s="1"/>
  <c r="T604" i="12"/>
  <c r="P604" i="12"/>
  <c r="O604" i="12"/>
  <c r="N604" i="12"/>
  <c r="L604" i="12"/>
  <c r="H604" i="12"/>
  <c r="J604" i="12" s="1"/>
  <c r="T603" i="12"/>
  <c r="P603" i="12"/>
  <c r="O603" i="12"/>
  <c r="N603" i="12"/>
  <c r="L603" i="12"/>
  <c r="H603" i="12"/>
  <c r="J603" i="12" s="1"/>
  <c r="T602" i="12"/>
  <c r="P602" i="12"/>
  <c r="O602" i="12"/>
  <c r="N602" i="12"/>
  <c r="L602" i="12"/>
  <c r="H602" i="12"/>
  <c r="J602" i="12" s="1"/>
  <c r="T601" i="12"/>
  <c r="P601" i="12"/>
  <c r="O601" i="12"/>
  <c r="N601" i="12"/>
  <c r="L601" i="12"/>
  <c r="H601" i="12"/>
  <c r="J601" i="12" s="1"/>
  <c r="T600" i="12"/>
  <c r="P600" i="12"/>
  <c r="O600" i="12"/>
  <c r="N600" i="12"/>
  <c r="L600" i="12"/>
  <c r="H600" i="12"/>
  <c r="J600" i="12" s="1"/>
  <c r="T599" i="12"/>
  <c r="P599" i="12"/>
  <c r="O599" i="12"/>
  <c r="N599" i="12"/>
  <c r="L599" i="12"/>
  <c r="H599" i="12"/>
  <c r="J599" i="12" s="1"/>
  <c r="T598" i="12"/>
  <c r="P598" i="12"/>
  <c r="O598" i="12"/>
  <c r="N598" i="12"/>
  <c r="L598" i="12"/>
  <c r="H598" i="12"/>
  <c r="J598" i="12" s="1"/>
  <c r="T597" i="12"/>
  <c r="P597" i="12"/>
  <c r="O597" i="12"/>
  <c r="N597" i="12"/>
  <c r="L597" i="12"/>
  <c r="H597" i="12"/>
  <c r="J597" i="12" s="1"/>
  <c r="T596" i="12"/>
  <c r="P596" i="12"/>
  <c r="O596" i="12"/>
  <c r="N596" i="12"/>
  <c r="L596" i="12"/>
  <c r="H596" i="12"/>
  <c r="J596" i="12" s="1"/>
  <c r="T595" i="12"/>
  <c r="P595" i="12"/>
  <c r="O595" i="12"/>
  <c r="N595" i="12"/>
  <c r="L595" i="12"/>
  <c r="H595" i="12"/>
  <c r="J595" i="12" s="1"/>
  <c r="T594" i="12"/>
  <c r="P594" i="12"/>
  <c r="O594" i="12"/>
  <c r="N594" i="12"/>
  <c r="L594" i="12"/>
  <c r="H594" i="12"/>
  <c r="J594" i="12" s="1"/>
  <c r="T593" i="12"/>
  <c r="P593" i="12"/>
  <c r="O593" i="12"/>
  <c r="N593" i="12"/>
  <c r="L593" i="12"/>
  <c r="H593" i="12"/>
  <c r="J593" i="12" s="1"/>
  <c r="T592" i="12"/>
  <c r="P592" i="12"/>
  <c r="O592" i="12"/>
  <c r="N592" i="12"/>
  <c r="L592" i="12"/>
  <c r="H592" i="12"/>
  <c r="J592" i="12" s="1"/>
  <c r="T591" i="12"/>
  <c r="P591" i="12"/>
  <c r="O591" i="12"/>
  <c r="N591" i="12"/>
  <c r="L591" i="12"/>
  <c r="H591" i="12"/>
  <c r="J591" i="12" s="1"/>
  <c r="T590" i="12"/>
  <c r="P590" i="12"/>
  <c r="O590" i="12"/>
  <c r="N590" i="12"/>
  <c r="L590" i="12"/>
  <c r="H590" i="12"/>
  <c r="J590" i="12" s="1"/>
  <c r="T589" i="12"/>
  <c r="P589" i="12"/>
  <c r="O589" i="12"/>
  <c r="N589" i="12"/>
  <c r="L589" i="12"/>
  <c r="H589" i="12"/>
  <c r="J589" i="12" s="1"/>
  <c r="T588" i="12"/>
  <c r="P588" i="12"/>
  <c r="O588" i="12"/>
  <c r="N588" i="12"/>
  <c r="L588" i="12"/>
  <c r="H588" i="12"/>
  <c r="J588" i="12" s="1"/>
  <c r="T587" i="12"/>
  <c r="P587" i="12"/>
  <c r="O587" i="12"/>
  <c r="N587" i="12"/>
  <c r="L587" i="12"/>
  <c r="H587" i="12"/>
  <c r="J587" i="12" s="1"/>
  <c r="T586" i="12"/>
  <c r="P586" i="12"/>
  <c r="O586" i="12"/>
  <c r="N586" i="12"/>
  <c r="L586" i="12"/>
  <c r="H586" i="12"/>
  <c r="J586" i="12" s="1"/>
  <c r="T585" i="12"/>
  <c r="P585" i="12"/>
  <c r="O585" i="12"/>
  <c r="N585" i="12"/>
  <c r="L585" i="12"/>
  <c r="H585" i="12"/>
  <c r="J585" i="12" s="1"/>
  <c r="T584" i="12"/>
  <c r="P584" i="12"/>
  <c r="O584" i="12"/>
  <c r="N584" i="12"/>
  <c r="L584" i="12"/>
  <c r="H584" i="12"/>
  <c r="J584" i="12" s="1"/>
  <c r="T583" i="12"/>
  <c r="P583" i="12"/>
  <c r="O583" i="12"/>
  <c r="N583" i="12"/>
  <c r="L583" i="12"/>
  <c r="H583" i="12"/>
  <c r="J583" i="12" s="1"/>
  <c r="T582" i="12"/>
  <c r="P582" i="12"/>
  <c r="O582" i="12"/>
  <c r="N582" i="12"/>
  <c r="L582" i="12"/>
  <c r="H582" i="12"/>
  <c r="J582" i="12" s="1"/>
  <c r="T581" i="12"/>
  <c r="P581" i="12"/>
  <c r="O581" i="12"/>
  <c r="N581" i="12"/>
  <c r="L581" i="12"/>
  <c r="H581" i="12"/>
  <c r="J581" i="12" s="1"/>
  <c r="T580" i="12"/>
  <c r="P580" i="12"/>
  <c r="O580" i="12"/>
  <c r="N580" i="12"/>
  <c r="L580" i="12"/>
  <c r="H580" i="12"/>
  <c r="J580" i="12" s="1"/>
  <c r="T579" i="12"/>
  <c r="P579" i="12"/>
  <c r="O579" i="12"/>
  <c r="N579" i="12"/>
  <c r="L579" i="12"/>
  <c r="H579" i="12"/>
  <c r="J579" i="12" s="1"/>
  <c r="T578" i="12"/>
  <c r="P578" i="12"/>
  <c r="O578" i="12"/>
  <c r="N578" i="12"/>
  <c r="L578" i="12"/>
  <c r="H578" i="12"/>
  <c r="J578" i="12" s="1"/>
  <c r="T577" i="12"/>
  <c r="P577" i="12"/>
  <c r="O577" i="12"/>
  <c r="N577" i="12"/>
  <c r="L577" i="12"/>
  <c r="H577" i="12"/>
  <c r="J577" i="12" s="1"/>
  <c r="T576" i="12"/>
  <c r="P576" i="12"/>
  <c r="O576" i="12"/>
  <c r="N576" i="12"/>
  <c r="L576" i="12"/>
  <c r="H576" i="12"/>
  <c r="J576" i="12" s="1"/>
  <c r="T575" i="12"/>
  <c r="P575" i="12"/>
  <c r="O575" i="12"/>
  <c r="N575" i="12"/>
  <c r="L575" i="12"/>
  <c r="H575" i="12"/>
  <c r="J575" i="12" s="1"/>
  <c r="T574" i="12"/>
  <c r="P574" i="12"/>
  <c r="O574" i="12"/>
  <c r="N574" i="12"/>
  <c r="L574" i="12"/>
  <c r="H574" i="12"/>
  <c r="J574" i="12" s="1"/>
  <c r="T573" i="12"/>
  <c r="P573" i="12"/>
  <c r="O573" i="12"/>
  <c r="N573" i="12"/>
  <c r="L573" i="12"/>
  <c r="H573" i="12"/>
  <c r="J573" i="12" s="1"/>
  <c r="T572" i="12"/>
  <c r="P572" i="12"/>
  <c r="O572" i="12"/>
  <c r="N572" i="12"/>
  <c r="L572" i="12"/>
  <c r="H572" i="12"/>
  <c r="J572" i="12" s="1"/>
  <c r="T571" i="12"/>
  <c r="P571" i="12"/>
  <c r="O571" i="12"/>
  <c r="N571" i="12"/>
  <c r="L571" i="12"/>
  <c r="H571" i="12"/>
  <c r="J571" i="12" s="1"/>
  <c r="T570" i="12"/>
  <c r="P570" i="12"/>
  <c r="O570" i="12"/>
  <c r="N570" i="12"/>
  <c r="L570" i="12"/>
  <c r="H570" i="12"/>
  <c r="J570" i="12" s="1"/>
  <c r="T569" i="12"/>
  <c r="P569" i="12"/>
  <c r="O569" i="12"/>
  <c r="N569" i="12"/>
  <c r="L569" i="12"/>
  <c r="H569" i="12"/>
  <c r="J569" i="12" s="1"/>
  <c r="T568" i="12"/>
  <c r="P568" i="12"/>
  <c r="O568" i="12"/>
  <c r="N568" i="12"/>
  <c r="L568" i="12"/>
  <c r="H568" i="12"/>
  <c r="J568" i="12" s="1"/>
  <c r="T567" i="12"/>
  <c r="P567" i="12"/>
  <c r="O567" i="12"/>
  <c r="N567" i="12"/>
  <c r="L567" i="12"/>
  <c r="H567" i="12"/>
  <c r="J567" i="12" s="1"/>
  <c r="T566" i="12"/>
  <c r="P566" i="12"/>
  <c r="O566" i="12"/>
  <c r="N566" i="12"/>
  <c r="L566" i="12"/>
  <c r="H566" i="12"/>
  <c r="J566" i="12" s="1"/>
  <c r="T565" i="12"/>
  <c r="P565" i="12"/>
  <c r="O565" i="12"/>
  <c r="N565" i="12"/>
  <c r="L565" i="12"/>
  <c r="H565" i="12"/>
  <c r="J565" i="12" s="1"/>
  <c r="T564" i="12"/>
  <c r="P564" i="12"/>
  <c r="O564" i="12"/>
  <c r="N564" i="12"/>
  <c r="L564" i="12"/>
  <c r="H564" i="12"/>
  <c r="J564" i="12" s="1"/>
  <c r="T563" i="12"/>
  <c r="P563" i="12"/>
  <c r="O563" i="12"/>
  <c r="N563" i="12"/>
  <c r="L563" i="12"/>
  <c r="H563" i="12"/>
  <c r="J563" i="12" s="1"/>
  <c r="T562" i="12"/>
  <c r="P562" i="12"/>
  <c r="O562" i="12"/>
  <c r="N562" i="12"/>
  <c r="L562" i="12"/>
  <c r="Q562" i="12" s="1"/>
  <c r="H562" i="12"/>
  <c r="J562" i="12" s="1"/>
  <c r="T561" i="12"/>
  <c r="P561" i="12"/>
  <c r="O561" i="12"/>
  <c r="N561" i="12"/>
  <c r="L561" i="12"/>
  <c r="H561" i="12"/>
  <c r="J561" i="12" s="1"/>
  <c r="T560" i="12"/>
  <c r="P560" i="12"/>
  <c r="O560" i="12"/>
  <c r="N560" i="12"/>
  <c r="L560" i="12"/>
  <c r="H560" i="12"/>
  <c r="J560" i="12" s="1"/>
  <c r="T559" i="12"/>
  <c r="P559" i="12"/>
  <c r="O559" i="12"/>
  <c r="N559" i="12"/>
  <c r="L559" i="12"/>
  <c r="H559" i="12"/>
  <c r="J559" i="12" s="1"/>
  <c r="T558" i="12"/>
  <c r="P558" i="12"/>
  <c r="O558" i="12"/>
  <c r="N558" i="12"/>
  <c r="L558" i="12"/>
  <c r="H558" i="12"/>
  <c r="J558" i="12" s="1"/>
  <c r="T557" i="12"/>
  <c r="P557" i="12"/>
  <c r="O557" i="12"/>
  <c r="N557" i="12"/>
  <c r="L557" i="12"/>
  <c r="H557" i="12"/>
  <c r="J557" i="12" s="1"/>
  <c r="T556" i="12"/>
  <c r="P556" i="12"/>
  <c r="O556" i="12"/>
  <c r="N556" i="12"/>
  <c r="L556" i="12"/>
  <c r="H556" i="12"/>
  <c r="J556" i="12" s="1"/>
  <c r="T555" i="12"/>
  <c r="P555" i="12"/>
  <c r="O555" i="12"/>
  <c r="N555" i="12"/>
  <c r="L555" i="12"/>
  <c r="H555" i="12"/>
  <c r="J555" i="12" s="1"/>
  <c r="T554" i="12"/>
  <c r="P554" i="12"/>
  <c r="O554" i="12"/>
  <c r="N554" i="12"/>
  <c r="L554" i="12"/>
  <c r="Q554" i="12" s="1"/>
  <c r="H554" i="12"/>
  <c r="J554" i="12" s="1"/>
  <c r="T553" i="12"/>
  <c r="P553" i="12"/>
  <c r="O553" i="12"/>
  <c r="N553" i="12"/>
  <c r="L553" i="12"/>
  <c r="Q553" i="12" s="1"/>
  <c r="H553" i="12"/>
  <c r="J553" i="12" s="1"/>
  <c r="T552" i="12"/>
  <c r="P552" i="12"/>
  <c r="O552" i="12"/>
  <c r="N552" i="12"/>
  <c r="L552" i="12"/>
  <c r="H552" i="12"/>
  <c r="J552" i="12" s="1"/>
  <c r="T551" i="12"/>
  <c r="P551" i="12"/>
  <c r="O551" i="12"/>
  <c r="N551" i="12"/>
  <c r="L551" i="12"/>
  <c r="H551" i="12"/>
  <c r="J551" i="12" s="1"/>
  <c r="T550" i="12"/>
  <c r="P550" i="12"/>
  <c r="O550" i="12"/>
  <c r="N550" i="12"/>
  <c r="L550" i="12"/>
  <c r="H550" i="12"/>
  <c r="J550" i="12" s="1"/>
  <c r="T549" i="12"/>
  <c r="P549" i="12"/>
  <c r="O549" i="12"/>
  <c r="N549" i="12"/>
  <c r="L549" i="12"/>
  <c r="H549" i="12"/>
  <c r="J549" i="12" s="1"/>
  <c r="T548" i="12"/>
  <c r="P548" i="12"/>
  <c r="O548" i="12"/>
  <c r="N548" i="12"/>
  <c r="L548" i="12"/>
  <c r="H548" i="12"/>
  <c r="J548" i="12" s="1"/>
  <c r="T547" i="12"/>
  <c r="P547" i="12"/>
  <c r="O547" i="12"/>
  <c r="N547" i="12"/>
  <c r="L547" i="12"/>
  <c r="H547" i="12"/>
  <c r="J547" i="12" s="1"/>
  <c r="T546" i="12"/>
  <c r="P546" i="12"/>
  <c r="O546" i="12"/>
  <c r="N546" i="12"/>
  <c r="L546" i="12"/>
  <c r="H546" i="12"/>
  <c r="J546" i="12" s="1"/>
  <c r="T545" i="12"/>
  <c r="P545" i="12"/>
  <c r="O545" i="12"/>
  <c r="N545" i="12"/>
  <c r="L545" i="12"/>
  <c r="H545" i="12"/>
  <c r="J545" i="12" s="1"/>
  <c r="T544" i="12"/>
  <c r="P544" i="12"/>
  <c r="O544" i="12"/>
  <c r="N544" i="12"/>
  <c r="L544" i="12"/>
  <c r="H544" i="12"/>
  <c r="J544" i="12" s="1"/>
  <c r="T543" i="12"/>
  <c r="P543" i="12"/>
  <c r="O543" i="12"/>
  <c r="N543" i="12"/>
  <c r="L543" i="12"/>
  <c r="H543" i="12"/>
  <c r="J543" i="12" s="1"/>
  <c r="T542" i="12"/>
  <c r="P542" i="12"/>
  <c r="O542" i="12"/>
  <c r="N542" i="12"/>
  <c r="L542" i="12"/>
  <c r="H542" i="12"/>
  <c r="J542" i="12" s="1"/>
  <c r="T541" i="12"/>
  <c r="P541" i="12"/>
  <c r="O541" i="12"/>
  <c r="N541" i="12"/>
  <c r="L541" i="12"/>
  <c r="H541" i="12"/>
  <c r="J541" i="12" s="1"/>
  <c r="T540" i="12"/>
  <c r="P540" i="12"/>
  <c r="O540" i="12"/>
  <c r="N540" i="12"/>
  <c r="L540" i="12"/>
  <c r="H540" i="12"/>
  <c r="J540" i="12" s="1"/>
  <c r="T539" i="12"/>
  <c r="P539" i="12"/>
  <c r="O539" i="12"/>
  <c r="N539" i="12"/>
  <c r="L539" i="12"/>
  <c r="H539" i="12"/>
  <c r="J539" i="12" s="1"/>
  <c r="T538" i="12"/>
  <c r="P538" i="12"/>
  <c r="O538" i="12"/>
  <c r="N538" i="12"/>
  <c r="L538" i="12"/>
  <c r="Q538" i="12" s="1"/>
  <c r="H538" i="12"/>
  <c r="J538" i="12" s="1"/>
  <c r="T537" i="12"/>
  <c r="P537" i="12"/>
  <c r="O537" i="12"/>
  <c r="N537" i="12"/>
  <c r="L537" i="12"/>
  <c r="Q537" i="12" s="1"/>
  <c r="H537" i="12"/>
  <c r="J537" i="12" s="1"/>
  <c r="T536" i="12"/>
  <c r="P536" i="12"/>
  <c r="O536" i="12"/>
  <c r="N536" i="12"/>
  <c r="L536" i="12"/>
  <c r="H536" i="12"/>
  <c r="J536" i="12" s="1"/>
  <c r="T535" i="12"/>
  <c r="P535" i="12"/>
  <c r="O535" i="12"/>
  <c r="N535" i="12"/>
  <c r="L535" i="12"/>
  <c r="H535" i="12"/>
  <c r="J535" i="12" s="1"/>
  <c r="T534" i="12"/>
  <c r="P534" i="12"/>
  <c r="O534" i="12"/>
  <c r="N534" i="12"/>
  <c r="L534" i="12"/>
  <c r="H534" i="12"/>
  <c r="J534" i="12" s="1"/>
  <c r="T533" i="12"/>
  <c r="P533" i="12"/>
  <c r="O533" i="12"/>
  <c r="N533" i="12"/>
  <c r="L533" i="12"/>
  <c r="H533" i="12"/>
  <c r="J533" i="12" s="1"/>
  <c r="T532" i="12"/>
  <c r="P532" i="12"/>
  <c r="O532" i="12"/>
  <c r="N532" i="12"/>
  <c r="L532" i="12"/>
  <c r="H532" i="12"/>
  <c r="J532" i="12" s="1"/>
  <c r="T531" i="12"/>
  <c r="P531" i="12"/>
  <c r="O531" i="12"/>
  <c r="N531" i="12"/>
  <c r="L531" i="12"/>
  <c r="H531" i="12"/>
  <c r="J531" i="12" s="1"/>
  <c r="T530" i="12"/>
  <c r="P530" i="12"/>
  <c r="O530" i="12"/>
  <c r="N530" i="12"/>
  <c r="L530" i="12"/>
  <c r="H530" i="12"/>
  <c r="J530" i="12" s="1"/>
  <c r="T529" i="12"/>
  <c r="P529" i="12"/>
  <c r="O529" i="12"/>
  <c r="N529" i="12"/>
  <c r="L529" i="12"/>
  <c r="H529" i="12"/>
  <c r="J529" i="12" s="1"/>
  <c r="T528" i="12"/>
  <c r="P528" i="12"/>
  <c r="O528" i="12"/>
  <c r="N528" i="12"/>
  <c r="L528" i="12"/>
  <c r="H528" i="12"/>
  <c r="J528" i="12" s="1"/>
  <c r="T527" i="12"/>
  <c r="P527" i="12"/>
  <c r="O527" i="12"/>
  <c r="N527" i="12"/>
  <c r="L527" i="12"/>
  <c r="H527" i="12"/>
  <c r="J527" i="12" s="1"/>
  <c r="T526" i="12"/>
  <c r="P526" i="12"/>
  <c r="O526" i="12"/>
  <c r="N526" i="12"/>
  <c r="L526" i="12"/>
  <c r="H526" i="12"/>
  <c r="J526" i="12" s="1"/>
  <c r="T525" i="12"/>
  <c r="P525" i="12"/>
  <c r="O525" i="12"/>
  <c r="N525" i="12"/>
  <c r="L525" i="12"/>
  <c r="H525" i="12"/>
  <c r="J525" i="12" s="1"/>
  <c r="T524" i="12"/>
  <c r="P524" i="12"/>
  <c r="O524" i="12"/>
  <c r="N524" i="12"/>
  <c r="L524" i="12"/>
  <c r="H524" i="12"/>
  <c r="J524" i="12" s="1"/>
  <c r="T523" i="12"/>
  <c r="P523" i="12"/>
  <c r="O523" i="12"/>
  <c r="N523" i="12"/>
  <c r="L523" i="12"/>
  <c r="H523" i="12"/>
  <c r="J523" i="12" s="1"/>
  <c r="T522" i="12"/>
  <c r="P522" i="12"/>
  <c r="O522" i="12"/>
  <c r="N522" i="12"/>
  <c r="L522" i="12"/>
  <c r="H522" i="12"/>
  <c r="J522" i="12" s="1"/>
  <c r="T521" i="12"/>
  <c r="P521" i="12"/>
  <c r="O521" i="12"/>
  <c r="N521" i="12"/>
  <c r="L521" i="12"/>
  <c r="H521" i="12"/>
  <c r="J521" i="12" s="1"/>
  <c r="T520" i="12"/>
  <c r="P520" i="12"/>
  <c r="O520" i="12"/>
  <c r="N520" i="12"/>
  <c r="L520" i="12"/>
  <c r="H520" i="12"/>
  <c r="J520" i="12" s="1"/>
  <c r="T519" i="12"/>
  <c r="P519" i="12"/>
  <c r="O519" i="12"/>
  <c r="N519" i="12"/>
  <c r="L519" i="12"/>
  <c r="H519" i="12"/>
  <c r="J519" i="12" s="1"/>
  <c r="T518" i="12"/>
  <c r="P518" i="12"/>
  <c r="O518" i="12"/>
  <c r="N518" i="12"/>
  <c r="L518" i="12"/>
  <c r="H518" i="12"/>
  <c r="J518" i="12" s="1"/>
  <c r="T517" i="12"/>
  <c r="P517" i="12"/>
  <c r="O517" i="12"/>
  <c r="N517" i="12"/>
  <c r="L517" i="12"/>
  <c r="H517" i="12"/>
  <c r="J517" i="12" s="1"/>
  <c r="T516" i="12"/>
  <c r="P516" i="12"/>
  <c r="O516" i="12"/>
  <c r="N516" i="12"/>
  <c r="L516" i="12"/>
  <c r="H516" i="12"/>
  <c r="J516" i="12" s="1"/>
  <c r="T515" i="12"/>
  <c r="P515" i="12"/>
  <c r="O515" i="12"/>
  <c r="N515" i="12"/>
  <c r="L515" i="12"/>
  <c r="H515" i="12"/>
  <c r="J515" i="12" s="1"/>
  <c r="T514" i="12"/>
  <c r="P514" i="12"/>
  <c r="O514" i="12"/>
  <c r="N514" i="12"/>
  <c r="L514" i="12"/>
  <c r="Q514" i="12" s="1"/>
  <c r="H514" i="12"/>
  <c r="J514" i="12" s="1"/>
  <c r="T513" i="12"/>
  <c r="P513" i="12"/>
  <c r="O513" i="12"/>
  <c r="N513" i="12"/>
  <c r="L513" i="12"/>
  <c r="H513" i="12"/>
  <c r="J513" i="12" s="1"/>
  <c r="T512" i="12"/>
  <c r="P512" i="12"/>
  <c r="O512" i="12"/>
  <c r="N512" i="12"/>
  <c r="L512" i="12"/>
  <c r="H512" i="12"/>
  <c r="J512" i="12" s="1"/>
  <c r="T511" i="12"/>
  <c r="P511" i="12"/>
  <c r="O511" i="12"/>
  <c r="N511" i="12"/>
  <c r="L511" i="12"/>
  <c r="H511" i="12"/>
  <c r="J511" i="12" s="1"/>
  <c r="T510" i="12"/>
  <c r="P510" i="12"/>
  <c r="O510" i="12"/>
  <c r="N510" i="12"/>
  <c r="L510" i="12"/>
  <c r="H510" i="12"/>
  <c r="J510" i="12" s="1"/>
  <c r="T509" i="12"/>
  <c r="P509" i="12"/>
  <c r="O509" i="12"/>
  <c r="N509" i="12"/>
  <c r="L509" i="12"/>
  <c r="J509" i="12"/>
  <c r="H509" i="12"/>
  <c r="T508" i="12"/>
  <c r="P508" i="12"/>
  <c r="O508" i="12"/>
  <c r="N508" i="12"/>
  <c r="L508" i="12"/>
  <c r="H508" i="12"/>
  <c r="J508" i="12" s="1"/>
  <c r="T507" i="12"/>
  <c r="P507" i="12"/>
  <c r="O507" i="12"/>
  <c r="N507" i="12"/>
  <c r="L507" i="12"/>
  <c r="H507" i="12"/>
  <c r="J507" i="12" s="1"/>
  <c r="T506" i="12"/>
  <c r="P506" i="12"/>
  <c r="O506" i="12"/>
  <c r="N506" i="12"/>
  <c r="L506" i="12"/>
  <c r="Q506" i="12" s="1"/>
  <c r="H506" i="12"/>
  <c r="J506" i="12" s="1"/>
  <c r="T505" i="12"/>
  <c r="P505" i="12"/>
  <c r="O505" i="12"/>
  <c r="N505" i="12"/>
  <c r="L505" i="12"/>
  <c r="Q505" i="12" s="1"/>
  <c r="H505" i="12"/>
  <c r="J505" i="12" s="1"/>
  <c r="T504" i="12"/>
  <c r="P504" i="12"/>
  <c r="O504" i="12"/>
  <c r="N504" i="12"/>
  <c r="L504" i="12"/>
  <c r="H504" i="12"/>
  <c r="J504" i="12" s="1"/>
  <c r="T503" i="12"/>
  <c r="P503" i="12"/>
  <c r="O503" i="12"/>
  <c r="N503" i="12"/>
  <c r="L503" i="12"/>
  <c r="H503" i="12"/>
  <c r="J503" i="12" s="1"/>
  <c r="T502" i="12"/>
  <c r="P502" i="12"/>
  <c r="O502" i="12"/>
  <c r="N502" i="12"/>
  <c r="L502" i="12"/>
  <c r="H502" i="12"/>
  <c r="J502" i="12" s="1"/>
  <c r="T501" i="12"/>
  <c r="P501" i="12"/>
  <c r="O501" i="12"/>
  <c r="N501" i="12"/>
  <c r="L501" i="12"/>
  <c r="H501" i="12"/>
  <c r="J501" i="12" s="1"/>
  <c r="T500" i="12"/>
  <c r="P500" i="12"/>
  <c r="O500" i="12"/>
  <c r="N500" i="12"/>
  <c r="L500" i="12"/>
  <c r="Q500" i="12" s="1"/>
  <c r="H500" i="12"/>
  <c r="J500" i="12" s="1"/>
  <c r="T499" i="12"/>
  <c r="P499" i="12"/>
  <c r="O499" i="12"/>
  <c r="N499" i="12"/>
  <c r="L499" i="12"/>
  <c r="H499" i="12"/>
  <c r="J499" i="12" s="1"/>
  <c r="T498" i="12"/>
  <c r="P498" i="12"/>
  <c r="O498" i="12"/>
  <c r="N498" i="12"/>
  <c r="L498" i="12"/>
  <c r="Q498" i="12" s="1"/>
  <c r="H498" i="12"/>
  <c r="J498" i="12" s="1"/>
  <c r="T497" i="12"/>
  <c r="P497" i="12"/>
  <c r="O497" i="12"/>
  <c r="N497" i="12"/>
  <c r="L497" i="12"/>
  <c r="Q497" i="12" s="1"/>
  <c r="H497" i="12"/>
  <c r="J497" i="12" s="1"/>
  <c r="T496" i="12"/>
  <c r="P496" i="12"/>
  <c r="O496" i="12"/>
  <c r="N496" i="12"/>
  <c r="L496" i="12"/>
  <c r="H496" i="12"/>
  <c r="J496" i="12" s="1"/>
  <c r="T495" i="12"/>
  <c r="P495" i="12"/>
  <c r="O495" i="12"/>
  <c r="N495" i="12"/>
  <c r="L495" i="12"/>
  <c r="H495" i="12"/>
  <c r="J495" i="12" s="1"/>
  <c r="T494" i="12"/>
  <c r="P494" i="12"/>
  <c r="O494" i="12"/>
  <c r="N494" i="12"/>
  <c r="L494" i="12"/>
  <c r="H494" i="12"/>
  <c r="J494" i="12" s="1"/>
  <c r="T493" i="12"/>
  <c r="P493" i="12"/>
  <c r="O493" i="12"/>
  <c r="N493" i="12"/>
  <c r="L493" i="12"/>
  <c r="H493" i="12"/>
  <c r="J493" i="12" s="1"/>
  <c r="T492" i="12"/>
  <c r="P492" i="12"/>
  <c r="O492" i="12"/>
  <c r="N492" i="12"/>
  <c r="L492" i="12"/>
  <c r="H492" i="12"/>
  <c r="J492" i="12" s="1"/>
  <c r="T491" i="12"/>
  <c r="P491" i="12"/>
  <c r="O491" i="12"/>
  <c r="N491" i="12"/>
  <c r="L491" i="12"/>
  <c r="H491" i="12"/>
  <c r="J491" i="12" s="1"/>
  <c r="T490" i="12"/>
  <c r="P490" i="12"/>
  <c r="O490" i="12"/>
  <c r="N490" i="12"/>
  <c r="L490" i="12"/>
  <c r="H490" i="12"/>
  <c r="J490" i="12" s="1"/>
  <c r="T489" i="12"/>
  <c r="P489" i="12"/>
  <c r="O489" i="12"/>
  <c r="N489" i="12"/>
  <c r="L489" i="12"/>
  <c r="H489" i="12"/>
  <c r="J489" i="12" s="1"/>
  <c r="T488" i="12"/>
  <c r="P488" i="12"/>
  <c r="O488" i="12"/>
  <c r="N488" i="12"/>
  <c r="L488" i="12"/>
  <c r="H488" i="12"/>
  <c r="J488" i="12" s="1"/>
  <c r="T487" i="12"/>
  <c r="P487" i="12"/>
  <c r="O487" i="12"/>
  <c r="N487" i="12"/>
  <c r="L487" i="12"/>
  <c r="H487" i="12"/>
  <c r="J487" i="12" s="1"/>
  <c r="T486" i="12"/>
  <c r="P486" i="12"/>
  <c r="O486" i="12"/>
  <c r="N486" i="12"/>
  <c r="L486" i="12"/>
  <c r="H486" i="12"/>
  <c r="J486" i="12" s="1"/>
  <c r="T485" i="12"/>
  <c r="P485" i="12"/>
  <c r="O485" i="12"/>
  <c r="N485" i="12"/>
  <c r="L485" i="12"/>
  <c r="Q485" i="12" s="1"/>
  <c r="H485" i="12"/>
  <c r="J485" i="12" s="1"/>
  <c r="T484" i="12"/>
  <c r="P484" i="12"/>
  <c r="O484" i="12"/>
  <c r="N484" i="12"/>
  <c r="L484" i="12"/>
  <c r="H484" i="12"/>
  <c r="J484" i="12" s="1"/>
  <c r="T483" i="12"/>
  <c r="P483" i="12"/>
  <c r="O483" i="12"/>
  <c r="N483" i="12"/>
  <c r="L483" i="12"/>
  <c r="H483" i="12"/>
  <c r="J483" i="12" s="1"/>
  <c r="T482" i="12"/>
  <c r="P482" i="12"/>
  <c r="O482" i="12"/>
  <c r="N482" i="12"/>
  <c r="L482" i="12"/>
  <c r="Q482" i="12" s="1"/>
  <c r="H482" i="12"/>
  <c r="J482" i="12" s="1"/>
  <c r="T481" i="12"/>
  <c r="P481" i="12"/>
  <c r="O481" i="12"/>
  <c r="N481" i="12"/>
  <c r="L481" i="12"/>
  <c r="Q481" i="12" s="1"/>
  <c r="H481" i="12"/>
  <c r="J481" i="12" s="1"/>
  <c r="T480" i="12"/>
  <c r="P480" i="12"/>
  <c r="O480" i="12"/>
  <c r="N480" i="12"/>
  <c r="L480" i="12"/>
  <c r="H480" i="12"/>
  <c r="J480" i="12" s="1"/>
  <c r="T479" i="12"/>
  <c r="P479" i="12"/>
  <c r="O479" i="12"/>
  <c r="N479" i="12"/>
  <c r="L479" i="12"/>
  <c r="H479" i="12"/>
  <c r="J479" i="12" s="1"/>
  <c r="T478" i="12"/>
  <c r="P478" i="12"/>
  <c r="O478" i="12"/>
  <c r="N478" i="12"/>
  <c r="L478" i="12"/>
  <c r="H478" i="12"/>
  <c r="J478" i="12" s="1"/>
  <c r="T477" i="12"/>
  <c r="P477" i="12"/>
  <c r="O477" i="12"/>
  <c r="N477" i="12"/>
  <c r="L477" i="12"/>
  <c r="H477" i="12"/>
  <c r="J477" i="12" s="1"/>
  <c r="T476" i="12"/>
  <c r="P476" i="12"/>
  <c r="O476" i="12"/>
  <c r="N476" i="12"/>
  <c r="L476" i="12"/>
  <c r="H476" i="12"/>
  <c r="J476" i="12" s="1"/>
  <c r="T475" i="12"/>
  <c r="P475" i="12"/>
  <c r="O475" i="12"/>
  <c r="N475" i="12"/>
  <c r="L475" i="12"/>
  <c r="H475" i="12"/>
  <c r="J475" i="12" s="1"/>
  <c r="T474" i="12"/>
  <c r="P474" i="12"/>
  <c r="O474" i="12"/>
  <c r="N474" i="12"/>
  <c r="L474" i="12"/>
  <c r="Q474" i="12" s="1"/>
  <c r="H474" i="12"/>
  <c r="J474" i="12" s="1"/>
  <c r="T473" i="12"/>
  <c r="P473" i="12"/>
  <c r="O473" i="12"/>
  <c r="N473" i="12"/>
  <c r="L473" i="12"/>
  <c r="Q473" i="12" s="1"/>
  <c r="H473" i="12"/>
  <c r="J473" i="12" s="1"/>
  <c r="T472" i="12"/>
  <c r="P472" i="12"/>
  <c r="O472" i="12"/>
  <c r="N472" i="12"/>
  <c r="L472" i="12"/>
  <c r="H472" i="12"/>
  <c r="J472" i="12" s="1"/>
  <c r="T471" i="12"/>
  <c r="P471" i="12"/>
  <c r="O471" i="12"/>
  <c r="N471" i="12"/>
  <c r="L471" i="12"/>
  <c r="H471" i="12"/>
  <c r="J471" i="12" s="1"/>
  <c r="T470" i="12"/>
  <c r="P470" i="12"/>
  <c r="O470" i="12"/>
  <c r="N470" i="12"/>
  <c r="L470" i="12"/>
  <c r="H470" i="12"/>
  <c r="J470" i="12" s="1"/>
  <c r="T469" i="12"/>
  <c r="P469" i="12"/>
  <c r="O469" i="12"/>
  <c r="N469" i="12"/>
  <c r="L469" i="12"/>
  <c r="H469" i="12"/>
  <c r="J469" i="12" s="1"/>
  <c r="T468" i="12"/>
  <c r="P468" i="12"/>
  <c r="O468" i="12"/>
  <c r="N468" i="12"/>
  <c r="L468" i="12"/>
  <c r="H468" i="12"/>
  <c r="J468" i="12" s="1"/>
  <c r="T467" i="12"/>
  <c r="P467" i="12"/>
  <c r="O467" i="12"/>
  <c r="N467" i="12"/>
  <c r="L467" i="12"/>
  <c r="H467" i="12"/>
  <c r="J467" i="12" s="1"/>
  <c r="T466" i="12"/>
  <c r="P466" i="12"/>
  <c r="O466" i="12"/>
  <c r="N466" i="12"/>
  <c r="L466" i="12"/>
  <c r="H466" i="12"/>
  <c r="J466" i="12" s="1"/>
  <c r="T465" i="12"/>
  <c r="P465" i="12"/>
  <c r="O465" i="12"/>
  <c r="N465" i="12"/>
  <c r="L465" i="12"/>
  <c r="H465" i="12"/>
  <c r="J465" i="12" s="1"/>
  <c r="T464" i="12"/>
  <c r="P464" i="12"/>
  <c r="O464" i="12"/>
  <c r="N464" i="12"/>
  <c r="L464" i="12"/>
  <c r="H464" i="12"/>
  <c r="J464" i="12" s="1"/>
  <c r="T463" i="12"/>
  <c r="P463" i="12"/>
  <c r="O463" i="12"/>
  <c r="N463" i="12"/>
  <c r="L463" i="12"/>
  <c r="H463" i="12"/>
  <c r="J463" i="12" s="1"/>
  <c r="T462" i="12"/>
  <c r="P462" i="12"/>
  <c r="O462" i="12"/>
  <c r="N462" i="12"/>
  <c r="L462" i="12"/>
  <c r="H462" i="12"/>
  <c r="J462" i="12" s="1"/>
  <c r="T461" i="12"/>
  <c r="P461" i="12"/>
  <c r="O461" i="12"/>
  <c r="N461" i="12"/>
  <c r="L461" i="12"/>
  <c r="H461" i="12"/>
  <c r="J461" i="12" s="1"/>
  <c r="T460" i="12"/>
  <c r="P460" i="12"/>
  <c r="O460" i="12"/>
  <c r="N460" i="12"/>
  <c r="L460" i="12"/>
  <c r="H460" i="12"/>
  <c r="J460" i="12" s="1"/>
  <c r="T459" i="12"/>
  <c r="P459" i="12"/>
  <c r="O459" i="12"/>
  <c r="N459" i="12"/>
  <c r="L459" i="12"/>
  <c r="H459" i="12"/>
  <c r="J459" i="12" s="1"/>
  <c r="T458" i="12"/>
  <c r="P458" i="12"/>
  <c r="O458" i="12"/>
  <c r="N458" i="12"/>
  <c r="L458" i="12"/>
  <c r="Q458" i="12" s="1"/>
  <c r="H458" i="12"/>
  <c r="J458" i="12" s="1"/>
  <c r="T457" i="12"/>
  <c r="P457" i="12"/>
  <c r="O457" i="12"/>
  <c r="N457" i="12"/>
  <c r="L457" i="12"/>
  <c r="Q457" i="12" s="1"/>
  <c r="H457" i="12"/>
  <c r="J457" i="12" s="1"/>
  <c r="T456" i="12"/>
  <c r="P456" i="12"/>
  <c r="O456" i="12"/>
  <c r="N456" i="12"/>
  <c r="L456" i="12"/>
  <c r="H456" i="12"/>
  <c r="J456" i="12" s="1"/>
  <c r="T455" i="12"/>
  <c r="P455" i="12"/>
  <c r="O455" i="12"/>
  <c r="N455" i="12"/>
  <c r="L455" i="12"/>
  <c r="H455" i="12"/>
  <c r="J455" i="12" s="1"/>
  <c r="T454" i="12"/>
  <c r="P454" i="12"/>
  <c r="O454" i="12"/>
  <c r="N454" i="12"/>
  <c r="L454" i="12"/>
  <c r="H454" i="12"/>
  <c r="J454" i="12" s="1"/>
  <c r="T453" i="12"/>
  <c r="P453" i="12"/>
  <c r="O453" i="12"/>
  <c r="N453" i="12"/>
  <c r="L453" i="12"/>
  <c r="H453" i="12"/>
  <c r="J453" i="12" s="1"/>
  <c r="T452" i="12"/>
  <c r="P452" i="12"/>
  <c r="O452" i="12"/>
  <c r="N452" i="12"/>
  <c r="L452" i="12"/>
  <c r="H452" i="12"/>
  <c r="J452" i="12" s="1"/>
  <c r="T451" i="12"/>
  <c r="P451" i="12"/>
  <c r="O451" i="12"/>
  <c r="N451" i="12"/>
  <c r="L451" i="12"/>
  <c r="H451" i="12"/>
  <c r="J451" i="12" s="1"/>
  <c r="T450" i="12"/>
  <c r="P450" i="12"/>
  <c r="O450" i="12"/>
  <c r="N450" i="12"/>
  <c r="L450" i="12"/>
  <c r="H450" i="12"/>
  <c r="J450" i="12" s="1"/>
  <c r="T449" i="12"/>
  <c r="P449" i="12"/>
  <c r="O449" i="12"/>
  <c r="N449" i="12"/>
  <c r="L449" i="12"/>
  <c r="H449" i="12"/>
  <c r="J449" i="12" s="1"/>
  <c r="T448" i="12"/>
  <c r="P448" i="12"/>
  <c r="O448" i="12"/>
  <c r="N448" i="12"/>
  <c r="L448" i="12"/>
  <c r="H448" i="12"/>
  <c r="J448" i="12" s="1"/>
  <c r="T447" i="12"/>
  <c r="P447" i="12"/>
  <c r="O447" i="12"/>
  <c r="N447" i="12"/>
  <c r="L447" i="12"/>
  <c r="H447" i="12"/>
  <c r="J447" i="12" s="1"/>
  <c r="T446" i="12"/>
  <c r="P446" i="12"/>
  <c r="O446" i="12"/>
  <c r="N446" i="12"/>
  <c r="L446" i="12"/>
  <c r="H446" i="12"/>
  <c r="J446" i="12" s="1"/>
  <c r="T445" i="12"/>
  <c r="P445" i="12"/>
  <c r="O445" i="12"/>
  <c r="N445" i="12"/>
  <c r="L445" i="12"/>
  <c r="H445" i="12"/>
  <c r="J445" i="12" s="1"/>
  <c r="T444" i="12"/>
  <c r="P444" i="12"/>
  <c r="O444" i="12"/>
  <c r="N444" i="12"/>
  <c r="L444" i="12"/>
  <c r="H444" i="12"/>
  <c r="J444" i="12" s="1"/>
  <c r="T443" i="12"/>
  <c r="P443" i="12"/>
  <c r="O443" i="12"/>
  <c r="N443" i="12"/>
  <c r="L443" i="12"/>
  <c r="H443" i="12"/>
  <c r="J443" i="12" s="1"/>
  <c r="T442" i="12"/>
  <c r="P442" i="12"/>
  <c r="O442" i="12"/>
  <c r="N442" i="12"/>
  <c r="L442" i="12"/>
  <c r="Q442" i="12" s="1"/>
  <c r="H442" i="12"/>
  <c r="J442" i="12" s="1"/>
  <c r="T441" i="12"/>
  <c r="P441" i="12"/>
  <c r="O441" i="12"/>
  <c r="N441" i="12"/>
  <c r="L441" i="12"/>
  <c r="Q441" i="12" s="1"/>
  <c r="H441" i="12"/>
  <c r="J441" i="12" s="1"/>
  <c r="T440" i="12"/>
  <c r="P440" i="12"/>
  <c r="O440" i="12"/>
  <c r="N440" i="12"/>
  <c r="L440" i="12"/>
  <c r="H440" i="12"/>
  <c r="J440" i="12" s="1"/>
  <c r="T439" i="12"/>
  <c r="P439" i="12"/>
  <c r="O439" i="12"/>
  <c r="N439" i="12"/>
  <c r="L439" i="12"/>
  <c r="H439" i="12"/>
  <c r="J439" i="12" s="1"/>
  <c r="T438" i="12"/>
  <c r="P438" i="12"/>
  <c r="O438" i="12"/>
  <c r="N438" i="12"/>
  <c r="L438" i="12"/>
  <c r="H438" i="12"/>
  <c r="J438" i="12" s="1"/>
  <c r="T437" i="12"/>
  <c r="P437" i="12"/>
  <c r="O437" i="12"/>
  <c r="N437" i="12"/>
  <c r="L437" i="12"/>
  <c r="J437" i="12"/>
  <c r="H437" i="12"/>
  <c r="T436" i="12"/>
  <c r="P436" i="12"/>
  <c r="O436" i="12"/>
  <c r="N436" i="12"/>
  <c r="L436" i="12"/>
  <c r="H436" i="12"/>
  <c r="J436" i="12" s="1"/>
  <c r="T435" i="12"/>
  <c r="P435" i="12"/>
  <c r="O435" i="12"/>
  <c r="N435" i="12"/>
  <c r="L435" i="12"/>
  <c r="H435" i="12"/>
  <c r="J435" i="12" s="1"/>
  <c r="T434" i="12"/>
  <c r="P434" i="12"/>
  <c r="O434" i="12"/>
  <c r="N434" i="12"/>
  <c r="L434" i="12"/>
  <c r="H434" i="12"/>
  <c r="J434" i="12" s="1"/>
  <c r="T433" i="12"/>
  <c r="P433" i="12"/>
  <c r="O433" i="12"/>
  <c r="N433" i="12"/>
  <c r="L433" i="12"/>
  <c r="H433" i="12"/>
  <c r="J433" i="12" s="1"/>
  <c r="T432" i="12"/>
  <c r="P432" i="12"/>
  <c r="O432" i="12"/>
  <c r="N432" i="12"/>
  <c r="L432" i="12"/>
  <c r="H432" i="12"/>
  <c r="J432" i="12" s="1"/>
  <c r="T431" i="12"/>
  <c r="P431" i="12"/>
  <c r="O431" i="12"/>
  <c r="N431" i="12"/>
  <c r="L431" i="12"/>
  <c r="H431" i="12"/>
  <c r="J431" i="12" s="1"/>
  <c r="T430" i="12"/>
  <c r="P430" i="12"/>
  <c r="O430" i="12"/>
  <c r="N430" i="12"/>
  <c r="L430" i="12"/>
  <c r="H430" i="12"/>
  <c r="J430" i="12" s="1"/>
  <c r="T429" i="12"/>
  <c r="P429" i="12"/>
  <c r="O429" i="12"/>
  <c r="N429" i="12"/>
  <c r="L429" i="12"/>
  <c r="H429" i="12"/>
  <c r="J429" i="12" s="1"/>
  <c r="T428" i="12"/>
  <c r="P428" i="12"/>
  <c r="O428" i="12"/>
  <c r="N428" i="12"/>
  <c r="L428" i="12"/>
  <c r="H428" i="12"/>
  <c r="J428" i="12" s="1"/>
  <c r="T427" i="12"/>
  <c r="P427" i="12"/>
  <c r="O427" i="12"/>
  <c r="N427" i="12"/>
  <c r="L427" i="12"/>
  <c r="H427" i="12"/>
  <c r="J427" i="12" s="1"/>
  <c r="T426" i="12"/>
  <c r="P426" i="12"/>
  <c r="O426" i="12"/>
  <c r="N426" i="12"/>
  <c r="L426" i="12"/>
  <c r="Q426" i="12" s="1"/>
  <c r="H426" i="12"/>
  <c r="J426" i="12" s="1"/>
  <c r="T425" i="12"/>
  <c r="P425" i="12"/>
  <c r="O425" i="12"/>
  <c r="N425" i="12"/>
  <c r="L425" i="12"/>
  <c r="H425" i="12"/>
  <c r="J425" i="12" s="1"/>
  <c r="T424" i="12"/>
  <c r="P424" i="12"/>
  <c r="O424" i="12"/>
  <c r="N424" i="12"/>
  <c r="L424" i="12"/>
  <c r="H424" i="12"/>
  <c r="J424" i="12" s="1"/>
  <c r="T423" i="12"/>
  <c r="P423" i="12"/>
  <c r="O423" i="12"/>
  <c r="N423" i="12"/>
  <c r="L423" i="12"/>
  <c r="H423" i="12"/>
  <c r="J423" i="12" s="1"/>
  <c r="T422" i="12"/>
  <c r="P422" i="12"/>
  <c r="O422" i="12"/>
  <c r="N422" i="12"/>
  <c r="L422" i="12"/>
  <c r="H422" i="12"/>
  <c r="J422" i="12" s="1"/>
  <c r="T421" i="12"/>
  <c r="P421" i="12"/>
  <c r="O421" i="12"/>
  <c r="N421" i="12"/>
  <c r="L421" i="12"/>
  <c r="H421" i="12"/>
  <c r="J421" i="12" s="1"/>
  <c r="T420" i="12"/>
  <c r="P420" i="12"/>
  <c r="O420" i="12"/>
  <c r="N420" i="12"/>
  <c r="L420" i="12"/>
  <c r="H420" i="12"/>
  <c r="J420" i="12" s="1"/>
  <c r="T419" i="12"/>
  <c r="P419" i="12"/>
  <c r="O419" i="12"/>
  <c r="N419" i="12"/>
  <c r="L419" i="12"/>
  <c r="H419" i="12"/>
  <c r="J419" i="12" s="1"/>
  <c r="T418" i="12"/>
  <c r="P418" i="12"/>
  <c r="O418" i="12"/>
  <c r="N418" i="12"/>
  <c r="L418" i="12"/>
  <c r="H418" i="12"/>
  <c r="J418" i="12" s="1"/>
  <c r="T417" i="12"/>
  <c r="P417" i="12"/>
  <c r="O417" i="12"/>
  <c r="N417" i="12"/>
  <c r="L417" i="12"/>
  <c r="H417" i="12"/>
  <c r="J417" i="12" s="1"/>
  <c r="T416" i="12"/>
  <c r="P416" i="12"/>
  <c r="O416" i="12"/>
  <c r="N416" i="12"/>
  <c r="L416" i="12"/>
  <c r="H416" i="12"/>
  <c r="J416" i="12" s="1"/>
  <c r="T415" i="12"/>
  <c r="P415" i="12"/>
  <c r="O415" i="12"/>
  <c r="N415" i="12"/>
  <c r="L415" i="12"/>
  <c r="H415" i="12"/>
  <c r="J415" i="12" s="1"/>
  <c r="T414" i="12"/>
  <c r="P414" i="12"/>
  <c r="O414" i="12"/>
  <c r="N414" i="12"/>
  <c r="L414" i="12"/>
  <c r="H414" i="12"/>
  <c r="J414" i="12" s="1"/>
  <c r="T413" i="12"/>
  <c r="P413" i="12"/>
  <c r="O413" i="12"/>
  <c r="N413" i="12"/>
  <c r="L413" i="12"/>
  <c r="H413" i="12"/>
  <c r="J413" i="12" s="1"/>
  <c r="T412" i="12"/>
  <c r="P412" i="12"/>
  <c r="O412" i="12"/>
  <c r="N412" i="12"/>
  <c r="L412" i="12"/>
  <c r="H412" i="12"/>
  <c r="J412" i="12" s="1"/>
  <c r="T411" i="12"/>
  <c r="P411" i="12"/>
  <c r="O411" i="12"/>
  <c r="N411" i="12"/>
  <c r="L411" i="12"/>
  <c r="H411" i="12"/>
  <c r="J411" i="12" s="1"/>
  <c r="T410" i="12"/>
  <c r="P410" i="12"/>
  <c r="O410" i="12"/>
  <c r="N410" i="12"/>
  <c r="L410" i="12"/>
  <c r="Q410" i="12" s="1"/>
  <c r="H410" i="12"/>
  <c r="J410" i="12" s="1"/>
  <c r="T409" i="12"/>
  <c r="P409" i="12"/>
  <c r="O409" i="12"/>
  <c r="N409" i="12"/>
  <c r="L409" i="12"/>
  <c r="Q409" i="12" s="1"/>
  <c r="H409" i="12"/>
  <c r="J409" i="12" s="1"/>
  <c r="T408" i="12"/>
  <c r="P408" i="12"/>
  <c r="O408" i="12"/>
  <c r="N408" i="12"/>
  <c r="L408" i="12"/>
  <c r="H408" i="12"/>
  <c r="J408" i="12" s="1"/>
  <c r="T407" i="12"/>
  <c r="P407" i="12"/>
  <c r="O407" i="12"/>
  <c r="N407" i="12"/>
  <c r="L407" i="12"/>
  <c r="H407" i="12"/>
  <c r="J407" i="12" s="1"/>
  <c r="T406" i="12"/>
  <c r="P406" i="12"/>
  <c r="O406" i="12"/>
  <c r="N406" i="12"/>
  <c r="L406" i="12"/>
  <c r="H406" i="12"/>
  <c r="J406" i="12" s="1"/>
  <c r="T405" i="12"/>
  <c r="P405" i="12"/>
  <c r="O405" i="12"/>
  <c r="N405" i="12"/>
  <c r="L405" i="12"/>
  <c r="H405" i="12"/>
  <c r="J405" i="12" s="1"/>
  <c r="T404" i="12"/>
  <c r="P404" i="12"/>
  <c r="O404" i="12"/>
  <c r="N404" i="12"/>
  <c r="L404" i="12"/>
  <c r="H404" i="12"/>
  <c r="J404" i="12" s="1"/>
  <c r="T403" i="12"/>
  <c r="P403" i="12"/>
  <c r="O403" i="12"/>
  <c r="N403" i="12"/>
  <c r="L403" i="12"/>
  <c r="H403" i="12"/>
  <c r="J403" i="12" s="1"/>
  <c r="T402" i="12"/>
  <c r="P402" i="12"/>
  <c r="O402" i="12"/>
  <c r="N402" i="12"/>
  <c r="L402" i="12"/>
  <c r="Q402" i="12" s="1"/>
  <c r="H402" i="12"/>
  <c r="J402" i="12" s="1"/>
  <c r="T401" i="12"/>
  <c r="P401" i="12"/>
  <c r="O401" i="12"/>
  <c r="N401" i="12"/>
  <c r="L401" i="12"/>
  <c r="Q401" i="12" s="1"/>
  <c r="H401" i="12"/>
  <c r="J401" i="12" s="1"/>
  <c r="T400" i="12"/>
  <c r="P400" i="12"/>
  <c r="O400" i="12"/>
  <c r="N400" i="12"/>
  <c r="L400" i="12"/>
  <c r="H400" i="12"/>
  <c r="J400" i="12" s="1"/>
  <c r="T399" i="12"/>
  <c r="P399" i="12"/>
  <c r="O399" i="12"/>
  <c r="N399" i="12"/>
  <c r="L399" i="12"/>
  <c r="H399" i="12"/>
  <c r="J399" i="12" s="1"/>
  <c r="T398" i="12"/>
  <c r="P398" i="12"/>
  <c r="O398" i="12"/>
  <c r="N398" i="12"/>
  <c r="L398" i="12"/>
  <c r="H398" i="12"/>
  <c r="J398" i="12" s="1"/>
  <c r="T397" i="12"/>
  <c r="P397" i="12"/>
  <c r="O397" i="12"/>
  <c r="N397" i="12"/>
  <c r="L397" i="12"/>
  <c r="H397" i="12"/>
  <c r="J397" i="12" s="1"/>
  <c r="T396" i="12"/>
  <c r="P396" i="12"/>
  <c r="O396" i="12"/>
  <c r="N396" i="12"/>
  <c r="L396" i="12"/>
  <c r="H396" i="12"/>
  <c r="J396" i="12" s="1"/>
  <c r="T395" i="12"/>
  <c r="P395" i="12"/>
  <c r="O395" i="12"/>
  <c r="N395" i="12"/>
  <c r="L395" i="12"/>
  <c r="H395" i="12"/>
  <c r="J395" i="12" s="1"/>
  <c r="T394" i="12"/>
  <c r="P394" i="12"/>
  <c r="O394" i="12"/>
  <c r="N394" i="12"/>
  <c r="L394" i="12"/>
  <c r="Q394" i="12" s="1"/>
  <c r="H394" i="12"/>
  <c r="J394" i="12" s="1"/>
  <c r="T393" i="12"/>
  <c r="P393" i="12"/>
  <c r="O393" i="12"/>
  <c r="N393" i="12"/>
  <c r="L393" i="12"/>
  <c r="H393" i="12"/>
  <c r="J393" i="12" s="1"/>
  <c r="T392" i="12"/>
  <c r="P392" i="12"/>
  <c r="O392" i="12"/>
  <c r="N392" i="12"/>
  <c r="L392" i="12"/>
  <c r="H392" i="12"/>
  <c r="J392" i="12" s="1"/>
  <c r="T391" i="12"/>
  <c r="P391" i="12"/>
  <c r="O391" i="12"/>
  <c r="N391" i="12"/>
  <c r="L391" i="12"/>
  <c r="H391" i="12"/>
  <c r="J391" i="12" s="1"/>
  <c r="T390" i="12"/>
  <c r="P390" i="12"/>
  <c r="O390" i="12"/>
  <c r="N390" i="12"/>
  <c r="L390" i="12"/>
  <c r="H390" i="12"/>
  <c r="J390" i="12" s="1"/>
  <c r="T389" i="12"/>
  <c r="P389" i="12"/>
  <c r="O389" i="12"/>
  <c r="N389" i="12"/>
  <c r="L389" i="12"/>
  <c r="H389" i="12"/>
  <c r="J389" i="12" s="1"/>
  <c r="T388" i="12"/>
  <c r="P388" i="12"/>
  <c r="O388" i="12"/>
  <c r="N388" i="12"/>
  <c r="L388" i="12"/>
  <c r="H388" i="12"/>
  <c r="J388" i="12" s="1"/>
  <c r="T387" i="12"/>
  <c r="P387" i="12"/>
  <c r="O387" i="12"/>
  <c r="N387" i="12"/>
  <c r="L387" i="12"/>
  <c r="H387" i="12"/>
  <c r="J387" i="12" s="1"/>
  <c r="T386" i="12"/>
  <c r="P386" i="12"/>
  <c r="O386" i="12"/>
  <c r="N386" i="12"/>
  <c r="L386" i="12"/>
  <c r="H386" i="12"/>
  <c r="J386" i="12" s="1"/>
  <c r="T385" i="12"/>
  <c r="P385" i="12"/>
  <c r="O385" i="12"/>
  <c r="N385" i="12"/>
  <c r="L385" i="12"/>
  <c r="H385" i="12"/>
  <c r="J385" i="12" s="1"/>
  <c r="T384" i="12"/>
  <c r="P384" i="12"/>
  <c r="O384" i="12"/>
  <c r="N384" i="12"/>
  <c r="L384" i="12"/>
  <c r="H384" i="12"/>
  <c r="J384" i="12" s="1"/>
  <c r="T383" i="12"/>
  <c r="P383" i="12"/>
  <c r="O383" i="12"/>
  <c r="N383" i="12"/>
  <c r="L383" i="12"/>
  <c r="H383" i="12"/>
  <c r="J383" i="12" s="1"/>
  <c r="T382" i="12"/>
  <c r="P382" i="12"/>
  <c r="O382" i="12"/>
  <c r="N382" i="12"/>
  <c r="L382" i="12"/>
  <c r="H382" i="12"/>
  <c r="J382" i="12" s="1"/>
  <c r="T381" i="12"/>
  <c r="P381" i="12"/>
  <c r="O381" i="12"/>
  <c r="N381" i="12"/>
  <c r="L381" i="12"/>
  <c r="H381" i="12"/>
  <c r="J381" i="12" s="1"/>
  <c r="T380" i="12"/>
  <c r="P380" i="12"/>
  <c r="O380" i="12"/>
  <c r="N380" i="12"/>
  <c r="L380" i="12"/>
  <c r="H380" i="12"/>
  <c r="J380" i="12" s="1"/>
  <c r="T379" i="12"/>
  <c r="P379" i="12"/>
  <c r="O379" i="12"/>
  <c r="N379" i="12"/>
  <c r="L379" i="12"/>
  <c r="H379" i="12"/>
  <c r="J379" i="12" s="1"/>
  <c r="T378" i="12"/>
  <c r="P378" i="12"/>
  <c r="O378" i="12"/>
  <c r="N378" i="12"/>
  <c r="L378" i="12"/>
  <c r="Q378" i="12" s="1"/>
  <c r="H378" i="12"/>
  <c r="J378" i="12" s="1"/>
  <c r="T377" i="12"/>
  <c r="P377" i="12"/>
  <c r="O377" i="12"/>
  <c r="N377" i="12"/>
  <c r="L377" i="12"/>
  <c r="Q377" i="12" s="1"/>
  <c r="H377" i="12"/>
  <c r="J377" i="12" s="1"/>
  <c r="T376" i="12"/>
  <c r="P376" i="12"/>
  <c r="O376" i="12"/>
  <c r="N376" i="12"/>
  <c r="L376" i="12"/>
  <c r="H376" i="12"/>
  <c r="J376" i="12" s="1"/>
  <c r="T375" i="12"/>
  <c r="P375" i="12"/>
  <c r="O375" i="12"/>
  <c r="N375" i="12"/>
  <c r="L375" i="12"/>
  <c r="H375" i="12"/>
  <c r="J375" i="12" s="1"/>
  <c r="T374" i="12"/>
  <c r="P374" i="12"/>
  <c r="O374" i="12"/>
  <c r="N374" i="12"/>
  <c r="L374" i="12"/>
  <c r="H374" i="12"/>
  <c r="J374" i="12" s="1"/>
  <c r="T373" i="12"/>
  <c r="P373" i="12"/>
  <c r="O373" i="12"/>
  <c r="N373" i="12"/>
  <c r="L373" i="12"/>
  <c r="H373" i="12"/>
  <c r="J373" i="12" s="1"/>
  <c r="T372" i="12"/>
  <c r="P372" i="12"/>
  <c r="O372" i="12"/>
  <c r="N372" i="12"/>
  <c r="L372" i="12"/>
  <c r="H372" i="12"/>
  <c r="J372" i="12" s="1"/>
  <c r="T371" i="12"/>
  <c r="P371" i="12"/>
  <c r="O371" i="12"/>
  <c r="N371" i="12"/>
  <c r="L371" i="12"/>
  <c r="H371" i="12"/>
  <c r="J371" i="12" s="1"/>
  <c r="T370" i="12"/>
  <c r="P370" i="12"/>
  <c r="O370" i="12"/>
  <c r="N370" i="12"/>
  <c r="L370" i="12"/>
  <c r="Q370" i="12" s="1"/>
  <c r="H370" i="12"/>
  <c r="J370" i="12" s="1"/>
  <c r="T369" i="12"/>
  <c r="P369" i="12"/>
  <c r="O369" i="12"/>
  <c r="N369" i="12"/>
  <c r="L369" i="12"/>
  <c r="Q369" i="12" s="1"/>
  <c r="H369" i="12"/>
  <c r="J369" i="12" s="1"/>
  <c r="T368" i="12"/>
  <c r="P368" i="12"/>
  <c r="O368" i="12"/>
  <c r="N368" i="12"/>
  <c r="L368" i="12"/>
  <c r="H368" i="12"/>
  <c r="J368" i="12" s="1"/>
  <c r="T367" i="12"/>
  <c r="P367" i="12"/>
  <c r="O367" i="12"/>
  <c r="N367" i="12"/>
  <c r="L367" i="12"/>
  <c r="H367" i="12"/>
  <c r="J367" i="12" s="1"/>
  <c r="T366" i="12"/>
  <c r="P366" i="12"/>
  <c r="O366" i="12"/>
  <c r="N366" i="12"/>
  <c r="L366" i="12"/>
  <c r="H366" i="12"/>
  <c r="J366" i="12" s="1"/>
  <c r="T365" i="12"/>
  <c r="P365" i="12"/>
  <c r="O365" i="12"/>
  <c r="N365" i="12"/>
  <c r="L365" i="12"/>
  <c r="H365" i="12"/>
  <c r="J365" i="12" s="1"/>
  <c r="T364" i="12"/>
  <c r="P364" i="12"/>
  <c r="O364" i="12"/>
  <c r="N364" i="12"/>
  <c r="L364" i="12"/>
  <c r="H364" i="12"/>
  <c r="J364" i="12" s="1"/>
  <c r="T363" i="12"/>
  <c r="P363" i="12"/>
  <c r="O363" i="12"/>
  <c r="N363" i="12"/>
  <c r="L363" i="12"/>
  <c r="H363" i="12"/>
  <c r="J363" i="12" s="1"/>
  <c r="T362" i="12"/>
  <c r="P362" i="12"/>
  <c r="O362" i="12"/>
  <c r="N362" i="12"/>
  <c r="L362" i="12"/>
  <c r="Q362" i="12" s="1"/>
  <c r="H362" i="12"/>
  <c r="J362" i="12" s="1"/>
  <c r="T361" i="12"/>
  <c r="P361" i="12"/>
  <c r="O361" i="12"/>
  <c r="N361" i="12"/>
  <c r="L361" i="12"/>
  <c r="H361" i="12"/>
  <c r="J361" i="12" s="1"/>
  <c r="T360" i="12"/>
  <c r="P360" i="12"/>
  <c r="O360" i="12"/>
  <c r="N360" i="12"/>
  <c r="L360" i="12"/>
  <c r="H360" i="12"/>
  <c r="J360" i="12" s="1"/>
  <c r="T359" i="12"/>
  <c r="P359" i="12"/>
  <c r="O359" i="12"/>
  <c r="N359" i="12"/>
  <c r="L359" i="12"/>
  <c r="H359" i="12"/>
  <c r="J359" i="12" s="1"/>
  <c r="T358" i="12"/>
  <c r="P358" i="12"/>
  <c r="O358" i="12"/>
  <c r="N358" i="12"/>
  <c r="L358" i="12"/>
  <c r="H358" i="12"/>
  <c r="J358" i="12" s="1"/>
  <c r="T357" i="12"/>
  <c r="P357" i="12"/>
  <c r="O357" i="12"/>
  <c r="N357" i="12"/>
  <c r="L357" i="12"/>
  <c r="H357" i="12"/>
  <c r="J357" i="12" s="1"/>
  <c r="T356" i="12"/>
  <c r="P356" i="12"/>
  <c r="O356" i="12"/>
  <c r="N356" i="12"/>
  <c r="L356" i="12"/>
  <c r="H356" i="12"/>
  <c r="J356" i="12" s="1"/>
  <c r="T355" i="12"/>
  <c r="P355" i="12"/>
  <c r="O355" i="12"/>
  <c r="N355" i="12"/>
  <c r="L355" i="12"/>
  <c r="H355" i="12"/>
  <c r="J355" i="12" s="1"/>
  <c r="T354" i="12"/>
  <c r="P354" i="12"/>
  <c r="O354" i="12"/>
  <c r="N354" i="12"/>
  <c r="L354" i="12"/>
  <c r="H354" i="12"/>
  <c r="J354" i="12" s="1"/>
  <c r="T353" i="12"/>
  <c r="P353" i="12"/>
  <c r="O353" i="12"/>
  <c r="N353" i="12"/>
  <c r="L353" i="12"/>
  <c r="H353" i="12"/>
  <c r="J353" i="12" s="1"/>
  <c r="T352" i="12"/>
  <c r="P352" i="12"/>
  <c r="O352" i="12"/>
  <c r="N352" i="12"/>
  <c r="L352" i="12"/>
  <c r="H352" i="12"/>
  <c r="J352" i="12" s="1"/>
  <c r="T351" i="12"/>
  <c r="P351" i="12"/>
  <c r="O351" i="12"/>
  <c r="N351" i="12"/>
  <c r="L351" i="12"/>
  <c r="H351" i="12"/>
  <c r="J351" i="12" s="1"/>
  <c r="T350" i="12"/>
  <c r="P350" i="12"/>
  <c r="O350" i="12"/>
  <c r="N350" i="12"/>
  <c r="L350" i="12"/>
  <c r="H350" i="12"/>
  <c r="J350" i="12" s="1"/>
  <c r="T349" i="12"/>
  <c r="P349" i="12"/>
  <c r="O349" i="12"/>
  <c r="N349" i="12"/>
  <c r="L349" i="12"/>
  <c r="H349" i="12"/>
  <c r="J349" i="12" s="1"/>
  <c r="T348" i="12"/>
  <c r="P348" i="12"/>
  <c r="O348" i="12"/>
  <c r="N348" i="12"/>
  <c r="L348" i="12"/>
  <c r="H348" i="12"/>
  <c r="J348" i="12" s="1"/>
  <c r="T347" i="12"/>
  <c r="P347" i="12"/>
  <c r="O347" i="12"/>
  <c r="N347" i="12"/>
  <c r="L347" i="12"/>
  <c r="H347" i="12"/>
  <c r="J347" i="12" s="1"/>
  <c r="T346" i="12"/>
  <c r="P346" i="12"/>
  <c r="O346" i="12"/>
  <c r="N346" i="12"/>
  <c r="L346" i="12"/>
  <c r="Q346" i="12" s="1"/>
  <c r="H346" i="12"/>
  <c r="J346" i="12" s="1"/>
  <c r="T345" i="12"/>
  <c r="P345" i="12"/>
  <c r="O345" i="12"/>
  <c r="N345" i="12"/>
  <c r="L345" i="12"/>
  <c r="Q345" i="12" s="1"/>
  <c r="H345" i="12"/>
  <c r="J345" i="12" s="1"/>
  <c r="T344" i="12"/>
  <c r="P344" i="12"/>
  <c r="O344" i="12"/>
  <c r="N344" i="12"/>
  <c r="L344" i="12"/>
  <c r="H344" i="12"/>
  <c r="J344" i="12" s="1"/>
  <c r="T343" i="12"/>
  <c r="P343" i="12"/>
  <c r="O343" i="12"/>
  <c r="N343" i="12"/>
  <c r="L343" i="12"/>
  <c r="H343" i="12"/>
  <c r="J343" i="12" s="1"/>
  <c r="T342" i="12"/>
  <c r="P342" i="12"/>
  <c r="O342" i="12"/>
  <c r="N342" i="12"/>
  <c r="L342" i="12"/>
  <c r="H342" i="12"/>
  <c r="J342" i="12" s="1"/>
  <c r="T341" i="12"/>
  <c r="P341" i="12"/>
  <c r="O341" i="12"/>
  <c r="N341" i="12"/>
  <c r="L341" i="12"/>
  <c r="H341" i="12"/>
  <c r="J341" i="12" s="1"/>
  <c r="T340" i="12"/>
  <c r="P340" i="12"/>
  <c r="O340" i="12"/>
  <c r="N340" i="12"/>
  <c r="L340" i="12"/>
  <c r="H340" i="12"/>
  <c r="J340" i="12" s="1"/>
  <c r="T339" i="12"/>
  <c r="P339" i="12"/>
  <c r="O339" i="12"/>
  <c r="N339" i="12"/>
  <c r="L339" i="12"/>
  <c r="H339" i="12"/>
  <c r="J339" i="12" s="1"/>
  <c r="T338" i="12"/>
  <c r="P338" i="12"/>
  <c r="O338" i="12"/>
  <c r="N338" i="12"/>
  <c r="L338" i="12"/>
  <c r="Q338" i="12" s="1"/>
  <c r="H338" i="12"/>
  <c r="J338" i="12" s="1"/>
  <c r="T337" i="12"/>
  <c r="P337" i="12"/>
  <c r="O337" i="12"/>
  <c r="N337" i="12"/>
  <c r="L337" i="12"/>
  <c r="Q337" i="12" s="1"/>
  <c r="H337" i="12"/>
  <c r="J337" i="12" s="1"/>
  <c r="T336" i="12"/>
  <c r="P336" i="12"/>
  <c r="O336" i="12"/>
  <c r="N336" i="12"/>
  <c r="L336" i="12"/>
  <c r="H336" i="12"/>
  <c r="J336" i="12" s="1"/>
  <c r="T335" i="12"/>
  <c r="P335" i="12"/>
  <c r="O335" i="12"/>
  <c r="N335" i="12"/>
  <c r="L335" i="12"/>
  <c r="H335" i="12"/>
  <c r="J335" i="12" s="1"/>
  <c r="T334" i="12"/>
  <c r="P334" i="12"/>
  <c r="O334" i="12"/>
  <c r="N334" i="12"/>
  <c r="L334" i="12"/>
  <c r="H334" i="12"/>
  <c r="J334" i="12" s="1"/>
  <c r="T333" i="12"/>
  <c r="P333" i="12"/>
  <c r="O333" i="12"/>
  <c r="N333" i="12"/>
  <c r="L333" i="12"/>
  <c r="H333" i="12"/>
  <c r="J333" i="12" s="1"/>
  <c r="T332" i="12"/>
  <c r="P332" i="12"/>
  <c r="O332" i="12"/>
  <c r="N332" i="12"/>
  <c r="L332" i="12"/>
  <c r="H332" i="12"/>
  <c r="J332" i="12" s="1"/>
  <c r="T331" i="12"/>
  <c r="P331" i="12"/>
  <c r="O331" i="12"/>
  <c r="N331" i="12"/>
  <c r="L331" i="12"/>
  <c r="H331" i="12"/>
  <c r="J331" i="12" s="1"/>
  <c r="T330" i="12"/>
  <c r="P330" i="12"/>
  <c r="O330" i="12"/>
  <c r="N330" i="12"/>
  <c r="L330" i="12"/>
  <c r="Q330" i="12" s="1"/>
  <c r="H330" i="12"/>
  <c r="J330" i="12" s="1"/>
  <c r="T329" i="12"/>
  <c r="P329" i="12"/>
  <c r="O329" i="12"/>
  <c r="N329" i="12"/>
  <c r="L329" i="12"/>
  <c r="H329" i="12"/>
  <c r="J329" i="12" s="1"/>
  <c r="T328" i="12"/>
  <c r="P328" i="12"/>
  <c r="O328" i="12"/>
  <c r="N328" i="12"/>
  <c r="L328" i="12"/>
  <c r="H328" i="12"/>
  <c r="J328" i="12" s="1"/>
  <c r="T327" i="12"/>
  <c r="P327" i="12"/>
  <c r="O327" i="12"/>
  <c r="N327" i="12"/>
  <c r="L327" i="12"/>
  <c r="H327" i="12"/>
  <c r="J327" i="12" s="1"/>
  <c r="T326" i="12"/>
  <c r="P326" i="12"/>
  <c r="O326" i="12"/>
  <c r="N326" i="12"/>
  <c r="L326" i="12"/>
  <c r="H326" i="12"/>
  <c r="J326" i="12" s="1"/>
  <c r="T325" i="12"/>
  <c r="P325" i="12"/>
  <c r="O325" i="12"/>
  <c r="N325" i="12"/>
  <c r="L325" i="12"/>
  <c r="H325" i="12"/>
  <c r="J325" i="12" s="1"/>
  <c r="T324" i="12"/>
  <c r="P324" i="12"/>
  <c r="O324" i="12"/>
  <c r="N324" i="12"/>
  <c r="L324" i="12"/>
  <c r="H324" i="12"/>
  <c r="J324" i="12" s="1"/>
  <c r="T323" i="12"/>
  <c r="P323" i="12"/>
  <c r="O323" i="12"/>
  <c r="N323" i="12"/>
  <c r="L323" i="12"/>
  <c r="H323" i="12"/>
  <c r="J323" i="12" s="1"/>
  <c r="T322" i="12"/>
  <c r="P322" i="12"/>
  <c r="O322" i="12"/>
  <c r="N322" i="12"/>
  <c r="L322" i="12"/>
  <c r="H322" i="12"/>
  <c r="J322" i="12" s="1"/>
  <c r="T321" i="12"/>
  <c r="P321" i="12"/>
  <c r="O321" i="12"/>
  <c r="N321" i="12"/>
  <c r="L321" i="12"/>
  <c r="H321" i="12"/>
  <c r="J321" i="12" s="1"/>
  <c r="T320" i="12"/>
  <c r="P320" i="12"/>
  <c r="O320" i="12"/>
  <c r="N320" i="12"/>
  <c r="L320" i="12"/>
  <c r="H320" i="12"/>
  <c r="J320" i="12" s="1"/>
  <c r="T319" i="12"/>
  <c r="P319" i="12"/>
  <c r="O319" i="12"/>
  <c r="N319" i="12"/>
  <c r="L319" i="12"/>
  <c r="H319" i="12"/>
  <c r="J319" i="12" s="1"/>
  <c r="T318" i="12"/>
  <c r="P318" i="12"/>
  <c r="O318" i="12"/>
  <c r="N318" i="12"/>
  <c r="L318" i="12"/>
  <c r="J318" i="12"/>
  <c r="H318" i="12"/>
  <c r="T317" i="12"/>
  <c r="P317" i="12"/>
  <c r="O317" i="12"/>
  <c r="N317" i="12"/>
  <c r="L317" i="12"/>
  <c r="H317" i="12"/>
  <c r="J317" i="12" s="1"/>
  <c r="T316" i="12"/>
  <c r="P316" i="12"/>
  <c r="O316" i="12"/>
  <c r="N316" i="12"/>
  <c r="L316" i="12"/>
  <c r="H316" i="12"/>
  <c r="J316" i="12" s="1"/>
  <c r="T315" i="12"/>
  <c r="P315" i="12"/>
  <c r="O315" i="12"/>
  <c r="N315" i="12"/>
  <c r="L315" i="12"/>
  <c r="H315" i="12"/>
  <c r="J315" i="12" s="1"/>
  <c r="T314" i="12"/>
  <c r="P314" i="12"/>
  <c r="O314" i="12"/>
  <c r="N314" i="12"/>
  <c r="L314" i="12"/>
  <c r="Q314" i="12" s="1"/>
  <c r="H314" i="12"/>
  <c r="J314" i="12" s="1"/>
  <c r="T313" i="12"/>
  <c r="P313" i="12"/>
  <c r="O313" i="12"/>
  <c r="N313" i="12"/>
  <c r="L313" i="12"/>
  <c r="Q313" i="12" s="1"/>
  <c r="H313" i="12"/>
  <c r="J313" i="12" s="1"/>
  <c r="T312" i="12"/>
  <c r="P312" i="12"/>
  <c r="O312" i="12"/>
  <c r="N312" i="12"/>
  <c r="L312" i="12"/>
  <c r="H312" i="12"/>
  <c r="J312" i="12" s="1"/>
  <c r="T311" i="12"/>
  <c r="P311" i="12"/>
  <c r="O311" i="12"/>
  <c r="N311" i="12"/>
  <c r="L311" i="12"/>
  <c r="H311" i="12"/>
  <c r="J311" i="12" s="1"/>
  <c r="T310" i="12"/>
  <c r="P310" i="12"/>
  <c r="O310" i="12"/>
  <c r="N310" i="12"/>
  <c r="L310" i="12"/>
  <c r="H310" i="12"/>
  <c r="J310" i="12" s="1"/>
  <c r="T309" i="12"/>
  <c r="P309" i="12"/>
  <c r="O309" i="12"/>
  <c r="N309" i="12"/>
  <c r="L309" i="12"/>
  <c r="H309" i="12"/>
  <c r="J309" i="12" s="1"/>
  <c r="T308" i="12"/>
  <c r="P308" i="12"/>
  <c r="O308" i="12"/>
  <c r="N308" i="12"/>
  <c r="L308" i="12"/>
  <c r="H308" i="12"/>
  <c r="J308" i="12" s="1"/>
  <c r="T307" i="12"/>
  <c r="P307" i="12"/>
  <c r="O307" i="12"/>
  <c r="N307" i="12"/>
  <c r="L307" i="12"/>
  <c r="H307" i="12"/>
  <c r="J307" i="12" s="1"/>
  <c r="T306" i="12"/>
  <c r="P306" i="12"/>
  <c r="O306" i="12"/>
  <c r="N306" i="12"/>
  <c r="L306" i="12"/>
  <c r="Q306" i="12" s="1"/>
  <c r="H306" i="12"/>
  <c r="J306" i="12" s="1"/>
  <c r="T305" i="12"/>
  <c r="P305" i="12"/>
  <c r="O305" i="12"/>
  <c r="N305" i="12"/>
  <c r="L305" i="12"/>
  <c r="Q305" i="12" s="1"/>
  <c r="H305" i="12"/>
  <c r="J305" i="12" s="1"/>
  <c r="T304" i="12"/>
  <c r="P304" i="12"/>
  <c r="O304" i="12"/>
  <c r="N304" i="12"/>
  <c r="L304" i="12"/>
  <c r="H304" i="12"/>
  <c r="J304" i="12" s="1"/>
  <c r="T303" i="12"/>
  <c r="P303" i="12"/>
  <c r="O303" i="12"/>
  <c r="N303" i="12"/>
  <c r="L303" i="12"/>
  <c r="H303" i="12"/>
  <c r="J303" i="12" s="1"/>
  <c r="T302" i="12"/>
  <c r="P302" i="12"/>
  <c r="O302" i="12"/>
  <c r="N302" i="12"/>
  <c r="L302" i="12"/>
  <c r="H302" i="12"/>
  <c r="J302" i="12" s="1"/>
  <c r="T301" i="12"/>
  <c r="P301" i="12"/>
  <c r="O301" i="12"/>
  <c r="N301" i="12"/>
  <c r="L301" i="12"/>
  <c r="H301" i="12"/>
  <c r="J301" i="12" s="1"/>
  <c r="T300" i="12"/>
  <c r="P300" i="12"/>
  <c r="O300" i="12"/>
  <c r="N300" i="12"/>
  <c r="L300" i="12"/>
  <c r="H300" i="12"/>
  <c r="J300" i="12" s="1"/>
  <c r="T299" i="12"/>
  <c r="P299" i="12"/>
  <c r="O299" i="12"/>
  <c r="N299" i="12"/>
  <c r="L299" i="12"/>
  <c r="H299" i="12"/>
  <c r="J299" i="12" s="1"/>
  <c r="T298" i="12"/>
  <c r="P298" i="12"/>
  <c r="O298" i="12"/>
  <c r="N298" i="12"/>
  <c r="L298" i="12"/>
  <c r="Q298" i="12" s="1"/>
  <c r="H298" i="12"/>
  <c r="J298" i="12" s="1"/>
  <c r="T297" i="12"/>
  <c r="P297" i="12"/>
  <c r="O297" i="12"/>
  <c r="N297" i="12"/>
  <c r="L297" i="12"/>
  <c r="H297" i="12"/>
  <c r="J297" i="12" s="1"/>
  <c r="T296" i="12"/>
  <c r="P296" i="12"/>
  <c r="O296" i="12"/>
  <c r="N296" i="12"/>
  <c r="L296" i="12"/>
  <c r="H296" i="12"/>
  <c r="J296" i="12" s="1"/>
  <c r="T295" i="12"/>
  <c r="P295" i="12"/>
  <c r="O295" i="12"/>
  <c r="N295" i="12"/>
  <c r="L295" i="12"/>
  <c r="H295" i="12"/>
  <c r="J295" i="12" s="1"/>
  <c r="T294" i="12"/>
  <c r="P294" i="12"/>
  <c r="O294" i="12"/>
  <c r="N294" i="12"/>
  <c r="L294" i="12"/>
  <c r="H294" i="12"/>
  <c r="J294" i="12" s="1"/>
  <c r="T293" i="12"/>
  <c r="P293" i="12"/>
  <c r="O293" i="12"/>
  <c r="N293" i="12"/>
  <c r="L293" i="12"/>
  <c r="H293" i="12"/>
  <c r="J293" i="12" s="1"/>
  <c r="T292" i="12"/>
  <c r="P292" i="12"/>
  <c r="O292" i="12"/>
  <c r="N292" i="12"/>
  <c r="L292" i="12"/>
  <c r="H292" i="12"/>
  <c r="J292" i="12" s="1"/>
  <c r="T291" i="12"/>
  <c r="P291" i="12"/>
  <c r="O291" i="12"/>
  <c r="N291" i="12"/>
  <c r="L291" i="12"/>
  <c r="H291" i="12"/>
  <c r="J291" i="12" s="1"/>
  <c r="T290" i="12"/>
  <c r="P290" i="12"/>
  <c r="O290" i="12"/>
  <c r="N290" i="12"/>
  <c r="L290" i="12"/>
  <c r="H290" i="12"/>
  <c r="J290" i="12" s="1"/>
  <c r="T289" i="12"/>
  <c r="P289" i="12"/>
  <c r="O289" i="12"/>
  <c r="N289" i="12"/>
  <c r="L289" i="12"/>
  <c r="H289" i="12"/>
  <c r="J289" i="12" s="1"/>
  <c r="T288" i="12"/>
  <c r="P288" i="12"/>
  <c r="O288" i="12"/>
  <c r="N288" i="12"/>
  <c r="L288" i="12"/>
  <c r="H288" i="12"/>
  <c r="J288" i="12" s="1"/>
  <c r="T287" i="12"/>
  <c r="P287" i="12"/>
  <c r="O287" i="12"/>
  <c r="N287" i="12"/>
  <c r="L287" i="12"/>
  <c r="H287" i="12"/>
  <c r="J287" i="12" s="1"/>
  <c r="T286" i="12"/>
  <c r="P286" i="12"/>
  <c r="O286" i="12"/>
  <c r="N286" i="12"/>
  <c r="L286" i="12"/>
  <c r="H286" i="12"/>
  <c r="J286" i="12" s="1"/>
  <c r="T285" i="12"/>
  <c r="P285" i="12"/>
  <c r="O285" i="12"/>
  <c r="N285" i="12"/>
  <c r="L285" i="12"/>
  <c r="H285" i="12"/>
  <c r="J285" i="12" s="1"/>
  <c r="T284" i="12"/>
  <c r="P284" i="12"/>
  <c r="O284" i="12"/>
  <c r="N284" i="12"/>
  <c r="L284" i="12"/>
  <c r="H284" i="12"/>
  <c r="J284" i="12" s="1"/>
  <c r="T283" i="12"/>
  <c r="P283" i="12"/>
  <c r="O283" i="12"/>
  <c r="N283" i="12"/>
  <c r="L283" i="12"/>
  <c r="H283" i="12"/>
  <c r="J283" i="12" s="1"/>
  <c r="T282" i="12"/>
  <c r="P282" i="12"/>
  <c r="O282" i="12"/>
  <c r="N282" i="12"/>
  <c r="L282" i="12"/>
  <c r="Q282" i="12" s="1"/>
  <c r="H282" i="12"/>
  <c r="J282" i="12" s="1"/>
  <c r="T281" i="12"/>
  <c r="P281" i="12"/>
  <c r="O281" i="12"/>
  <c r="N281" i="12"/>
  <c r="L281" i="12"/>
  <c r="Q281" i="12" s="1"/>
  <c r="H281" i="12"/>
  <c r="J281" i="12" s="1"/>
  <c r="T280" i="12"/>
  <c r="P280" i="12"/>
  <c r="O280" i="12"/>
  <c r="N280" i="12"/>
  <c r="L280" i="12"/>
  <c r="H280" i="12"/>
  <c r="J280" i="12" s="1"/>
  <c r="T279" i="12"/>
  <c r="P279" i="12"/>
  <c r="O279" i="12"/>
  <c r="N279" i="12"/>
  <c r="L279" i="12"/>
  <c r="H279" i="12"/>
  <c r="J279" i="12" s="1"/>
  <c r="T278" i="12"/>
  <c r="P278" i="12"/>
  <c r="O278" i="12"/>
  <c r="N278" i="12"/>
  <c r="L278" i="12"/>
  <c r="H278" i="12"/>
  <c r="J278" i="12" s="1"/>
  <c r="T277" i="12"/>
  <c r="P277" i="12"/>
  <c r="O277" i="12"/>
  <c r="N277" i="12"/>
  <c r="L277" i="12"/>
  <c r="H277" i="12"/>
  <c r="J277" i="12" s="1"/>
  <c r="T276" i="12"/>
  <c r="P276" i="12"/>
  <c r="O276" i="12"/>
  <c r="N276" i="12"/>
  <c r="L276" i="12"/>
  <c r="H276" i="12"/>
  <c r="J276" i="12" s="1"/>
  <c r="T275" i="12"/>
  <c r="P275" i="12"/>
  <c r="O275" i="12"/>
  <c r="N275" i="12"/>
  <c r="L275" i="12"/>
  <c r="H275" i="12"/>
  <c r="J275" i="12" s="1"/>
  <c r="T274" i="12"/>
  <c r="P274" i="12"/>
  <c r="O274" i="12"/>
  <c r="N274" i="12"/>
  <c r="L274" i="12"/>
  <c r="Q274" i="12" s="1"/>
  <c r="H274" i="12"/>
  <c r="J274" i="12" s="1"/>
  <c r="T273" i="12"/>
  <c r="P273" i="12"/>
  <c r="O273" i="12"/>
  <c r="N273" i="12"/>
  <c r="L273" i="12"/>
  <c r="Q273" i="12" s="1"/>
  <c r="H273" i="12"/>
  <c r="J273" i="12" s="1"/>
  <c r="T272" i="12"/>
  <c r="P272" i="12"/>
  <c r="O272" i="12"/>
  <c r="N272" i="12"/>
  <c r="L272" i="12"/>
  <c r="H272" i="12"/>
  <c r="J272" i="12" s="1"/>
  <c r="T271" i="12"/>
  <c r="P271" i="12"/>
  <c r="O271" i="12"/>
  <c r="N271" i="12"/>
  <c r="L271" i="12"/>
  <c r="H271" i="12"/>
  <c r="J271" i="12" s="1"/>
  <c r="T270" i="12"/>
  <c r="P270" i="12"/>
  <c r="O270" i="12"/>
  <c r="N270" i="12"/>
  <c r="L270" i="12"/>
  <c r="H270" i="12"/>
  <c r="J270" i="12" s="1"/>
  <c r="T269" i="12"/>
  <c r="P269" i="12"/>
  <c r="O269" i="12"/>
  <c r="N269" i="12"/>
  <c r="L269" i="12"/>
  <c r="H269" i="12"/>
  <c r="J269" i="12" s="1"/>
  <c r="T268" i="12"/>
  <c r="P268" i="12"/>
  <c r="O268" i="12"/>
  <c r="N268" i="12"/>
  <c r="L268" i="12"/>
  <c r="H268" i="12"/>
  <c r="J268" i="12" s="1"/>
  <c r="T267" i="12"/>
  <c r="P267" i="12"/>
  <c r="O267" i="12"/>
  <c r="N267" i="12"/>
  <c r="L267" i="12"/>
  <c r="H267" i="12"/>
  <c r="J267" i="12" s="1"/>
  <c r="T266" i="12"/>
  <c r="P266" i="12"/>
  <c r="O266" i="12"/>
  <c r="N266" i="12"/>
  <c r="L266" i="12"/>
  <c r="Q266" i="12" s="1"/>
  <c r="H266" i="12"/>
  <c r="J266" i="12" s="1"/>
  <c r="T265" i="12"/>
  <c r="P265" i="12"/>
  <c r="O265" i="12"/>
  <c r="N265" i="12"/>
  <c r="L265" i="12"/>
  <c r="H265" i="12"/>
  <c r="J265" i="12" s="1"/>
  <c r="T264" i="12"/>
  <c r="P264" i="12"/>
  <c r="O264" i="12"/>
  <c r="N264" i="12"/>
  <c r="L264" i="12"/>
  <c r="H264" i="12"/>
  <c r="J264" i="12" s="1"/>
  <c r="T263" i="12"/>
  <c r="P263" i="12"/>
  <c r="O263" i="12"/>
  <c r="N263" i="12"/>
  <c r="L263" i="12"/>
  <c r="H263" i="12"/>
  <c r="J263" i="12" s="1"/>
  <c r="T262" i="12"/>
  <c r="P262" i="12"/>
  <c r="O262" i="12"/>
  <c r="N262" i="12"/>
  <c r="L262" i="12"/>
  <c r="H262" i="12"/>
  <c r="J262" i="12" s="1"/>
  <c r="T261" i="12"/>
  <c r="P261" i="12"/>
  <c r="O261" i="12"/>
  <c r="N261" i="12"/>
  <c r="L261" i="12"/>
  <c r="H261" i="12"/>
  <c r="J261" i="12" s="1"/>
  <c r="T260" i="12"/>
  <c r="P260" i="12"/>
  <c r="O260" i="12"/>
  <c r="N260" i="12"/>
  <c r="L260" i="12"/>
  <c r="H260" i="12"/>
  <c r="J260" i="12" s="1"/>
  <c r="T259" i="12"/>
  <c r="P259" i="12"/>
  <c r="O259" i="12"/>
  <c r="N259" i="12"/>
  <c r="L259" i="12"/>
  <c r="H259" i="12"/>
  <c r="J259" i="12" s="1"/>
  <c r="T258" i="12"/>
  <c r="P258" i="12"/>
  <c r="O258" i="12"/>
  <c r="N258" i="12"/>
  <c r="L258" i="12"/>
  <c r="H258" i="12"/>
  <c r="J258" i="12" s="1"/>
  <c r="T257" i="12"/>
  <c r="P257" i="12"/>
  <c r="O257" i="12"/>
  <c r="N257" i="12"/>
  <c r="L257" i="12"/>
  <c r="H257" i="12"/>
  <c r="J257" i="12" s="1"/>
  <c r="T256" i="12"/>
  <c r="P256" i="12"/>
  <c r="O256" i="12"/>
  <c r="N256" i="12"/>
  <c r="L256" i="12"/>
  <c r="H256" i="12"/>
  <c r="J256" i="12" s="1"/>
  <c r="T255" i="12"/>
  <c r="P255" i="12"/>
  <c r="O255" i="12"/>
  <c r="N255" i="12"/>
  <c r="L255" i="12"/>
  <c r="H255" i="12"/>
  <c r="J255" i="12" s="1"/>
  <c r="T254" i="12"/>
  <c r="P254" i="12"/>
  <c r="O254" i="12"/>
  <c r="N254" i="12"/>
  <c r="L254" i="12"/>
  <c r="H254" i="12"/>
  <c r="J254" i="12" s="1"/>
  <c r="T253" i="12"/>
  <c r="P253" i="12"/>
  <c r="O253" i="12"/>
  <c r="N253" i="12"/>
  <c r="L253" i="12"/>
  <c r="H253" i="12"/>
  <c r="J253" i="12" s="1"/>
  <c r="T252" i="12"/>
  <c r="P252" i="12"/>
  <c r="O252" i="12"/>
  <c r="N252" i="12"/>
  <c r="L252" i="12"/>
  <c r="H252" i="12"/>
  <c r="J252" i="12" s="1"/>
  <c r="T251" i="12"/>
  <c r="P251" i="12"/>
  <c r="O251" i="12"/>
  <c r="N251" i="12"/>
  <c r="L251" i="12"/>
  <c r="H251" i="12"/>
  <c r="J251" i="12" s="1"/>
  <c r="T250" i="12"/>
  <c r="P250" i="12"/>
  <c r="O250" i="12"/>
  <c r="N250" i="12"/>
  <c r="L250" i="12"/>
  <c r="Q250" i="12" s="1"/>
  <c r="H250" i="12"/>
  <c r="J250" i="12" s="1"/>
  <c r="T249" i="12"/>
  <c r="P249" i="12"/>
  <c r="O249" i="12"/>
  <c r="N249" i="12"/>
  <c r="L249" i="12"/>
  <c r="Q249" i="12" s="1"/>
  <c r="H249" i="12"/>
  <c r="J249" i="12" s="1"/>
  <c r="T248" i="12"/>
  <c r="P248" i="12"/>
  <c r="O248" i="12"/>
  <c r="N248" i="12"/>
  <c r="L248" i="12"/>
  <c r="H248" i="12"/>
  <c r="J248" i="12" s="1"/>
  <c r="T247" i="12"/>
  <c r="P247" i="12"/>
  <c r="O247" i="12"/>
  <c r="N247" i="12"/>
  <c r="L247" i="12"/>
  <c r="H247" i="12"/>
  <c r="J247" i="12" s="1"/>
  <c r="T246" i="12"/>
  <c r="P246" i="12"/>
  <c r="O246" i="12"/>
  <c r="N246" i="12"/>
  <c r="L246" i="12"/>
  <c r="H246" i="12"/>
  <c r="J246" i="12" s="1"/>
  <c r="T245" i="12"/>
  <c r="P245" i="12"/>
  <c r="O245" i="12"/>
  <c r="N245" i="12"/>
  <c r="L245" i="12"/>
  <c r="H245" i="12"/>
  <c r="J245" i="12" s="1"/>
  <c r="T244" i="12"/>
  <c r="P244" i="12"/>
  <c r="O244" i="12"/>
  <c r="N244" i="12"/>
  <c r="L244" i="12"/>
  <c r="H244" i="12"/>
  <c r="J244" i="12" s="1"/>
  <c r="T243" i="12"/>
  <c r="P243" i="12"/>
  <c r="O243" i="12"/>
  <c r="N243" i="12"/>
  <c r="L243" i="12"/>
  <c r="H243" i="12"/>
  <c r="J243" i="12" s="1"/>
  <c r="T242" i="12"/>
  <c r="P242" i="12"/>
  <c r="O242" i="12"/>
  <c r="N242" i="12"/>
  <c r="L242" i="12"/>
  <c r="Q242" i="12" s="1"/>
  <c r="H242" i="12"/>
  <c r="J242" i="12" s="1"/>
  <c r="T241" i="12"/>
  <c r="P241" i="12"/>
  <c r="O241" i="12"/>
  <c r="N241" i="12"/>
  <c r="L241" i="12"/>
  <c r="Q241" i="12" s="1"/>
  <c r="H241" i="12"/>
  <c r="J241" i="12" s="1"/>
  <c r="T240" i="12"/>
  <c r="P240" i="12"/>
  <c r="O240" i="12"/>
  <c r="N240" i="12"/>
  <c r="L240" i="12"/>
  <c r="H240" i="12"/>
  <c r="J240" i="12" s="1"/>
  <c r="T239" i="12"/>
  <c r="P239" i="12"/>
  <c r="O239" i="12"/>
  <c r="N239" i="12"/>
  <c r="L239" i="12"/>
  <c r="H239" i="12"/>
  <c r="J239" i="12" s="1"/>
  <c r="T238" i="12"/>
  <c r="P238" i="12"/>
  <c r="O238" i="12"/>
  <c r="N238" i="12"/>
  <c r="L238" i="12"/>
  <c r="H238" i="12"/>
  <c r="J238" i="12" s="1"/>
  <c r="T237" i="12"/>
  <c r="P237" i="12"/>
  <c r="O237" i="12"/>
  <c r="N237" i="12"/>
  <c r="L237" i="12"/>
  <c r="H237" i="12"/>
  <c r="J237" i="12" s="1"/>
  <c r="T236" i="12"/>
  <c r="P236" i="12"/>
  <c r="O236" i="12"/>
  <c r="N236" i="12"/>
  <c r="L236" i="12"/>
  <c r="H236" i="12"/>
  <c r="J236" i="12" s="1"/>
  <c r="T235" i="12"/>
  <c r="P235" i="12"/>
  <c r="O235" i="12"/>
  <c r="N235" i="12"/>
  <c r="L235" i="12"/>
  <c r="H235" i="12"/>
  <c r="J235" i="12" s="1"/>
  <c r="T234" i="12"/>
  <c r="P234" i="12"/>
  <c r="O234" i="12"/>
  <c r="N234" i="12"/>
  <c r="L234" i="12"/>
  <c r="Q234" i="12" s="1"/>
  <c r="H234" i="12"/>
  <c r="J234" i="12" s="1"/>
  <c r="T233" i="12"/>
  <c r="P233" i="12"/>
  <c r="O233" i="12"/>
  <c r="N233" i="12"/>
  <c r="L233" i="12"/>
  <c r="H233" i="12"/>
  <c r="J233" i="12" s="1"/>
  <c r="T232" i="12"/>
  <c r="P232" i="12"/>
  <c r="O232" i="12"/>
  <c r="N232" i="12"/>
  <c r="L232" i="12"/>
  <c r="H232" i="12"/>
  <c r="J232" i="12" s="1"/>
  <c r="T231" i="12"/>
  <c r="P231" i="12"/>
  <c r="O231" i="12"/>
  <c r="N231" i="12"/>
  <c r="L231" i="12"/>
  <c r="H231" i="12"/>
  <c r="J231" i="12" s="1"/>
  <c r="T230" i="12"/>
  <c r="P230" i="12"/>
  <c r="O230" i="12"/>
  <c r="N230" i="12"/>
  <c r="L230" i="12"/>
  <c r="H230" i="12"/>
  <c r="J230" i="12" s="1"/>
  <c r="T229" i="12"/>
  <c r="P229" i="12"/>
  <c r="O229" i="12"/>
  <c r="N229" i="12"/>
  <c r="L229" i="12"/>
  <c r="H229" i="12"/>
  <c r="J229" i="12" s="1"/>
  <c r="T228" i="12"/>
  <c r="P228" i="12"/>
  <c r="O228" i="12"/>
  <c r="N228" i="12"/>
  <c r="L228" i="12"/>
  <c r="H228" i="12"/>
  <c r="J228" i="12" s="1"/>
  <c r="T227" i="12"/>
  <c r="P227" i="12"/>
  <c r="O227" i="12"/>
  <c r="N227" i="12"/>
  <c r="L227" i="12"/>
  <c r="H227" i="12"/>
  <c r="J227" i="12" s="1"/>
  <c r="T226" i="12"/>
  <c r="P226" i="12"/>
  <c r="O226" i="12"/>
  <c r="N226" i="12"/>
  <c r="L226" i="12"/>
  <c r="H226" i="12"/>
  <c r="J226" i="12" s="1"/>
  <c r="T225" i="12"/>
  <c r="P225" i="12"/>
  <c r="O225" i="12"/>
  <c r="N225" i="12"/>
  <c r="L225" i="12"/>
  <c r="H225" i="12"/>
  <c r="J225" i="12" s="1"/>
  <c r="T224" i="12"/>
  <c r="P224" i="12"/>
  <c r="O224" i="12"/>
  <c r="N224" i="12"/>
  <c r="L224" i="12"/>
  <c r="H224" i="12"/>
  <c r="J224" i="12" s="1"/>
  <c r="T223" i="12"/>
  <c r="P223" i="12"/>
  <c r="O223" i="12"/>
  <c r="N223" i="12"/>
  <c r="L223" i="12"/>
  <c r="H223" i="12"/>
  <c r="J223" i="12" s="1"/>
  <c r="T222" i="12"/>
  <c r="P222" i="12"/>
  <c r="O222" i="12"/>
  <c r="N222" i="12"/>
  <c r="L222" i="12"/>
  <c r="J222" i="12"/>
  <c r="H222" i="12"/>
  <c r="T221" i="12"/>
  <c r="P221" i="12"/>
  <c r="O221" i="12"/>
  <c r="N221" i="12"/>
  <c r="L221" i="12"/>
  <c r="H221" i="12"/>
  <c r="J221" i="12" s="1"/>
  <c r="T220" i="12"/>
  <c r="P220" i="12"/>
  <c r="O220" i="12"/>
  <c r="N220" i="12"/>
  <c r="L220" i="12"/>
  <c r="H220" i="12"/>
  <c r="J220" i="12" s="1"/>
  <c r="T219" i="12"/>
  <c r="P219" i="12"/>
  <c r="O219" i="12"/>
  <c r="N219" i="12"/>
  <c r="L219" i="12"/>
  <c r="H219" i="12"/>
  <c r="J219" i="12" s="1"/>
  <c r="T218" i="12"/>
  <c r="P218" i="12"/>
  <c r="O218" i="12"/>
  <c r="N218" i="12"/>
  <c r="L218" i="12"/>
  <c r="H218" i="12"/>
  <c r="J218" i="12" s="1"/>
  <c r="T217" i="12"/>
  <c r="P217" i="12"/>
  <c r="O217" i="12"/>
  <c r="N217" i="12"/>
  <c r="L217" i="12"/>
  <c r="H217" i="12"/>
  <c r="J217" i="12" s="1"/>
  <c r="T216" i="12"/>
  <c r="P216" i="12"/>
  <c r="O216" i="12"/>
  <c r="N216" i="12"/>
  <c r="L216" i="12"/>
  <c r="H216" i="12"/>
  <c r="J216" i="12" s="1"/>
  <c r="T215" i="12"/>
  <c r="P215" i="12"/>
  <c r="O215" i="12"/>
  <c r="N215" i="12"/>
  <c r="L215" i="12"/>
  <c r="H215" i="12"/>
  <c r="J215" i="12" s="1"/>
  <c r="T214" i="12"/>
  <c r="P214" i="12"/>
  <c r="O214" i="12"/>
  <c r="N214" i="12"/>
  <c r="L214" i="12"/>
  <c r="H214" i="12"/>
  <c r="J214" i="12" s="1"/>
  <c r="T213" i="12"/>
  <c r="P213" i="12"/>
  <c r="O213" i="12"/>
  <c r="N213" i="12"/>
  <c r="L213" i="12"/>
  <c r="H213" i="12"/>
  <c r="J213" i="12" s="1"/>
  <c r="T212" i="12"/>
  <c r="P212" i="12"/>
  <c r="O212" i="12"/>
  <c r="N212" i="12"/>
  <c r="L212" i="12"/>
  <c r="H212" i="12"/>
  <c r="J212" i="12" s="1"/>
  <c r="T211" i="12"/>
  <c r="P211" i="12"/>
  <c r="O211" i="12"/>
  <c r="N211" i="12"/>
  <c r="L211" i="12"/>
  <c r="H211" i="12"/>
  <c r="J211" i="12" s="1"/>
  <c r="T210" i="12"/>
  <c r="P210" i="12"/>
  <c r="O210" i="12"/>
  <c r="N210" i="12"/>
  <c r="L210" i="12"/>
  <c r="H210" i="12"/>
  <c r="J210" i="12" s="1"/>
  <c r="T209" i="12"/>
  <c r="P209" i="12"/>
  <c r="O209" i="12"/>
  <c r="N209" i="12"/>
  <c r="L209" i="12"/>
  <c r="H209" i="12"/>
  <c r="J209" i="12" s="1"/>
  <c r="T208" i="12"/>
  <c r="P208" i="12"/>
  <c r="O208" i="12"/>
  <c r="N208" i="12"/>
  <c r="L208" i="12"/>
  <c r="H208" i="12"/>
  <c r="J208" i="12" s="1"/>
  <c r="T207" i="12"/>
  <c r="P207" i="12"/>
  <c r="O207" i="12"/>
  <c r="N207" i="12"/>
  <c r="L207" i="12"/>
  <c r="H207" i="12"/>
  <c r="J207" i="12" s="1"/>
  <c r="T206" i="12"/>
  <c r="P206" i="12"/>
  <c r="O206" i="12"/>
  <c r="N206" i="12"/>
  <c r="L206" i="12"/>
  <c r="H206" i="12"/>
  <c r="J206" i="12" s="1"/>
  <c r="T205" i="12"/>
  <c r="P205" i="12"/>
  <c r="O205" i="12"/>
  <c r="N205" i="12"/>
  <c r="L205" i="12"/>
  <c r="H205" i="12"/>
  <c r="J205" i="12" s="1"/>
  <c r="T204" i="12"/>
  <c r="P204" i="12"/>
  <c r="O204" i="12"/>
  <c r="N204" i="12"/>
  <c r="L204" i="12"/>
  <c r="H204" i="12"/>
  <c r="J204" i="12" s="1"/>
  <c r="T203" i="12"/>
  <c r="P203" i="12"/>
  <c r="O203" i="12"/>
  <c r="N203" i="12"/>
  <c r="L203" i="12"/>
  <c r="H203" i="12"/>
  <c r="J203" i="12" s="1"/>
  <c r="T202" i="12"/>
  <c r="P202" i="12"/>
  <c r="O202" i="12"/>
  <c r="N202" i="12"/>
  <c r="L202" i="12"/>
  <c r="H202" i="12"/>
  <c r="J202" i="12" s="1"/>
  <c r="T201" i="12"/>
  <c r="P201" i="12"/>
  <c r="O201" i="12"/>
  <c r="N201" i="12"/>
  <c r="L201" i="12"/>
  <c r="H201" i="12"/>
  <c r="J201" i="12" s="1"/>
  <c r="T200" i="12"/>
  <c r="P200" i="12"/>
  <c r="O200" i="12"/>
  <c r="N200" i="12"/>
  <c r="L200" i="12"/>
  <c r="H200" i="12"/>
  <c r="J200" i="12" s="1"/>
  <c r="T199" i="12"/>
  <c r="P199" i="12"/>
  <c r="O199" i="12"/>
  <c r="N199" i="12"/>
  <c r="L199" i="12"/>
  <c r="H199" i="12"/>
  <c r="J199" i="12" s="1"/>
  <c r="T198" i="12"/>
  <c r="P198" i="12"/>
  <c r="O198" i="12"/>
  <c r="N198" i="12"/>
  <c r="L198" i="12"/>
  <c r="H198" i="12"/>
  <c r="J198" i="12" s="1"/>
  <c r="T197" i="12"/>
  <c r="P197" i="12"/>
  <c r="O197" i="12"/>
  <c r="N197" i="12"/>
  <c r="L197" i="12"/>
  <c r="H197" i="12"/>
  <c r="J197" i="12" s="1"/>
  <c r="T196" i="12"/>
  <c r="P196" i="12"/>
  <c r="O196" i="12"/>
  <c r="N196" i="12"/>
  <c r="L196" i="12"/>
  <c r="H196" i="12"/>
  <c r="J196" i="12" s="1"/>
  <c r="T195" i="12"/>
  <c r="P195" i="12"/>
  <c r="O195" i="12"/>
  <c r="N195" i="12"/>
  <c r="L195" i="12"/>
  <c r="H195" i="12"/>
  <c r="J195" i="12" s="1"/>
  <c r="T194" i="12"/>
  <c r="P194" i="12"/>
  <c r="O194" i="12"/>
  <c r="N194" i="12"/>
  <c r="L194" i="12"/>
  <c r="H194" i="12"/>
  <c r="J194" i="12" s="1"/>
  <c r="T193" i="12"/>
  <c r="P193" i="12"/>
  <c r="O193" i="12"/>
  <c r="N193" i="12"/>
  <c r="L193" i="12"/>
  <c r="H193" i="12"/>
  <c r="J193" i="12" s="1"/>
  <c r="T192" i="12"/>
  <c r="P192" i="12"/>
  <c r="O192" i="12"/>
  <c r="N192" i="12"/>
  <c r="L192" i="12"/>
  <c r="H192" i="12"/>
  <c r="J192" i="12" s="1"/>
  <c r="T191" i="12"/>
  <c r="P191" i="12"/>
  <c r="O191" i="12"/>
  <c r="N191" i="12"/>
  <c r="L191" i="12"/>
  <c r="H191" i="12"/>
  <c r="J191" i="12" s="1"/>
  <c r="T190" i="12"/>
  <c r="P190" i="12"/>
  <c r="O190" i="12"/>
  <c r="N190" i="12"/>
  <c r="L190" i="12"/>
  <c r="H190" i="12"/>
  <c r="J190" i="12" s="1"/>
  <c r="T189" i="12"/>
  <c r="P189" i="12"/>
  <c r="O189" i="12"/>
  <c r="N189" i="12"/>
  <c r="L189" i="12"/>
  <c r="H189" i="12"/>
  <c r="J189" i="12" s="1"/>
  <c r="T188" i="12"/>
  <c r="P188" i="12"/>
  <c r="O188" i="12"/>
  <c r="N188" i="12"/>
  <c r="L188" i="12"/>
  <c r="H188" i="12"/>
  <c r="J188" i="12" s="1"/>
  <c r="T187" i="12"/>
  <c r="P187" i="12"/>
  <c r="O187" i="12"/>
  <c r="N187" i="12"/>
  <c r="L187" i="12"/>
  <c r="H187" i="12"/>
  <c r="J187" i="12" s="1"/>
  <c r="T186" i="12"/>
  <c r="P186" i="12"/>
  <c r="O186" i="12"/>
  <c r="N186" i="12"/>
  <c r="L186" i="12"/>
  <c r="H186" i="12"/>
  <c r="J186" i="12" s="1"/>
  <c r="T185" i="12"/>
  <c r="P185" i="12"/>
  <c r="O185" i="12"/>
  <c r="N185" i="12"/>
  <c r="L185" i="12"/>
  <c r="H185" i="12"/>
  <c r="J185" i="12" s="1"/>
  <c r="T184" i="12"/>
  <c r="P184" i="12"/>
  <c r="O184" i="12"/>
  <c r="N184" i="12"/>
  <c r="L184" i="12"/>
  <c r="H184" i="12"/>
  <c r="J184" i="12" s="1"/>
  <c r="T183" i="12"/>
  <c r="P183" i="12"/>
  <c r="O183" i="12"/>
  <c r="N183" i="12"/>
  <c r="L183" i="12"/>
  <c r="H183" i="12"/>
  <c r="J183" i="12" s="1"/>
  <c r="T182" i="12"/>
  <c r="P182" i="12"/>
  <c r="O182" i="12"/>
  <c r="N182" i="12"/>
  <c r="L182" i="12"/>
  <c r="H182" i="12"/>
  <c r="J182" i="12" s="1"/>
  <c r="T181" i="12"/>
  <c r="P181" i="12"/>
  <c r="O181" i="12"/>
  <c r="N181" i="12"/>
  <c r="L181" i="12"/>
  <c r="H181" i="12"/>
  <c r="J181" i="12" s="1"/>
  <c r="T180" i="12"/>
  <c r="P180" i="12"/>
  <c r="O180" i="12"/>
  <c r="N180" i="12"/>
  <c r="L180" i="12"/>
  <c r="H180" i="12"/>
  <c r="J180" i="12" s="1"/>
  <c r="T179" i="12"/>
  <c r="P179" i="12"/>
  <c r="O179" i="12"/>
  <c r="N179" i="12"/>
  <c r="L179" i="12"/>
  <c r="H179" i="12"/>
  <c r="J179" i="12" s="1"/>
  <c r="T178" i="12"/>
  <c r="P178" i="12"/>
  <c r="O178" i="12"/>
  <c r="N178" i="12"/>
  <c r="L178" i="12"/>
  <c r="H178" i="12"/>
  <c r="J178" i="12" s="1"/>
  <c r="T177" i="12"/>
  <c r="P177" i="12"/>
  <c r="O177" i="12"/>
  <c r="N177" i="12"/>
  <c r="L177" i="12"/>
  <c r="H177" i="12"/>
  <c r="J177" i="12" s="1"/>
  <c r="T176" i="12"/>
  <c r="P176" i="12"/>
  <c r="O176" i="12"/>
  <c r="N176" i="12"/>
  <c r="L176" i="12"/>
  <c r="H176" i="12"/>
  <c r="J176" i="12" s="1"/>
  <c r="T175" i="12"/>
  <c r="P175" i="12"/>
  <c r="O175" i="12"/>
  <c r="N175" i="12"/>
  <c r="L175" i="12"/>
  <c r="H175" i="12"/>
  <c r="J175" i="12" s="1"/>
  <c r="T174" i="12"/>
  <c r="P174" i="12"/>
  <c r="O174" i="12"/>
  <c r="N174" i="12"/>
  <c r="L174" i="12"/>
  <c r="H174" i="12"/>
  <c r="J174" i="12" s="1"/>
  <c r="T173" i="12"/>
  <c r="P173" i="12"/>
  <c r="O173" i="12"/>
  <c r="N173" i="12"/>
  <c r="L173" i="12"/>
  <c r="H173" i="12"/>
  <c r="J173" i="12" s="1"/>
  <c r="T172" i="12"/>
  <c r="P172" i="12"/>
  <c r="O172" i="12"/>
  <c r="N172" i="12"/>
  <c r="L172" i="12"/>
  <c r="H172" i="12"/>
  <c r="J172" i="12" s="1"/>
  <c r="T171" i="12"/>
  <c r="P171" i="12"/>
  <c r="O171" i="12"/>
  <c r="N171" i="12"/>
  <c r="L171" i="12"/>
  <c r="H171" i="12"/>
  <c r="J171" i="12" s="1"/>
  <c r="T170" i="12"/>
  <c r="P170" i="12"/>
  <c r="O170" i="12"/>
  <c r="N170" i="12"/>
  <c r="L170" i="12"/>
  <c r="H170" i="12"/>
  <c r="J170" i="12" s="1"/>
  <c r="T169" i="12"/>
  <c r="P169" i="12"/>
  <c r="O169" i="12"/>
  <c r="N169" i="12"/>
  <c r="L169" i="12"/>
  <c r="H169" i="12"/>
  <c r="J169" i="12" s="1"/>
  <c r="T168" i="12"/>
  <c r="P168" i="12"/>
  <c r="O168" i="12"/>
  <c r="N168" i="12"/>
  <c r="L168" i="12"/>
  <c r="H168" i="12"/>
  <c r="J168" i="12" s="1"/>
  <c r="T167" i="12"/>
  <c r="P167" i="12"/>
  <c r="O167" i="12"/>
  <c r="N167" i="12"/>
  <c r="L167" i="12"/>
  <c r="H167" i="12"/>
  <c r="J167" i="12" s="1"/>
  <c r="T166" i="12"/>
  <c r="P166" i="12"/>
  <c r="O166" i="12"/>
  <c r="N166" i="12"/>
  <c r="L166" i="12"/>
  <c r="H166" i="12"/>
  <c r="J166" i="12" s="1"/>
  <c r="T165" i="12"/>
  <c r="P165" i="12"/>
  <c r="O165" i="12"/>
  <c r="N165" i="12"/>
  <c r="L165" i="12"/>
  <c r="H165" i="12"/>
  <c r="J165" i="12" s="1"/>
  <c r="T164" i="12"/>
  <c r="P164" i="12"/>
  <c r="O164" i="12"/>
  <c r="N164" i="12"/>
  <c r="L164" i="12"/>
  <c r="H164" i="12"/>
  <c r="J164" i="12" s="1"/>
  <c r="T163" i="12"/>
  <c r="P163" i="12"/>
  <c r="O163" i="12"/>
  <c r="N163" i="12"/>
  <c r="L163" i="12"/>
  <c r="H163" i="12"/>
  <c r="J163" i="12" s="1"/>
  <c r="T162" i="12"/>
  <c r="P162" i="12"/>
  <c r="O162" i="12"/>
  <c r="N162" i="12"/>
  <c r="L162" i="12"/>
  <c r="H162" i="12"/>
  <c r="J162" i="12" s="1"/>
  <c r="T161" i="12"/>
  <c r="P161" i="12"/>
  <c r="O161" i="12"/>
  <c r="N161" i="12"/>
  <c r="L161" i="12"/>
  <c r="H161" i="12"/>
  <c r="J161" i="12" s="1"/>
  <c r="T160" i="12"/>
  <c r="P160" i="12"/>
  <c r="O160" i="12"/>
  <c r="N160" i="12"/>
  <c r="L160" i="12"/>
  <c r="H160" i="12"/>
  <c r="J160" i="12" s="1"/>
  <c r="T159" i="12"/>
  <c r="P159" i="12"/>
  <c r="O159" i="12"/>
  <c r="N159" i="12"/>
  <c r="L159" i="12"/>
  <c r="H159" i="12"/>
  <c r="J159" i="12" s="1"/>
  <c r="T158" i="12"/>
  <c r="P158" i="12"/>
  <c r="O158" i="12"/>
  <c r="N158" i="12"/>
  <c r="L158" i="12"/>
  <c r="H158" i="12"/>
  <c r="J158" i="12" s="1"/>
  <c r="T157" i="12"/>
  <c r="P157" i="12"/>
  <c r="O157" i="12"/>
  <c r="N157" i="12"/>
  <c r="L157" i="12"/>
  <c r="H157" i="12"/>
  <c r="J157" i="12" s="1"/>
  <c r="T156" i="12"/>
  <c r="P156" i="12"/>
  <c r="O156" i="12"/>
  <c r="N156" i="12"/>
  <c r="L156" i="12"/>
  <c r="H156" i="12"/>
  <c r="J156" i="12" s="1"/>
  <c r="T155" i="12"/>
  <c r="P155" i="12"/>
  <c r="O155" i="12"/>
  <c r="N155" i="12"/>
  <c r="L155" i="12"/>
  <c r="H155" i="12"/>
  <c r="J155" i="12" s="1"/>
  <c r="T154" i="12"/>
  <c r="P154" i="12"/>
  <c r="O154" i="12"/>
  <c r="N154" i="12"/>
  <c r="L154" i="12"/>
  <c r="H154" i="12"/>
  <c r="J154" i="12" s="1"/>
  <c r="T153" i="12"/>
  <c r="P153" i="12"/>
  <c r="O153" i="12"/>
  <c r="N153" i="12"/>
  <c r="L153" i="12"/>
  <c r="H153" i="12"/>
  <c r="J153" i="12" s="1"/>
  <c r="T152" i="12"/>
  <c r="P152" i="12"/>
  <c r="O152" i="12"/>
  <c r="N152" i="12"/>
  <c r="L152" i="12"/>
  <c r="H152" i="12"/>
  <c r="J152" i="12" s="1"/>
  <c r="T151" i="12"/>
  <c r="P151" i="12"/>
  <c r="O151" i="12"/>
  <c r="N151" i="12"/>
  <c r="L151" i="12"/>
  <c r="H151" i="12"/>
  <c r="J151" i="12" s="1"/>
  <c r="T150" i="12"/>
  <c r="P150" i="12"/>
  <c r="O150" i="12"/>
  <c r="N150" i="12"/>
  <c r="L150" i="12"/>
  <c r="H150" i="12"/>
  <c r="J150" i="12" s="1"/>
  <c r="T149" i="12"/>
  <c r="P149" i="12"/>
  <c r="O149" i="12"/>
  <c r="N149" i="12"/>
  <c r="L149" i="12"/>
  <c r="H149" i="12"/>
  <c r="J149" i="12" s="1"/>
  <c r="T148" i="12"/>
  <c r="P148" i="12"/>
  <c r="O148" i="12"/>
  <c r="N148" i="12"/>
  <c r="L148" i="12"/>
  <c r="H148" i="12"/>
  <c r="J148" i="12" s="1"/>
  <c r="T147" i="12"/>
  <c r="P147" i="12"/>
  <c r="O147" i="12"/>
  <c r="N147" i="12"/>
  <c r="L147" i="12"/>
  <c r="H147" i="12"/>
  <c r="J147" i="12" s="1"/>
  <c r="T146" i="12"/>
  <c r="P146" i="12"/>
  <c r="O146" i="12"/>
  <c r="N146" i="12"/>
  <c r="L146" i="12"/>
  <c r="H146" i="12"/>
  <c r="J146" i="12" s="1"/>
  <c r="T145" i="12"/>
  <c r="P145" i="12"/>
  <c r="O145" i="12"/>
  <c r="N145" i="12"/>
  <c r="L145" i="12"/>
  <c r="H145" i="12"/>
  <c r="J145" i="12" s="1"/>
  <c r="T144" i="12"/>
  <c r="P144" i="12"/>
  <c r="O144" i="12"/>
  <c r="N144" i="12"/>
  <c r="L144" i="12"/>
  <c r="H144" i="12"/>
  <c r="J144" i="12" s="1"/>
  <c r="T143" i="12"/>
  <c r="P143" i="12"/>
  <c r="O143" i="12"/>
  <c r="N143" i="12"/>
  <c r="L143" i="12"/>
  <c r="H143" i="12"/>
  <c r="J143" i="12" s="1"/>
  <c r="T142" i="12"/>
  <c r="P142" i="12"/>
  <c r="O142" i="12"/>
  <c r="N142" i="12"/>
  <c r="L142" i="12"/>
  <c r="H142" i="12"/>
  <c r="J142" i="12" s="1"/>
  <c r="T141" i="12"/>
  <c r="P141" i="12"/>
  <c r="O141" i="12"/>
  <c r="N141" i="12"/>
  <c r="L141" i="12"/>
  <c r="H141" i="12"/>
  <c r="J141" i="12" s="1"/>
  <c r="T140" i="12"/>
  <c r="P140" i="12"/>
  <c r="O140" i="12"/>
  <c r="N140" i="12"/>
  <c r="L140" i="12"/>
  <c r="H140" i="12"/>
  <c r="J140" i="12" s="1"/>
  <c r="T139" i="12"/>
  <c r="P139" i="12"/>
  <c r="O139" i="12"/>
  <c r="N139" i="12"/>
  <c r="L139" i="12"/>
  <c r="H139" i="12"/>
  <c r="J139" i="12" s="1"/>
  <c r="T138" i="12"/>
  <c r="P138" i="12"/>
  <c r="O138" i="12"/>
  <c r="N138" i="12"/>
  <c r="L138" i="12"/>
  <c r="H138" i="12"/>
  <c r="J138" i="12" s="1"/>
  <c r="T137" i="12"/>
  <c r="P137" i="12"/>
  <c r="O137" i="12"/>
  <c r="N137" i="12"/>
  <c r="L137" i="12"/>
  <c r="H137" i="12"/>
  <c r="J137" i="12" s="1"/>
  <c r="T136" i="12"/>
  <c r="P136" i="12"/>
  <c r="O136" i="12"/>
  <c r="N136" i="12"/>
  <c r="L136" i="12"/>
  <c r="H136" i="12"/>
  <c r="J136" i="12" s="1"/>
  <c r="T135" i="12"/>
  <c r="P135" i="12"/>
  <c r="O135" i="12"/>
  <c r="N135" i="12"/>
  <c r="L135" i="12"/>
  <c r="H135" i="12"/>
  <c r="J135" i="12" s="1"/>
  <c r="T134" i="12"/>
  <c r="P134" i="12"/>
  <c r="O134" i="12"/>
  <c r="N134" i="12"/>
  <c r="L134" i="12"/>
  <c r="H134" i="12"/>
  <c r="J134" i="12" s="1"/>
  <c r="T133" i="12"/>
  <c r="P133" i="12"/>
  <c r="O133" i="12"/>
  <c r="N133" i="12"/>
  <c r="L133" i="12"/>
  <c r="H133" i="12"/>
  <c r="J133" i="12" s="1"/>
  <c r="T132" i="12"/>
  <c r="P132" i="12"/>
  <c r="O132" i="12"/>
  <c r="N132" i="12"/>
  <c r="L132" i="12"/>
  <c r="H132" i="12"/>
  <c r="J132" i="12" s="1"/>
  <c r="T131" i="12"/>
  <c r="P131" i="12"/>
  <c r="O131" i="12"/>
  <c r="N131" i="12"/>
  <c r="L131" i="12"/>
  <c r="H131" i="12"/>
  <c r="J131" i="12" s="1"/>
  <c r="T130" i="12"/>
  <c r="P130" i="12"/>
  <c r="O130" i="12"/>
  <c r="N130" i="12"/>
  <c r="L130" i="12"/>
  <c r="H130" i="12"/>
  <c r="J130" i="12" s="1"/>
  <c r="T129" i="12"/>
  <c r="P129" i="12"/>
  <c r="O129" i="12"/>
  <c r="N129" i="12"/>
  <c r="L129" i="12"/>
  <c r="H129" i="12"/>
  <c r="J129" i="12" s="1"/>
  <c r="T128" i="12"/>
  <c r="P128" i="12"/>
  <c r="O128" i="12"/>
  <c r="N128" i="12"/>
  <c r="L128" i="12"/>
  <c r="H128" i="12"/>
  <c r="J128" i="12" s="1"/>
  <c r="T127" i="12"/>
  <c r="P127" i="12"/>
  <c r="O127" i="12"/>
  <c r="N127" i="12"/>
  <c r="L127" i="12"/>
  <c r="H127" i="12"/>
  <c r="J127" i="12" s="1"/>
  <c r="T126" i="12"/>
  <c r="P126" i="12"/>
  <c r="O126" i="12"/>
  <c r="N126" i="12"/>
  <c r="L126" i="12"/>
  <c r="H126" i="12"/>
  <c r="J126" i="12" s="1"/>
  <c r="T125" i="12"/>
  <c r="P125" i="12"/>
  <c r="O125" i="12"/>
  <c r="N125" i="12"/>
  <c r="L125" i="12"/>
  <c r="H125" i="12"/>
  <c r="J125" i="12" s="1"/>
  <c r="T124" i="12"/>
  <c r="P124" i="12"/>
  <c r="O124" i="12"/>
  <c r="N124" i="12"/>
  <c r="L124" i="12"/>
  <c r="H124" i="12"/>
  <c r="J124" i="12" s="1"/>
  <c r="T123" i="12"/>
  <c r="P123" i="12"/>
  <c r="O123" i="12"/>
  <c r="N123" i="12"/>
  <c r="L123" i="12"/>
  <c r="H123" i="12"/>
  <c r="J123" i="12" s="1"/>
  <c r="T122" i="12"/>
  <c r="P122" i="12"/>
  <c r="O122" i="12"/>
  <c r="N122" i="12"/>
  <c r="L122" i="12"/>
  <c r="H122" i="12"/>
  <c r="J122" i="12" s="1"/>
  <c r="T121" i="12"/>
  <c r="P121" i="12"/>
  <c r="O121" i="12"/>
  <c r="N121" i="12"/>
  <c r="L121" i="12"/>
  <c r="H121" i="12"/>
  <c r="J121" i="12" s="1"/>
  <c r="T120" i="12"/>
  <c r="P120" i="12"/>
  <c r="O120" i="12"/>
  <c r="N120" i="12"/>
  <c r="L120" i="12"/>
  <c r="H120" i="12"/>
  <c r="J120" i="12" s="1"/>
  <c r="T119" i="12"/>
  <c r="P119" i="12"/>
  <c r="O119" i="12"/>
  <c r="N119" i="12"/>
  <c r="L119" i="12"/>
  <c r="H119" i="12"/>
  <c r="J119" i="12" s="1"/>
  <c r="T118" i="12"/>
  <c r="P118" i="12"/>
  <c r="O118" i="12"/>
  <c r="N118" i="12"/>
  <c r="L118" i="12"/>
  <c r="H118" i="12"/>
  <c r="J118" i="12" s="1"/>
  <c r="T117" i="12"/>
  <c r="P117" i="12"/>
  <c r="O117" i="12"/>
  <c r="N117" i="12"/>
  <c r="L117" i="12"/>
  <c r="H117" i="12"/>
  <c r="J117" i="12" s="1"/>
  <c r="T116" i="12"/>
  <c r="P116" i="12"/>
  <c r="O116" i="12"/>
  <c r="N116" i="12"/>
  <c r="L116" i="12"/>
  <c r="H116" i="12"/>
  <c r="J116" i="12" s="1"/>
  <c r="T115" i="12"/>
  <c r="P115" i="12"/>
  <c r="O115" i="12"/>
  <c r="N115" i="12"/>
  <c r="L115" i="12"/>
  <c r="H115" i="12"/>
  <c r="J115" i="12" s="1"/>
  <c r="T114" i="12"/>
  <c r="P114" i="12"/>
  <c r="O114" i="12"/>
  <c r="N114" i="12"/>
  <c r="L114" i="12"/>
  <c r="H114" i="12"/>
  <c r="J114" i="12" s="1"/>
  <c r="T113" i="12"/>
  <c r="P113" i="12"/>
  <c r="O113" i="12"/>
  <c r="N113" i="12"/>
  <c r="L113" i="12"/>
  <c r="H113" i="12"/>
  <c r="J113" i="12" s="1"/>
  <c r="T112" i="12"/>
  <c r="P112" i="12"/>
  <c r="O112" i="12"/>
  <c r="N112" i="12"/>
  <c r="L112" i="12"/>
  <c r="H112" i="12"/>
  <c r="J112" i="12" s="1"/>
  <c r="T111" i="12"/>
  <c r="P111" i="12"/>
  <c r="O111" i="12"/>
  <c r="N111" i="12"/>
  <c r="L111" i="12"/>
  <c r="H111" i="12"/>
  <c r="J111" i="12" s="1"/>
  <c r="T110" i="12"/>
  <c r="P110" i="12"/>
  <c r="O110" i="12"/>
  <c r="N110" i="12"/>
  <c r="L110" i="12"/>
  <c r="H110" i="12"/>
  <c r="J110" i="12" s="1"/>
  <c r="T109" i="12"/>
  <c r="P109" i="12"/>
  <c r="O109" i="12"/>
  <c r="N109" i="12"/>
  <c r="L109" i="12"/>
  <c r="H109" i="12"/>
  <c r="J109" i="12" s="1"/>
  <c r="T108" i="12"/>
  <c r="P108" i="12"/>
  <c r="O108" i="12"/>
  <c r="N108" i="12"/>
  <c r="L108" i="12"/>
  <c r="H108" i="12"/>
  <c r="J108" i="12" s="1"/>
  <c r="T107" i="12"/>
  <c r="P107" i="12"/>
  <c r="O107" i="12"/>
  <c r="N107" i="12"/>
  <c r="L107" i="12"/>
  <c r="H107" i="12"/>
  <c r="J107" i="12" s="1"/>
  <c r="T106" i="12"/>
  <c r="P106" i="12"/>
  <c r="O106" i="12"/>
  <c r="N106" i="12"/>
  <c r="L106" i="12"/>
  <c r="H106" i="12"/>
  <c r="J106" i="12" s="1"/>
  <c r="T105" i="12"/>
  <c r="P105" i="12"/>
  <c r="O105" i="12"/>
  <c r="N105" i="12"/>
  <c r="L105" i="12"/>
  <c r="H105" i="12"/>
  <c r="J105" i="12" s="1"/>
  <c r="T104" i="12"/>
  <c r="P104" i="12"/>
  <c r="O104" i="12"/>
  <c r="N104" i="12"/>
  <c r="L104" i="12"/>
  <c r="H104" i="12"/>
  <c r="J104" i="12" s="1"/>
  <c r="T103" i="12"/>
  <c r="P103" i="12"/>
  <c r="O103" i="12"/>
  <c r="N103" i="12"/>
  <c r="L103" i="12"/>
  <c r="H103" i="12"/>
  <c r="J103" i="12" s="1"/>
  <c r="T102" i="12"/>
  <c r="P102" i="12"/>
  <c r="O102" i="12"/>
  <c r="N102" i="12"/>
  <c r="L102" i="12"/>
  <c r="J102" i="12"/>
  <c r="H102" i="12"/>
  <c r="T101" i="12"/>
  <c r="P101" i="12"/>
  <c r="O101" i="12"/>
  <c r="N101" i="12"/>
  <c r="L101" i="12"/>
  <c r="H101" i="12"/>
  <c r="J101" i="12" s="1"/>
  <c r="T100" i="12"/>
  <c r="P100" i="12"/>
  <c r="O100" i="12"/>
  <c r="N100" i="12"/>
  <c r="L100" i="12"/>
  <c r="H100" i="12"/>
  <c r="J100" i="12" s="1"/>
  <c r="T99" i="12"/>
  <c r="P99" i="12"/>
  <c r="O99" i="12"/>
  <c r="N99" i="12"/>
  <c r="L99" i="12"/>
  <c r="H99" i="12"/>
  <c r="J99" i="12" s="1"/>
  <c r="T98" i="12"/>
  <c r="P98" i="12"/>
  <c r="O98" i="12"/>
  <c r="N98" i="12"/>
  <c r="L98" i="12"/>
  <c r="H98" i="12"/>
  <c r="J98" i="12" s="1"/>
  <c r="T97" i="12"/>
  <c r="P97" i="12"/>
  <c r="O97" i="12"/>
  <c r="N97" i="12"/>
  <c r="L97" i="12"/>
  <c r="H97" i="12"/>
  <c r="J97" i="12" s="1"/>
  <c r="T96" i="12"/>
  <c r="P96" i="12"/>
  <c r="O96" i="12"/>
  <c r="N96" i="12"/>
  <c r="L96" i="12"/>
  <c r="H96" i="12"/>
  <c r="J96" i="12" s="1"/>
  <c r="T95" i="12"/>
  <c r="P95" i="12"/>
  <c r="O95" i="12"/>
  <c r="N95" i="12"/>
  <c r="L95" i="12"/>
  <c r="H95" i="12"/>
  <c r="J95" i="12" s="1"/>
  <c r="T94" i="12"/>
  <c r="P94" i="12"/>
  <c r="O94" i="12"/>
  <c r="N94" i="12"/>
  <c r="L94" i="12"/>
  <c r="H94" i="12"/>
  <c r="J94" i="12" s="1"/>
  <c r="T93" i="12"/>
  <c r="P93" i="12"/>
  <c r="O93" i="12"/>
  <c r="N93" i="12"/>
  <c r="L93" i="12"/>
  <c r="J93" i="12"/>
  <c r="H93" i="12"/>
  <c r="T92" i="12"/>
  <c r="P92" i="12"/>
  <c r="O92" i="12"/>
  <c r="N92" i="12"/>
  <c r="L92" i="12"/>
  <c r="H92" i="12"/>
  <c r="J92" i="12" s="1"/>
  <c r="T91" i="12"/>
  <c r="P91" i="12"/>
  <c r="O91" i="12"/>
  <c r="N91" i="12"/>
  <c r="L91" i="12"/>
  <c r="H91" i="12"/>
  <c r="J91" i="12" s="1"/>
  <c r="T90" i="12"/>
  <c r="P90" i="12"/>
  <c r="O90" i="12"/>
  <c r="N90" i="12"/>
  <c r="L90" i="12"/>
  <c r="H90" i="12"/>
  <c r="J90" i="12" s="1"/>
  <c r="T89" i="12"/>
  <c r="P89" i="12"/>
  <c r="O89" i="12"/>
  <c r="N89" i="12"/>
  <c r="L89" i="12"/>
  <c r="H89" i="12"/>
  <c r="J89" i="12" s="1"/>
  <c r="T88" i="12"/>
  <c r="P88" i="12"/>
  <c r="O88" i="12"/>
  <c r="N88" i="12"/>
  <c r="L88" i="12"/>
  <c r="H88" i="12"/>
  <c r="J88" i="12" s="1"/>
  <c r="T87" i="12"/>
  <c r="P87" i="12"/>
  <c r="O87" i="12"/>
  <c r="N87" i="12"/>
  <c r="L87" i="12"/>
  <c r="H87" i="12"/>
  <c r="J87" i="12" s="1"/>
  <c r="T86" i="12"/>
  <c r="P86" i="12"/>
  <c r="O86" i="12"/>
  <c r="N86" i="12"/>
  <c r="L86" i="12"/>
  <c r="H86" i="12"/>
  <c r="J86" i="12" s="1"/>
  <c r="T85" i="12"/>
  <c r="P85" i="12"/>
  <c r="O85" i="12"/>
  <c r="N85" i="12"/>
  <c r="L85" i="12"/>
  <c r="H85" i="12"/>
  <c r="J85" i="12" s="1"/>
  <c r="T84" i="12"/>
  <c r="P84" i="12"/>
  <c r="O84" i="12"/>
  <c r="N84" i="12"/>
  <c r="L84" i="12"/>
  <c r="H84" i="12"/>
  <c r="J84" i="12" s="1"/>
  <c r="T83" i="12"/>
  <c r="P83" i="12"/>
  <c r="O83" i="12"/>
  <c r="N83" i="12"/>
  <c r="L83" i="12"/>
  <c r="H83" i="12"/>
  <c r="J83" i="12" s="1"/>
  <c r="T82" i="12"/>
  <c r="P82" i="12"/>
  <c r="O82" i="12"/>
  <c r="N82" i="12"/>
  <c r="L82" i="12"/>
  <c r="H82" i="12"/>
  <c r="J82" i="12" s="1"/>
  <c r="T81" i="12"/>
  <c r="P81" i="12"/>
  <c r="O81" i="12"/>
  <c r="N81" i="12"/>
  <c r="L81" i="12"/>
  <c r="H81" i="12"/>
  <c r="J81" i="12" s="1"/>
  <c r="T80" i="12"/>
  <c r="P80" i="12"/>
  <c r="O80" i="12"/>
  <c r="N80" i="12"/>
  <c r="L80" i="12"/>
  <c r="H80" i="12"/>
  <c r="J80" i="12" s="1"/>
  <c r="T79" i="12"/>
  <c r="P79" i="12"/>
  <c r="O79" i="12"/>
  <c r="N79" i="12"/>
  <c r="L79" i="12"/>
  <c r="H79" i="12"/>
  <c r="J79" i="12" s="1"/>
  <c r="T78" i="12"/>
  <c r="P78" i="12"/>
  <c r="O78" i="12"/>
  <c r="N78" i="12"/>
  <c r="L78" i="12"/>
  <c r="H78" i="12"/>
  <c r="J78" i="12" s="1"/>
  <c r="T77" i="12"/>
  <c r="P77" i="12"/>
  <c r="O77" i="12"/>
  <c r="N77" i="12"/>
  <c r="L77" i="12"/>
  <c r="H77" i="12"/>
  <c r="J77" i="12" s="1"/>
  <c r="T76" i="12"/>
  <c r="P76" i="12"/>
  <c r="O76" i="12"/>
  <c r="N76" i="12"/>
  <c r="L76" i="12"/>
  <c r="H76" i="12"/>
  <c r="J76" i="12" s="1"/>
  <c r="T75" i="12"/>
  <c r="P75" i="12"/>
  <c r="O75" i="12"/>
  <c r="N75" i="12"/>
  <c r="L75" i="12"/>
  <c r="H75" i="12"/>
  <c r="J75" i="12" s="1"/>
  <c r="T74" i="12"/>
  <c r="P74" i="12"/>
  <c r="O74" i="12"/>
  <c r="N74" i="12"/>
  <c r="L74" i="12"/>
  <c r="H74" i="12"/>
  <c r="J74" i="12" s="1"/>
  <c r="T73" i="12"/>
  <c r="P73" i="12"/>
  <c r="O73" i="12"/>
  <c r="N73" i="12"/>
  <c r="L73" i="12"/>
  <c r="H73" i="12"/>
  <c r="J73" i="12" s="1"/>
  <c r="T72" i="12"/>
  <c r="P72" i="12"/>
  <c r="O72" i="12"/>
  <c r="N72" i="12"/>
  <c r="L72" i="12"/>
  <c r="H72" i="12"/>
  <c r="J72" i="12" s="1"/>
  <c r="T71" i="12"/>
  <c r="P71" i="12"/>
  <c r="O71" i="12"/>
  <c r="N71" i="12"/>
  <c r="L71" i="12"/>
  <c r="H71" i="12"/>
  <c r="J71" i="12" s="1"/>
  <c r="T70" i="12"/>
  <c r="P70" i="12"/>
  <c r="O70" i="12"/>
  <c r="N70" i="12"/>
  <c r="L70" i="12"/>
  <c r="H70" i="12"/>
  <c r="J70" i="12" s="1"/>
  <c r="T69" i="12"/>
  <c r="P69" i="12"/>
  <c r="O69" i="12"/>
  <c r="N69" i="12"/>
  <c r="L69" i="12"/>
  <c r="H69" i="12"/>
  <c r="J69" i="12" s="1"/>
  <c r="T68" i="12"/>
  <c r="P68" i="12"/>
  <c r="O68" i="12"/>
  <c r="N68" i="12"/>
  <c r="L68" i="12"/>
  <c r="H68" i="12"/>
  <c r="J68" i="12" s="1"/>
  <c r="T67" i="12"/>
  <c r="P67" i="12"/>
  <c r="O67" i="12"/>
  <c r="N67" i="12"/>
  <c r="L67" i="12"/>
  <c r="H67" i="12"/>
  <c r="J67" i="12" s="1"/>
  <c r="T66" i="12"/>
  <c r="P66" i="12"/>
  <c r="O66" i="12"/>
  <c r="N66" i="12"/>
  <c r="L66" i="12"/>
  <c r="H66" i="12"/>
  <c r="J66" i="12" s="1"/>
  <c r="T65" i="12"/>
  <c r="P65" i="12"/>
  <c r="O65" i="12"/>
  <c r="N65" i="12"/>
  <c r="L65" i="12"/>
  <c r="H65" i="12"/>
  <c r="J65" i="12" s="1"/>
  <c r="T64" i="12"/>
  <c r="P64" i="12"/>
  <c r="O64" i="12"/>
  <c r="N64" i="12"/>
  <c r="L64" i="12"/>
  <c r="H64" i="12"/>
  <c r="J64" i="12" s="1"/>
  <c r="T63" i="12"/>
  <c r="P63" i="12"/>
  <c r="O63" i="12"/>
  <c r="N63" i="12"/>
  <c r="L63" i="12"/>
  <c r="H63" i="12"/>
  <c r="J63" i="12" s="1"/>
  <c r="T62" i="12"/>
  <c r="P62" i="12"/>
  <c r="O62" i="12"/>
  <c r="N62" i="12"/>
  <c r="L62" i="12"/>
  <c r="H62" i="12"/>
  <c r="J62" i="12" s="1"/>
  <c r="T61" i="12"/>
  <c r="P61" i="12"/>
  <c r="O61" i="12"/>
  <c r="N61" i="12"/>
  <c r="L61" i="12"/>
  <c r="H61" i="12"/>
  <c r="J61" i="12" s="1"/>
  <c r="T60" i="12"/>
  <c r="P60" i="12"/>
  <c r="O60" i="12"/>
  <c r="N60" i="12"/>
  <c r="L60" i="12"/>
  <c r="H60" i="12"/>
  <c r="J60" i="12" s="1"/>
  <c r="T59" i="12"/>
  <c r="P59" i="12"/>
  <c r="O59" i="12"/>
  <c r="N59" i="12"/>
  <c r="L59" i="12"/>
  <c r="H59" i="12"/>
  <c r="J59" i="12" s="1"/>
  <c r="T58" i="12"/>
  <c r="P58" i="12"/>
  <c r="O58" i="12"/>
  <c r="N58" i="12"/>
  <c r="L58" i="12"/>
  <c r="H58" i="12"/>
  <c r="J58" i="12" s="1"/>
  <c r="T57" i="12"/>
  <c r="P57" i="12"/>
  <c r="O57" i="12"/>
  <c r="N57" i="12"/>
  <c r="L57" i="12"/>
  <c r="H57" i="12"/>
  <c r="J57" i="12" s="1"/>
  <c r="T56" i="12"/>
  <c r="P56" i="12"/>
  <c r="O56" i="12"/>
  <c r="N56" i="12"/>
  <c r="L56" i="12"/>
  <c r="H56" i="12"/>
  <c r="J56" i="12" s="1"/>
  <c r="T55" i="12"/>
  <c r="P55" i="12"/>
  <c r="O55" i="12"/>
  <c r="N55" i="12"/>
  <c r="L55" i="12"/>
  <c r="H55" i="12"/>
  <c r="J55" i="12" s="1"/>
  <c r="T54" i="12"/>
  <c r="P54" i="12"/>
  <c r="O54" i="12"/>
  <c r="N54" i="12"/>
  <c r="L54" i="12"/>
  <c r="H54" i="12"/>
  <c r="J54" i="12" s="1"/>
  <c r="T53" i="12"/>
  <c r="P53" i="12"/>
  <c r="O53" i="12"/>
  <c r="N53" i="12"/>
  <c r="L53" i="12"/>
  <c r="H53" i="12"/>
  <c r="J53" i="12" s="1"/>
  <c r="T52" i="12"/>
  <c r="P52" i="12"/>
  <c r="O52" i="12"/>
  <c r="N52" i="12"/>
  <c r="L52" i="12"/>
  <c r="H52" i="12"/>
  <c r="J52" i="12" s="1"/>
  <c r="T51" i="12"/>
  <c r="P51" i="12"/>
  <c r="O51" i="12"/>
  <c r="N51" i="12"/>
  <c r="L51" i="12"/>
  <c r="H51" i="12"/>
  <c r="J51" i="12" s="1"/>
  <c r="T50" i="12"/>
  <c r="P50" i="12"/>
  <c r="O50" i="12"/>
  <c r="N50" i="12"/>
  <c r="L50" i="12"/>
  <c r="H50" i="12"/>
  <c r="J50" i="12" s="1"/>
  <c r="T49" i="12"/>
  <c r="P49" i="12"/>
  <c r="O49" i="12"/>
  <c r="N49" i="12"/>
  <c r="L49" i="12"/>
  <c r="H49" i="12"/>
  <c r="J49" i="12" s="1"/>
  <c r="T48" i="12"/>
  <c r="P48" i="12"/>
  <c r="O48" i="12"/>
  <c r="N48" i="12"/>
  <c r="L48" i="12"/>
  <c r="H48" i="12"/>
  <c r="J48" i="12" s="1"/>
  <c r="T47" i="12"/>
  <c r="P47" i="12"/>
  <c r="O47" i="12"/>
  <c r="N47" i="12"/>
  <c r="L47" i="12"/>
  <c r="H47" i="12"/>
  <c r="J47" i="12" s="1"/>
  <c r="T46" i="12"/>
  <c r="P46" i="12"/>
  <c r="O46" i="12"/>
  <c r="N46" i="12"/>
  <c r="L46" i="12"/>
  <c r="H46" i="12"/>
  <c r="J46" i="12" s="1"/>
  <c r="T45" i="12"/>
  <c r="P45" i="12"/>
  <c r="O45" i="12"/>
  <c r="N45" i="12"/>
  <c r="L45" i="12"/>
  <c r="H45" i="12"/>
  <c r="J45" i="12" s="1"/>
  <c r="T44" i="12"/>
  <c r="P44" i="12"/>
  <c r="O44" i="12"/>
  <c r="N44" i="12"/>
  <c r="L44" i="12"/>
  <c r="H44" i="12"/>
  <c r="J44" i="12" s="1"/>
  <c r="T43" i="12"/>
  <c r="P43" i="12"/>
  <c r="O43" i="12"/>
  <c r="N43" i="12"/>
  <c r="L43" i="12"/>
  <c r="H43" i="12"/>
  <c r="J43" i="12" s="1"/>
  <c r="T42" i="12"/>
  <c r="P42" i="12"/>
  <c r="O42" i="12"/>
  <c r="N42" i="12"/>
  <c r="L42" i="12"/>
  <c r="H42" i="12"/>
  <c r="J42" i="12" s="1"/>
  <c r="T41" i="12"/>
  <c r="P41" i="12"/>
  <c r="O41" i="12"/>
  <c r="N41" i="12"/>
  <c r="L41" i="12"/>
  <c r="H41" i="12"/>
  <c r="J41" i="12" s="1"/>
  <c r="T40" i="12"/>
  <c r="P40" i="12"/>
  <c r="O40" i="12"/>
  <c r="N40" i="12"/>
  <c r="L40" i="12"/>
  <c r="H40" i="12"/>
  <c r="J40" i="12" s="1"/>
  <c r="T39" i="12"/>
  <c r="P39" i="12"/>
  <c r="O39" i="12"/>
  <c r="N39" i="12"/>
  <c r="L39" i="12"/>
  <c r="H39" i="12"/>
  <c r="J39" i="12" s="1"/>
  <c r="T38" i="12"/>
  <c r="P38" i="12"/>
  <c r="O38" i="12"/>
  <c r="N38" i="12"/>
  <c r="L38" i="12"/>
  <c r="H38" i="12"/>
  <c r="J38" i="12" s="1"/>
  <c r="T37" i="12"/>
  <c r="P37" i="12"/>
  <c r="O37" i="12"/>
  <c r="N37" i="12"/>
  <c r="L37" i="12"/>
  <c r="H37" i="12"/>
  <c r="J37" i="12" s="1"/>
  <c r="T36" i="12"/>
  <c r="P36" i="12"/>
  <c r="O36" i="12"/>
  <c r="N36" i="12"/>
  <c r="L36" i="12"/>
  <c r="H36" i="12"/>
  <c r="J36" i="12" s="1"/>
  <c r="T35" i="12"/>
  <c r="P35" i="12"/>
  <c r="O35" i="12"/>
  <c r="N35" i="12"/>
  <c r="L35" i="12"/>
  <c r="H35" i="12"/>
  <c r="J35" i="12" s="1"/>
  <c r="T34" i="12"/>
  <c r="P34" i="12"/>
  <c r="O34" i="12"/>
  <c r="N34" i="12"/>
  <c r="L34" i="12"/>
  <c r="H34" i="12"/>
  <c r="J34" i="12" s="1"/>
  <c r="T33" i="12"/>
  <c r="P33" i="12"/>
  <c r="O33" i="12"/>
  <c r="N33" i="12"/>
  <c r="L33" i="12"/>
  <c r="H33" i="12"/>
  <c r="J33" i="12" s="1"/>
  <c r="T32" i="12"/>
  <c r="P32" i="12"/>
  <c r="O32" i="12"/>
  <c r="N32" i="12"/>
  <c r="L32" i="12"/>
  <c r="H32" i="12"/>
  <c r="J32" i="12" s="1"/>
  <c r="T31" i="12"/>
  <c r="P31" i="12"/>
  <c r="O31" i="12"/>
  <c r="N31" i="12"/>
  <c r="L31" i="12"/>
  <c r="H31" i="12"/>
  <c r="J31" i="12" s="1"/>
  <c r="T30" i="12"/>
  <c r="P30" i="12"/>
  <c r="O30" i="12"/>
  <c r="N30" i="12"/>
  <c r="L30" i="12"/>
  <c r="H30" i="12"/>
  <c r="J30" i="12" s="1"/>
  <c r="T29" i="12"/>
  <c r="P29" i="12"/>
  <c r="O29" i="12"/>
  <c r="N29" i="12"/>
  <c r="L29" i="12"/>
  <c r="H29" i="12"/>
  <c r="J29" i="12" s="1"/>
  <c r="T28" i="12"/>
  <c r="P28" i="12"/>
  <c r="O28" i="12"/>
  <c r="N28" i="12"/>
  <c r="L28" i="12"/>
  <c r="H28" i="12"/>
  <c r="J28" i="12" s="1"/>
  <c r="T27" i="12"/>
  <c r="P27" i="12"/>
  <c r="O27" i="12"/>
  <c r="N27" i="12"/>
  <c r="L27" i="12"/>
  <c r="H27" i="12"/>
  <c r="J27" i="12" s="1"/>
  <c r="T26" i="12"/>
  <c r="P26" i="12"/>
  <c r="O26" i="12"/>
  <c r="N26" i="12"/>
  <c r="L26" i="12"/>
  <c r="H26" i="12"/>
  <c r="J26" i="12" s="1"/>
  <c r="T25" i="12"/>
  <c r="P25" i="12"/>
  <c r="O25" i="12"/>
  <c r="N25" i="12"/>
  <c r="L25" i="12"/>
  <c r="H25" i="12"/>
  <c r="J25" i="12" s="1"/>
  <c r="T24" i="12"/>
  <c r="P24" i="12"/>
  <c r="O24" i="12"/>
  <c r="N24" i="12"/>
  <c r="L24" i="12"/>
  <c r="H24" i="12"/>
  <c r="J24" i="12" s="1"/>
  <c r="T23" i="12"/>
  <c r="P23" i="12"/>
  <c r="O23" i="12"/>
  <c r="N23" i="12"/>
  <c r="L23" i="12"/>
  <c r="H23" i="12"/>
  <c r="J23" i="12" s="1"/>
  <c r="T22" i="12"/>
  <c r="P22" i="12"/>
  <c r="O22" i="12"/>
  <c r="N22" i="12"/>
  <c r="L22" i="12"/>
  <c r="H22" i="12"/>
  <c r="J22" i="12" s="1"/>
  <c r="T21" i="12"/>
  <c r="P21" i="12"/>
  <c r="O21" i="12"/>
  <c r="N21" i="12"/>
  <c r="L21" i="12"/>
  <c r="H21" i="12"/>
  <c r="J21" i="12" s="1"/>
  <c r="T20" i="12"/>
  <c r="P20" i="12"/>
  <c r="O20" i="12"/>
  <c r="N20" i="12"/>
  <c r="L20" i="12"/>
  <c r="H20" i="12"/>
  <c r="J20" i="12" s="1"/>
  <c r="T19" i="12"/>
  <c r="P19" i="12"/>
  <c r="O19" i="12"/>
  <c r="N19" i="12"/>
  <c r="L19" i="12"/>
  <c r="H19" i="12"/>
  <c r="J19" i="12" s="1"/>
  <c r="T18" i="12"/>
  <c r="P18" i="12"/>
  <c r="O18" i="12"/>
  <c r="N18" i="12"/>
  <c r="L18" i="12"/>
  <c r="H18" i="12"/>
  <c r="J18" i="12" s="1"/>
  <c r="T17" i="12"/>
  <c r="P17" i="12"/>
  <c r="O17" i="12"/>
  <c r="N17" i="12"/>
  <c r="L17" i="12"/>
  <c r="H17" i="12"/>
  <c r="J17" i="12" s="1"/>
  <c r="T16" i="12"/>
  <c r="P16" i="12"/>
  <c r="O16" i="12"/>
  <c r="N16" i="12"/>
  <c r="L16" i="12"/>
  <c r="H16" i="12"/>
  <c r="J16" i="12" s="1"/>
  <c r="T15" i="12"/>
  <c r="P15" i="12"/>
  <c r="O15" i="12"/>
  <c r="N15" i="12"/>
  <c r="L15" i="12"/>
  <c r="H15" i="12"/>
  <c r="J15" i="12" s="1"/>
  <c r="T14" i="12"/>
  <c r="P14" i="12"/>
  <c r="O14" i="12"/>
  <c r="N14" i="12"/>
  <c r="L14" i="12"/>
  <c r="H14" i="12"/>
  <c r="J14" i="12" s="1"/>
  <c r="T13" i="12"/>
  <c r="P13" i="12"/>
  <c r="O13" i="12"/>
  <c r="N13" i="12"/>
  <c r="L13" i="12"/>
  <c r="H13" i="12"/>
  <c r="J13" i="12" s="1"/>
  <c r="T12" i="12"/>
  <c r="P12" i="12"/>
  <c r="O12" i="12"/>
  <c r="N12" i="12"/>
  <c r="L12" i="12"/>
  <c r="H12" i="12"/>
  <c r="J12" i="12" s="1"/>
  <c r="T11" i="12"/>
  <c r="P11" i="12"/>
  <c r="O11" i="12"/>
  <c r="N11" i="12"/>
  <c r="L11" i="12"/>
  <c r="H11" i="12"/>
  <c r="J11" i="12" s="1"/>
  <c r="T10" i="12"/>
  <c r="P10" i="12"/>
  <c r="O10" i="12"/>
  <c r="N10" i="12"/>
  <c r="L10" i="12"/>
  <c r="H10" i="12"/>
  <c r="J10" i="12" s="1"/>
  <c r="T9" i="12"/>
  <c r="P9" i="12"/>
  <c r="O9" i="12"/>
  <c r="N9" i="12"/>
  <c r="L9" i="12"/>
  <c r="H9" i="12"/>
  <c r="J9" i="12" s="1"/>
  <c r="T8" i="12"/>
  <c r="P8" i="12"/>
  <c r="O8" i="12"/>
  <c r="N8" i="12"/>
  <c r="L8" i="12"/>
  <c r="H8" i="12"/>
  <c r="J8" i="12" s="1"/>
  <c r="T7" i="12"/>
  <c r="P7" i="12"/>
  <c r="O7" i="12"/>
  <c r="N7" i="12"/>
  <c r="L7" i="12"/>
  <c r="H7" i="12"/>
  <c r="J7" i="12" s="1"/>
  <c r="T6" i="12"/>
  <c r="P6" i="12"/>
  <c r="O6" i="12"/>
  <c r="N6" i="12"/>
  <c r="L6" i="12"/>
  <c r="H6" i="12"/>
  <c r="J6" i="12" s="1"/>
  <c r="T5" i="12"/>
  <c r="P5" i="12"/>
  <c r="O5" i="12"/>
  <c r="N5" i="12"/>
  <c r="L5" i="12"/>
  <c r="H5" i="12"/>
  <c r="J5" i="12" s="1"/>
  <c r="T4" i="12"/>
  <c r="P4" i="12"/>
  <c r="O4" i="12"/>
  <c r="N4" i="12"/>
  <c r="L4" i="12"/>
  <c r="H4" i="12"/>
  <c r="J4" i="12" s="1"/>
  <c r="T3" i="12"/>
  <c r="P3" i="12"/>
  <c r="O3" i="12"/>
  <c r="N3" i="12"/>
  <c r="L3" i="12"/>
  <c r="H3" i="12"/>
  <c r="J3" i="12" s="1"/>
  <c r="T2" i="12"/>
  <c r="O2" i="12"/>
  <c r="N2" i="12"/>
  <c r="L2" i="12"/>
  <c r="H2" i="12"/>
  <c r="J2" i="12" s="1"/>
  <c r="R694" i="12" l="1"/>
  <c r="R508" i="12"/>
  <c r="R701" i="12"/>
  <c r="R444" i="12"/>
  <c r="R698" i="12"/>
  <c r="R700" i="12"/>
  <c r="R13" i="12"/>
  <c r="Q13" i="12"/>
  <c r="R26" i="12"/>
  <c r="Q26" i="12"/>
  <c r="R60" i="12"/>
  <c r="Q60" i="12"/>
  <c r="Q87" i="12"/>
  <c r="R87" i="12"/>
  <c r="R91" i="12"/>
  <c r="Q91" i="12"/>
  <c r="R120" i="12"/>
  <c r="Q120" i="12"/>
  <c r="R261" i="12"/>
  <c r="Q261" i="12"/>
  <c r="Q150" i="12"/>
  <c r="R150" i="12"/>
  <c r="R154" i="12"/>
  <c r="Q154" i="12"/>
  <c r="R183" i="12"/>
  <c r="Q183" i="12"/>
  <c r="R218" i="12"/>
  <c r="Q218" i="12"/>
  <c r="Q318" i="12"/>
  <c r="R318" i="12"/>
  <c r="Q319" i="12"/>
  <c r="R319" i="12"/>
  <c r="Q320" i="12"/>
  <c r="R320" i="12"/>
  <c r="R321" i="12"/>
  <c r="Q321" i="12"/>
  <c r="R322" i="12"/>
  <c r="Q322" i="12"/>
  <c r="R323" i="12"/>
  <c r="Q323" i="12"/>
  <c r="R324" i="12"/>
  <c r="Q324" i="12"/>
  <c r="R373" i="12"/>
  <c r="Q373" i="12"/>
  <c r="Q430" i="12"/>
  <c r="R430" i="12"/>
  <c r="Q431" i="12"/>
  <c r="R431" i="12"/>
  <c r="R432" i="12"/>
  <c r="Q432" i="12"/>
  <c r="R433" i="12"/>
  <c r="Q433" i="12"/>
  <c r="R434" i="12"/>
  <c r="Q434" i="12"/>
  <c r="R435" i="12"/>
  <c r="Q435" i="12"/>
  <c r="R436" i="12"/>
  <c r="Q436" i="12"/>
  <c r="R478" i="12"/>
  <c r="Q478" i="12"/>
  <c r="Q519" i="12"/>
  <c r="R519" i="12"/>
  <c r="R520" i="12"/>
  <c r="Q520" i="12"/>
  <c r="R521" i="12"/>
  <c r="Q521" i="12"/>
  <c r="R522" i="12"/>
  <c r="Q522" i="12"/>
  <c r="R523" i="12"/>
  <c r="Q523" i="12"/>
  <c r="R524" i="12"/>
  <c r="Q524" i="12"/>
  <c r="R591" i="12"/>
  <c r="Q591" i="12"/>
  <c r="R592" i="12"/>
  <c r="Q592" i="12"/>
  <c r="R593" i="12"/>
  <c r="Q593" i="12"/>
  <c r="R594" i="12"/>
  <c r="Q594" i="12"/>
  <c r="Q595" i="12"/>
  <c r="R595" i="12"/>
  <c r="Q621" i="12"/>
  <c r="R621" i="12"/>
  <c r="R3" i="12"/>
  <c r="Q3" i="12"/>
  <c r="Q4" i="12"/>
  <c r="R16" i="12"/>
  <c r="Q16" i="12"/>
  <c r="R30" i="12"/>
  <c r="Q30" i="12"/>
  <c r="R31" i="12"/>
  <c r="Q31" i="12"/>
  <c r="R32" i="12"/>
  <c r="Q32" i="12"/>
  <c r="R33" i="12"/>
  <c r="Q33" i="12"/>
  <c r="R34" i="12"/>
  <c r="Q34" i="12"/>
  <c r="R35" i="12"/>
  <c r="Q35" i="12"/>
  <c r="R36" i="12"/>
  <c r="Q36" i="12"/>
  <c r="Q62" i="12"/>
  <c r="R62" i="12"/>
  <c r="Q63" i="12"/>
  <c r="R63" i="12"/>
  <c r="Q64" i="12"/>
  <c r="R64" i="12"/>
  <c r="R65" i="12"/>
  <c r="Q65" i="12"/>
  <c r="R66" i="12"/>
  <c r="Q66" i="12"/>
  <c r="R67" i="12"/>
  <c r="Q67" i="12"/>
  <c r="R68" i="12"/>
  <c r="Q68" i="12"/>
  <c r="R94" i="12"/>
  <c r="Q94" i="12"/>
  <c r="R95" i="12"/>
  <c r="Q95" i="12"/>
  <c r="R96" i="12"/>
  <c r="Q96" i="12"/>
  <c r="R97" i="12"/>
  <c r="Q97" i="12"/>
  <c r="R98" i="12"/>
  <c r="Q98" i="12"/>
  <c r="R99" i="12"/>
  <c r="Q99" i="12"/>
  <c r="R100" i="12"/>
  <c r="Q100" i="12"/>
  <c r="Q126" i="12"/>
  <c r="R126" i="12"/>
  <c r="Q127" i="12"/>
  <c r="R127" i="12"/>
  <c r="Q128" i="12"/>
  <c r="R128" i="12"/>
  <c r="R129" i="12"/>
  <c r="Q129" i="12"/>
  <c r="R130" i="12"/>
  <c r="Q130" i="12"/>
  <c r="R131" i="12"/>
  <c r="Q131" i="12"/>
  <c r="R132" i="12"/>
  <c r="Q132" i="12"/>
  <c r="R157" i="12"/>
  <c r="Q157" i="12"/>
  <c r="R189" i="12"/>
  <c r="Q189" i="12"/>
  <c r="R222" i="12"/>
  <c r="Q222" i="12"/>
  <c r="R223" i="12"/>
  <c r="Q223" i="12"/>
  <c r="R224" i="12"/>
  <c r="Q224" i="12"/>
  <c r="R225" i="12"/>
  <c r="Q225" i="12"/>
  <c r="R226" i="12"/>
  <c r="Q226" i="12"/>
  <c r="R227" i="12"/>
  <c r="Q227" i="12"/>
  <c r="R228" i="12"/>
  <c r="Q228" i="12"/>
  <c r="R277" i="12"/>
  <c r="Q277" i="12"/>
  <c r="R325" i="12"/>
  <c r="Q325" i="12"/>
  <c r="R381" i="12"/>
  <c r="Q381" i="12"/>
  <c r="Q567" i="12"/>
  <c r="R567" i="12"/>
  <c r="R568" i="12"/>
  <c r="Q568" i="12"/>
  <c r="R569" i="12"/>
  <c r="Q569" i="12"/>
  <c r="R570" i="12"/>
  <c r="Q570" i="12"/>
  <c r="R571" i="12"/>
  <c r="Q571" i="12"/>
  <c r="R572" i="12"/>
  <c r="Q572" i="12"/>
  <c r="Q596" i="12"/>
  <c r="R596" i="12"/>
  <c r="R679" i="12"/>
  <c r="Q679" i="12"/>
  <c r="R680" i="12"/>
  <c r="Q680" i="12"/>
  <c r="R681" i="12"/>
  <c r="Q681" i="12"/>
  <c r="R682" i="12"/>
  <c r="Q682" i="12"/>
  <c r="Q683" i="12"/>
  <c r="R683" i="12"/>
  <c r="Q684" i="12"/>
  <c r="R684" i="12"/>
  <c r="R57" i="12"/>
  <c r="Q57" i="12"/>
  <c r="R58" i="12"/>
  <c r="Q58" i="12"/>
  <c r="R90" i="12"/>
  <c r="Q90" i="12"/>
  <c r="R118" i="12"/>
  <c r="Q118" i="12"/>
  <c r="R124" i="12"/>
  <c r="Q124" i="12"/>
  <c r="R149" i="12"/>
  <c r="Q149" i="12"/>
  <c r="Q152" i="12"/>
  <c r="R152" i="12"/>
  <c r="R162" i="12"/>
  <c r="Q162" i="12"/>
  <c r="Q190" i="12"/>
  <c r="R190" i="12"/>
  <c r="Q191" i="12"/>
  <c r="R191" i="12"/>
  <c r="R193" i="12"/>
  <c r="Q193" i="12"/>
  <c r="R194" i="12"/>
  <c r="Q194" i="12"/>
  <c r="R195" i="12"/>
  <c r="Q195" i="12"/>
  <c r="R196" i="12"/>
  <c r="Q196" i="12"/>
  <c r="R229" i="12"/>
  <c r="Q229" i="12"/>
  <c r="R285" i="12"/>
  <c r="Q285" i="12"/>
  <c r="Q382" i="12"/>
  <c r="R382" i="12"/>
  <c r="Q383" i="12"/>
  <c r="R383" i="12"/>
  <c r="Q384" i="12"/>
  <c r="R384" i="12"/>
  <c r="R385" i="12"/>
  <c r="Q385" i="12"/>
  <c r="R386" i="12"/>
  <c r="Q386" i="12"/>
  <c r="R387" i="12"/>
  <c r="Q387" i="12"/>
  <c r="R388" i="12"/>
  <c r="Q388" i="12"/>
  <c r="R445" i="12"/>
  <c r="Q445" i="12"/>
  <c r="Q486" i="12"/>
  <c r="R486" i="12"/>
  <c r="R527" i="12"/>
  <c r="Q527" i="12"/>
  <c r="R528" i="12"/>
  <c r="Q528" i="12"/>
  <c r="R529" i="12"/>
  <c r="Q529" i="12"/>
  <c r="R530" i="12"/>
  <c r="Q530" i="12"/>
  <c r="R531" i="12"/>
  <c r="Q531" i="12"/>
  <c r="Q532" i="12"/>
  <c r="R532" i="12"/>
  <c r="Q629" i="12"/>
  <c r="R629" i="12"/>
  <c r="R658" i="12"/>
  <c r="Q658" i="12"/>
  <c r="Q659" i="12"/>
  <c r="R659" i="12"/>
  <c r="Q660" i="12"/>
  <c r="R660" i="12"/>
  <c r="R27" i="12"/>
  <c r="Q27" i="12"/>
  <c r="R54" i="12"/>
  <c r="Q54" i="12"/>
  <c r="Q88" i="12"/>
  <c r="R88" i="12"/>
  <c r="R125" i="12"/>
  <c r="Q125" i="12"/>
  <c r="Q216" i="12"/>
  <c r="R216" i="12"/>
  <c r="R17" i="12"/>
  <c r="Q17" i="12"/>
  <c r="R159" i="12"/>
  <c r="Q159" i="12"/>
  <c r="R7" i="12"/>
  <c r="Q7" i="12"/>
  <c r="R19" i="12"/>
  <c r="Q19" i="12"/>
  <c r="R20" i="12"/>
  <c r="Q20" i="12"/>
  <c r="R38" i="12"/>
  <c r="Q38" i="12"/>
  <c r="R39" i="12"/>
  <c r="Q39" i="12"/>
  <c r="R40" i="12"/>
  <c r="Q40" i="12"/>
  <c r="R41" i="12"/>
  <c r="Q41" i="12"/>
  <c r="R42" i="12"/>
  <c r="Q42" i="12"/>
  <c r="R43" i="12"/>
  <c r="Q43" i="12"/>
  <c r="R44" i="12"/>
  <c r="Q44" i="12"/>
  <c r="Q70" i="12"/>
  <c r="R70" i="12"/>
  <c r="R71" i="12"/>
  <c r="Q71" i="12"/>
  <c r="R72" i="12"/>
  <c r="Q72" i="12"/>
  <c r="R73" i="12"/>
  <c r="Q73" i="12"/>
  <c r="R74" i="12"/>
  <c r="Q74" i="12"/>
  <c r="R75" i="12"/>
  <c r="Q75" i="12"/>
  <c r="R76" i="12"/>
  <c r="Q76" i="12"/>
  <c r="R102" i="12"/>
  <c r="Q102" i="12"/>
  <c r="R103" i="12"/>
  <c r="Q103" i="12"/>
  <c r="R104" i="12"/>
  <c r="Q104" i="12"/>
  <c r="R105" i="12"/>
  <c r="Q105" i="12"/>
  <c r="R106" i="12"/>
  <c r="Q106" i="12"/>
  <c r="R107" i="12"/>
  <c r="Q107" i="12"/>
  <c r="R108" i="12"/>
  <c r="Q108" i="12"/>
  <c r="Q134" i="12"/>
  <c r="R134" i="12"/>
  <c r="R135" i="12"/>
  <c r="Q135" i="12"/>
  <c r="R136" i="12"/>
  <c r="Q136" i="12"/>
  <c r="R137" i="12"/>
  <c r="Q137" i="12"/>
  <c r="R138" i="12"/>
  <c r="Q138" i="12"/>
  <c r="R139" i="12"/>
  <c r="Q139" i="12"/>
  <c r="R140" i="12"/>
  <c r="Q140" i="12"/>
  <c r="R165" i="12"/>
  <c r="Q165" i="12"/>
  <c r="R197" i="12"/>
  <c r="Q197" i="12"/>
  <c r="R230" i="12"/>
  <c r="Q230" i="12"/>
  <c r="R237" i="12"/>
  <c r="Q237" i="12"/>
  <c r="R286" i="12"/>
  <c r="Q286" i="12"/>
  <c r="R287" i="12"/>
  <c r="Q287" i="12"/>
  <c r="R288" i="12"/>
  <c r="Q288" i="12"/>
  <c r="R289" i="12"/>
  <c r="Q289" i="12"/>
  <c r="R290" i="12"/>
  <c r="Q290" i="12"/>
  <c r="R291" i="12"/>
  <c r="Q291" i="12"/>
  <c r="R292" i="12"/>
  <c r="Q292" i="12"/>
  <c r="R341" i="12"/>
  <c r="Q341" i="12"/>
  <c r="R389" i="12"/>
  <c r="Q389" i="12"/>
  <c r="Q446" i="12"/>
  <c r="R446" i="12"/>
  <c r="Q447" i="12"/>
  <c r="R447" i="12"/>
  <c r="Q448" i="12"/>
  <c r="R448" i="12"/>
  <c r="R449" i="12"/>
  <c r="Q449" i="12"/>
  <c r="R450" i="12"/>
  <c r="Q450" i="12"/>
  <c r="R451" i="12"/>
  <c r="Q451" i="12"/>
  <c r="Q487" i="12"/>
  <c r="R487" i="12"/>
  <c r="R488" i="12"/>
  <c r="Q488" i="12"/>
  <c r="R489" i="12"/>
  <c r="Q489" i="12"/>
  <c r="R490" i="12"/>
  <c r="Q490" i="12"/>
  <c r="R491" i="12"/>
  <c r="Q491" i="12"/>
  <c r="R492" i="12"/>
  <c r="Q492" i="12"/>
  <c r="R533" i="12"/>
  <c r="Q533" i="12"/>
  <c r="R575" i="12"/>
  <c r="Q575" i="12"/>
  <c r="R576" i="12"/>
  <c r="Q576" i="12"/>
  <c r="R577" i="12"/>
  <c r="Q577" i="12"/>
  <c r="R578" i="12"/>
  <c r="Q578" i="12"/>
  <c r="Q579" i="12"/>
  <c r="R579" i="12"/>
  <c r="Q604" i="12"/>
  <c r="R604" i="12"/>
  <c r="R59" i="12"/>
  <c r="Q59" i="12"/>
  <c r="R119" i="12"/>
  <c r="Q119" i="12"/>
  <c r="R123" i="12"/>
  <c r="Q123" i="12"/>
  <c r="R181" i="12"/>
  <c r="Q181" i="12"/>
  <c r="R469" i="12"/>
  <c r="Q469" i="12"/>
  <c r="R510" i="12"/>
  <c r="Q510" i="12"/>
  <c r="R649" i="12"/>
  <c r="Q649" i="12"/>
  <c r="Q676" i="12"/>
  <c r="R676" i="12"/>
  <c r="Q151" i="12"/>
  <c r="R151" i="12"/>
  <c r="R156" i="12"/>
  <c r="Q156" i="12"/>
  <c r="R184" i="12"/>
  <c r="Q184" i="12"/>
  <c r="R217" i="12"/>
  <c r="Q217" i="12"/>
  <c r="R221" i="12"/>
  <c r="Q221" i="12"/>
  <c r="R37" i="12"/>
  <c r="Q37" i="12"/>
  <c r="R69" i="12"/>
  <c r="Q69" i="12"/>
  <c r="R133" i="12"/>
  <c r="Q133" i="12"/>
  <c r="R158" i="12"/>
  <c r="Q158" i="12"/>
  <c r="R161" i="12"/>
  <c r="Q161" i="12"/>
  <c r="R164" i="12"/>
  <c r="Q164" i="12"/>
  <c r="Q192" i="12"/>
  <c r="R192" i="12"/>
  <c r="R8" i="12"/>
  <c r="Q8" i="12"/>
  <c r="R21" i="12"/>
  <c r="Q21" i="12"/>
  <c r="Q22" i="12"/>
  <c r="R22" i="12"/>
  <c r="R45" i="12"/>
  <c r="Q45" i="12"/>
  <c r="R77" i="12"/>
  <c r="Q77" i="12"/>
  <c r="R109" i="12"/>
  <c r="Q109" i="12"/>
  <c r="R141" i="12"/>
  <c r="Q141" i="12"/>
  <c r="R166" i="12"/>
  <c r="Q166" i="12"/>
  <c r="R167" i="12"/>
  <c r="Q167" i="12"/>
  <c r="R168" i="12"/>
  <c r="Q168" i="12"/>
  <c r="R169" i="12"/>
  <c r="Q169" i="12"/>
  <c r="R170" i="12"/>
  <c r="Q170" i="12"/>
  <c r="R171" i="12"/>
  <c r="Q171" i="12"/>
  <c r="R172" i="12"/>
  <c r="Q172" i="12"/>
  <c r="Q198" i="12"/>
  <c r="R198" i="12"/>
  <c r="R199" i="12"/>
  <c r="Q199" i="12"/>
  <c r="R200" i="12"/>
  <c r="Q200" i="12"/>
  <c r="R201" i="12"/>
  <c r="Q201" i="12"/>
  <c r="R202" i="12"/>
  <c r="Q202" i="12"/>
  <c r="R203" i="12"/>
  <c r="Q203" i="12"/>
  <c r="R204" i="12"/>
  <c r="Q204" i="12"/>
  <c r="R245" i="12"/>
  <c r="Q245" i="12"/>
  <c r="R293" i="12"/>
  <c r="Q293" i="12"/>
  <c r="R349" i="12"/>
  <c r="Q349" i="12"/>
  <c r="R405" i="12"/>
  <c r="Q405" i="12"/>
  <c r="R460" i="12"/>
  <c r="Q460" i="12"/>
  <c r="R501" i="12"/>
  <c r="Q501" i="12"/>
  <c r="R542" i="12"/>
  <c r="Q542" i="12"/>
  <c r="R543" i="12"/>
  <c r="Q543" i="12"/>
  <c r="R544" i="12"/>
  <c r="Q544" i="12"/>
  <c r="R545" i="12"/>
  <c r="Q545" i="12"/>
  <c r="R546" i="12"/>
  <c r="Q546" i="12"/>
  <c r="R547" i="12"/>
  <c r="Q547" i="12"/>
  <c r="Q548" i="12"/>
  <c r="R548" i="12"/>
  <c r="Q580" i="12"/>
  <c r="R580" i="12"/>
  <c r="R663" i="12"/>
  <c r="Q663" i="12"/>
  <c r="R664" i="12"/>
  <c r="Q664" i="12"/>
  <c r="R665" i="12"/>
  <c r="Q665" i="12"/>
  <c r="R28" i="12"/>
  <c r="Q28" i="12"/>
  <c r="R56" i="12"/>
  <c r="Q56" i="12"/>
  <c r="R89" i="12"/>
  <c r="Q89" i="12"/>
  <c r="R92" i="12"/>
  <c r="Q92" i="12"/>
  <c r="R121" i="12"/>
  <c r="Q121" i="12"/>
  <c r="R213" i="12"/>
  <c r="Q213" i="12"/>
  <c r="R558" i="12"/>
  <c r="Q558" i="12"/>
  <c r="R647" i="12"/>
  <c r="Q647" i="12"/>
  <c r="R674" i="12"/>
  <c r="Q674" i="12"/>
  <c r="R2" i="12"/>
  <c r="Q2" i="12"/>
  <c r="R15" i="12"/>
  <c r="Q15" i="12"/>
  <c r="R29" i="12"/>
  <c r="Q29" i="12"/>
  <c r="R61" i="12"/>
  <c r="Q61" i="12"/>
  <c r="R93" i="12"/>
  <c r="Q93" i="12"/>
  <c r="R155" i="12"/>
  <c r="Q155" i="12"/>
  <c r="R185" i="12"/>
  <c r="Q185" i="12"/>
  <c r="R186" i="12"/>
  <c r="Q186" i="12"/>
  <c r="Q215" i="12"/>
  <c r="R215" i="12"/>
  <c r="R220" i="12"/>
  <c r="Q220" i="12"/>
  <c r="R5" i="12"/>
  <c r="Q5" i="12"/>
  <c r="Q6" i="12"/>
  <c r="R6" i="12"/>
  <c r="R9" i="12"/>
  <c r="Q9" i="12"/>
  <c r="R10" i="12"/>
  <c r="Q10" i="12"/>
  <c r="Q23" i="12"/>
  <c r="R23" i="12"/>
  <c r="Q46" i="12"/>
  <c r="R46" i="12"/>
  <c r="Q47" i="12"/>
  <c r="R47" i="12"/>
  <c r="R48" i="12"/>
  <c r="Q48" i="12"/>
  <c r="R49" i="12"/>
  <c r="Q49" i="12"/>
  <c r="R50" i="12"/>
  <c r="Q50" i="12"/>
  <c r="R51" i="12"/>
  <c r="Q51" i="12"/>
  <c r="R52" i="12"/>
  <c r="Q52" i="12"/>
  <c r="R78" i="12"/>
  <c r="Q78" i="12"/>
  <c r="R79" i="12"/>
  <c r="Q79" i="12"/>
  <c r="R80" i="12"/>
  <c r="Q80" i="12"/>
  <c r="R81" i="12"/>
  <c r="Q81" i="12"/>
  <c r="R82" i="12"/>
  <c r="Q82" i="12"/>
  <c r="R83" i="12"/>
  <c r="Q83" i="12"/>
  <c r="R84" i="12"/>
  <c r="Q84" i="12"/>
  <c r="Q110" i="12"/>
  <c r="R110" i="12"/>
  <c r="Q111" i="12"/>
  <c r="R111" i="12"/>
  <c r="R112" i="12"/>
  <c r="Q112" i="12"/>
  <c r="R113" i="12"/>
  <c r="Q113" i="12"/>
  <c r="R114" i="12"/>
  <c r="Q114" i="12"/>
  <c r="R115" i="12"/>
  <c r="Q115" i="12"/>
  <c r="R116" i="12"/>
  <c r="Q116" i="12"/>
  <c r="R142" i="12"/>
  <c r="Q142" i="12"/>
  <c r="R143" i="12"/>
  <c r="Q143" i="12"/>
  <c r="R144" i="12"/>
  <c r="Q144" i="12"/>
  <c r="R145" i="12"/>
  <c r="Q145" i="12"/>
  <c r="R146" i="12"/>
  <c r="Q146" i="12"/>
  <c r="R147" i="12"/>
  <c r="Q147" i="12"/>
  <c r="R173" i="12"/>
  <c r="Q173" i="12"/>
  <c r="R205" i="12"/>
  <c r="Q205" i="12"/>
  <c r="R253" i="12"/>
  <c r="Q253" i="12"/>
  <c r="R350" i="12"/>
  <c r="Q350" i="12"/>
  <c r="R351" i="12"/>
  <c r="Q351" i="12"/>
  <c r="R352" i="12"/>
  <c r="Q352" i="12"/>
  <c r="R353" i="12"/>
  <c r="Q353" i="12"/>
  <c r="R354" i="12"/>
  <c r="Q354" i="12"/>
  <c r="R355" i="12"/>
  <c r="Q355" i="12"/>
  <c r="R356" i="12"/>
  <c r="Q356" i="12"/>
  <c r="R413" i="12"/>
  <c r="Q413" i="12"/>
  <c r="R607" i="12"/>
  <c r="Q607" i="12"/>
  <c r="R608" i="12"/>
  <c r="Q608" i="12"/>
  <c r="R609" i="12"/>
  <c r="Q609" i="12"/>
  <c r="R610" i="12"/>
  <c r="Q610" i="12"/>
  <c r="Q611" i="12"/>
  <c r="R611" i="12"/>
  <c r="R639" i="12"/>
  <c r="Q639" i="12"/>
  <c r="R640" i="12"/>
  <c r="Q640" i="12"/>
  <c r="R641" i="12"/>
  <c r="Q641" i="12"/>
  <c r="R642" i="12"/>
  <c r="Q642" i="12"/>
  <c r="Q643" i="12"/>
  <c r="R643" i="12"/>
  <c r="Q644" i="12"/>
  <c r="R644" i="12"/>
  <c r="R14" i="12"/>
  <c r="Q14" i="12"/>
  <c r="R25" i="12"/>
  <c r="Q25" i="12"/>
  <c r="R55" i="12"/>
  <c r="Q55" i="12"/>
  <c r="Q86" i="12"/>
  <c r="R86" i="12"/>
  <c r="R122" i="12"/>
  <c r="Q122" i="12"/>
  <c r="R317" i="12"/>
  <c r="Q317" i="12"/>
  <c r="R421" i="12"/>
  <c r="Q421" i="12"/>
  <c r="R648" i="12"/>
  <c r="Q648" i="12"/>
  <c r="Q675" i="12"/>
  <c r="R675" i="12"/>
  <c r="R153" i="12"/>
  <c r="Q153" i="12"/>
  <c r="R182" i="12"/>
  <c r="Q182" i="12"/>
  <c r="R187" i="12"/>
  <c r="Q187" i="12"/>
  <c r="R188" i="12"/>
  <c r="Q188" i="12"/>
  <c r="Q214" i="12"/>
  <c r="R214" i="12"/>
  <c r="R219" i="12"/>
  <c r="Q219" i="12"/>
  <c r="R18" i="12"/>
  <c r="Q18" i="12"/>
  <c r="R101" i="12"/>
  <c r="Q101" i="12"/>
  <c r="R160" i="12"/>
  <c r="Q160" i="12"/>
  <c r="R163" i="12"/>
  <c r="Q163" i="12"/>
  <c r="R11" i="12"/>
  <c r="Q11" i="12"/>
  <c r="R12" i="12"/>
  <c r="Q12" i="12"/>
  <c r="Q24" i="12"/>
  <c r="R24" i="12"/>
  <c r="R53" i="12"/>
  <c r="Q53" i="12"/>
  <c r="R85" i="12"/>
  <c r="Q85" i="12"/>
  <c r="R117" i="12"/>
  <c r="Q117" i="12"/>
  <c r="R148" i="12"/>
  <c r="Q148" i="12"/>
  <c r="Q174" i="12"/>
  <c r="R174" i="12"/>
  <c r="Q175" i="12"/>
  <c r="R175" i="12"/>
  <c r="R176" i="12"/>
  <c r="Q176" i="12"/>
  <c r="R177" i="12"/>
  <c r="Q177" i="12"/>
  <c r="R178" i="12"/>
  <c r="Q178" i="12"/>
  <c r="R179" i="12"/>
  <c r="Q179" i="12"/>
  <c r="R180" i="12"/>
  <c r="Q180" i="12"/>
  <c r="R206" i="12"/>
  <c r="Q206" i="12"/>
  <c r="R207" i="12"/>
  <c r="Q207" i="12"/>
  <c r="R208" i="12"/>
  <c r="Q208" i="12"/>
  <c r="R209" i="12"/>
  <c r="Q209" i="12"/>
  <c r="R210" i="12"/>
  <c r="Q210" i="12"/>
  <c r="R211" i="12"/>
  <c r="Q211" i="12"/>
  <c r="R212" i="12"/>
  <c r="Q212" i="12"/>
  <c r="Q254" i="12"/>
  <c r="R254" i="12"/>
  <c r="Q255" i="12"/>
  <c r="R255" i="12"/>
  <c r="Q256" i="12"/>
  <c r="R256" i="12"/>
  <c r="R257" i="12"/>
  <c r="Q257" i="12"/>
  <c r="R258" i="12"/>
  <c r="Q258" i="12"/>
  <c r="R259" i="12"/>
  <c r="Q259" i="12"/>
  <c r="R260" i="12"/>
  <c r="Q260" i="12"/>
  <c r="R309" i="12"/>
  <c r="Q309" i="12"/>
  <c r="R357" i="12"/>
  <c r="Q357" i="12"/>
  <c r="R414" i="12"/>
  <c r="Q414" i="12"/>
  <c r="R415" i="12"/>
  <c r="Q415" i="12"/>
  <c r="R416" i="12"/>
  <c r="Q416" i="12"/>
  <c r="R417" i="12"/>
  <c r="Q417" i="12"/>
  <c r="R418" i="12"/>
  <c r="Q418" i="12"/>
  <c r="R419" i="12"/>
  <c r="Q419" i="12"/>
  <c r="R420" i="12"/>
  <c r="Q420" i="12"/>
  <c r="R463" i="12"/>
  <c r="Q463" i="12"/>
  <c r="R464" i="12"/>
  <c r="Q464" i="12"/>
  <c r="R465" i="12"/>
  <c r="Q465" i="12"/>
  <c r="R466" i="12"/>
  <c r="Q466" i="12"/>
  <c r="R467" i="12"/>
  <c r="Q467" i="12"/>
  <c r="Q468" i="12"/>
  <c r="R468" i="12"/>
  <c r="R509" i="12"/>
  <c r="Q509" i="12"/>
  <c r="R557" i="12"/>
  <c r="Q557" i="12"/>
  <c r="Q588" i="12"/>
  <c r="R588" i="12"/>
  <c r="Q690" i="12"/>
  <c r="Q666" i="12"/>
  <c r="Q650" i="12"/>
  <c r="Q634" i="12"/>
  <c r="Q626" i="12"/>
  <c r="Q618" i="12"/>
  <c r="Q602" i="12"/>
  <c r="Q586" i="12"/>
  <c r="R686" i="12"/>
  <c r="R678" i="12"/>
  <c r="R670" i="12"/>
  <c r="R662" i="12"/>
  <c r="R654" i="12"/>
  <c r="R646" i="12"/>
  <c r="R638" i="12"/>
  <c r="R630" i="12"/>
  <c r="R622" i="12"/>
  <c r="R614" i="12"/>
  <c r="R606" i="12"/>
  <c r="R598" i="12"/>
  <c r="R590" i="12"/>
  <c r="R582" i="12"/>
  <c r="R551" i="12"/>
  <c r="R535" i="12"/>
  <c r="R503" i="12"/>
  <c r="R471" i="12"/>
  <c r="R454" i="12"/>
  <c r="R408" i="12"/>
  <c r="R390" i="12"/>
  <c r="R367" i="12"/>
  <c r="R344" i="12"/>
  <c r="R326" i="12"/>
  <c r="R303" i="12"/>
  <c r="R280" i="12"/>
  <c r="R262" i="12"/>
  <c r="R239" i="12"/>
  <c r="R233" i="12"/>
  <c r="R234" i="12"/>
  <c r="R235" i="12"/>
  <c r="R236" i="12"/>
  <c r="R265" i="12"/>
  <c r="R266" i="12"/>
  <c r="R267" i="12"/>
  <c r="R268" i="12"/>
  <c r="R297" i="12"/>
  <c r="R298" i="12"/>
  <c r="R299" i="12"/>
  <c r="R300" i="12"/>
  <c r="R329" i="12"/>
  <c r="R330" i="12"/>
  <c r="R331" i="12"/>
  <c r="R332" i="12"/>
  <c r="R361" i="12"/>
  <c r="R362" i="12"/>
  <c r="R363" i="12"/>
  <c r="R364" i="12"/>
  <c r="R393" i="12"/>
  <c r="R394" i="12"/>
  <c r="R395" i="12"/>
  <c r="R396" i="12"/>
  <c r="R425" i="12"/>
  <c r="R426" i="12"/>
  <c r="R427" i="12"/>
  <c r="R452" i="12"/>
  <c r="R493" i="12"/>
  <c r="R513" i="12"/>
  <c r="R514" i="12"/>
  <c r="R515" i="12"/>
  <c r="R561" i="12"/>
  <c r="R562" i="12"/>
  <c r="R563" i="12"/>
  <c r="R581" i="12"/>
  <c r="Q689" i="12"/>
  <c r="Q673" i="12"/>
  <c r="Q657" i="12"/>
  <c r="Q633" i="12"/>
  <c r="Q625" i="12"/>
  <c r="Q617" i="12"/>
  <c r="Q601" i="12"/>
  <c r="Q585" i="12"/>
  <c r="Q561" i="12"/>
  <c r="Q513" i="12"/>
  <c r="Q425" i="12"/>
  <c r="Q393" i="12"/>
  <c r="Q361" i="12"/>
  <c r="Q329" i="12"/>
  <c r="Q297" i="12"/>
  <c r="Q265" i="12"/>
  <c r="Q233" i="12"/>
  <c r="R685" i="12"/>
  <c r="R677" i="12"/>
  <c r="R669" i="12"/>
  <c r="R661" i="12"/>
  <c r="R653" i="12"/>
  <c r="R645" i="12"/>
  <c r="R637" i="12"/>
  <c r="R613" i="12"/>
  <c r="R605" i="12"/>
  <c r="R597" i="12"/>
  <c r="R589" i="12"/>
  <c r="R566" i="12"/>
  <c r="R550" i="12"/>
  <c r="R534" i="12"/>
  <c r="R518" i="12"/>
  <c r="R502" i="12"/>
  <c r="R470" i="12"/>
  <c r="R407" i="12"/>
  <c r="R366" i="12"/>
  <c r="R343" i="12"/>
  <c r="R302" i="12"/>
  <c r="R279" i="12"/>
  <c r="R238" i="12"/>
  <c r="R269" i="12"/>
  <c r="R301" i="12"/>
  <c r="R333" i="12"/>
  <c r="R365" i="12"/>
  <c r="R397" i="12"/>
  <c r="R428" i="12"/>
  <c r="R453" i="12"/>
  <c r="R473" i="12"/>
  <c r="R474" i="12"/>
  <c r="R475" i="12"/>
  <c r="R517" i="12"/>
  <c r="R537" i="12"/>
  <c r="R538" i="12"/>
  <c r="R539" i="12"/>
  <c r="R565" i="12"/>
  <c r="Q688" i="12"/>
  <c r="Q672" i="12"/>
  <c r="Q656" i="12"/>
  <c r="Q632" i="12"/>
  <c r="Q624" i="12"/>
  <c r="Q616" i="12"/>
  <c r="Q600" i="12"/>
  <c r="Q584" i="12"/>
  <c r="Q560" i="12"/>
  <c r="Q552" i="12"/>
  <c r="Q536" i="12"/>
  <c r="Q512" i="12"/>
  <c r="Q504" i="12"/>
  <c r="Q496" i="12"/>
  <c r="Q480" i="12"/>
  <c r="Q472" i="12"/>
  <c r="Q456" i="12"/>
  <c r="Q440" i="12"/>
  <c r="Q424" i="12"/>
  <c r="Q408" i="12"/>
  <c r="Q400" i="12"/>
  <c r="Q392" i="12"/>
  <c r="Q376" i="12"/>
  <c r="Q368" i="12"/>
  <c r="Q360" i="12"/>
  <c r="Q344" i="12"/>
  <c r="Q336" i="12"/>
  <c r="Q328" i="12"/>
  <c r="Q312" i="12"/>
  <c r="Q304" i="12"/>
  <c r="Q296" i="12"/>
  <c r="Q280" i="12"/>
  <c r="Q272" i="12"/>
  <c r="Q264" i="12"/>
  <c r="Q248" i="12"/>
  <c r="Q240" i="12"/>
  <c r="Q232" i="12"/>
  <c r="R692" i="12"/>
  <c r="R668" i="12"/>
  <c r="R652" i="12"/>
  <c r="R636" i="12"/>
  <c r="R628" i="12"/>
  <c r="R620" i="12"/>
  <c r="R612" i="12"/>
  <c r="R564" i="12"/>
  <c r="R516" i="12"/>
  <c r="R500" i="12"/>
  <c r="R484" i="12"/>
  <c r="R424" i="12"/>
  <c r="R406" i="12"/>
  <c r="R360" i="12"/>
  <c r="R342" i="12"/>
  <c r="R296" i="12"/>
  <c r="R278" i="12"/>
  <c r="R232" i="12"/>
  <c r="R241" i="12"/>
  <c r="R242" i="12"/>
  <c r="R243" i="12"/>
  <c r="R244" i="12"/>
  <c r="R273" i="12"/>
  <c r="R274" i="12"/>
  <c r="R275" i="12"/>
  <c r="R276" i="12"/>
  <c r="R305" i="12"/>
  <c r="R306" i="12"/>
  <c r="R307" i="12"/>
  <c r="R308" i="12"/>
  <c r="R337" i="12"/>
  <c r="R338" i="12"/>
  <c r="R339" i="12"/>
  <c r="R340" i="12"/>
  <c r="R369" i="12"/>
  <c r="R370" i="12"/>
  <c r="R371" i="12"/>
  <c r="R372" i="12"/>
  <c r="R401" i="12"/>
  <c r="R402" i="12"/>
  <c r="R403" i="12"/>
  <c r="R404" i="12"/>
  <c r="R429" i="12"/>
  <c r="R457" i="12"/>
  <c r="R458" i="12"/>
  <c r="R459" i="12"/>
  <c r="R477" i="12"/>
  <c r="R497" i="12"/>
  <c r="R498" i="12"/>
  <c r="R499" i="12"/>
  <c r="R541" i="12"/>
  <c r="Q695" i="12"/>
  <c r="Q687" i="12"/>
  <c r="Q671" i="12"/>
  <c r="Q655" i="12"/>
  <c r="Q631" i="12"/>
  <c r="Q623" i="12"/>
  <c r="Q615" i="12"/>
  <c r="Q599" i="12"/>
  <c r="Q583" i="12"/>
  <c r="Q559" i="12"/>
  <c r="Q551" i="12"/>
  <c r="Q535" i="12"/>
  <c r="Q511" i="12"/>
  <c r="Q503" i="12"/>
  <c r="Q495" i="12"/>
  <c r="Q479" i="12"/>
  <c r="Q471" i="12"/>
  <c r="Q455" i="12"/>
  <c r="Q439" i="12"/>
  <c r="Q423" i="12"/>
  <c r="Q407" i="12"/>
  <c r="Q399" i="12"/>
  <c r="Q391" i="12"/>
  <c r="Q375" i="12"/>
  <c r="Q367" i="12"/>
  <c r="Q359" i="12"/>
  <c r="Q343" i="12"/>
  <c r="Q335" i="12"/>
  <c r="Q327" i="12"/>
  <c r="Q311" i="12"/>
  <c r="Q303" i="12"/>
  <c r="Q295" i="12"/>
  <c r="Q279" i="12"/>
  <c r="Q271" i="12"/>
  <c r="Q263" i="12"/>
  <c r="Q247" i="12"/>
  <c r="Q239" i="12"/>
  <c r="Q231" i="12"/>
  <c r="R699" i="12"/>
  <c r="R691" i="12"/>
  <c r="R667" i="12"/>
  <c r="R651" i="12"/>
  <c r="R635" i="12"/>
  <c r="R627" i="12"/>
  <c r="R619" i="12"/>
  <c r="R603" i="12"/>
  <c r="R587" i="12"/>
  <c r="R560" i="12"/>
  <c r="R512" i="12"/>
  <c r="R496" i="12"/>
  <c r="R480" i="12"/>
  <c r="R423" i="12"/>
  <c r="R400" i="12"/>
  <c r="R359" i="12"/>
  <c r="R336" i="12"/>
  <c r="R295" i="12"/>
  <c r="R272" i="12"/>
  <c r="R231" i="12"/>
  <c r="Q694" i="12"/>
  <c r="Q686" i="12"/>
  <c r="Q678" i="12"/>
  <c r="Q670" i="12"/>
  <c r="Q662" i="12"/>
  <c r="Q654" i="12"/>
  <c r="Q646" i="12"/>
  <c r="Q638" i="12"/>
  <c r="Q630" i="12"/>
  <c r="Q622" i="12"/>
  <c r="Q614" i="12"/>
  <c r="Q606" i="12"/>
  <c r="Q598" i="12"/>
  <c r="Q590" i="12"/>
  <c r="Q582" i="12"/>
  <c r="Q574" i="12"/>
  <c r="Q566" i="12"/>
  <c r="Q550" i="12"/>
  <c r="Q534" i="12"/>
  <c r="Q526" i="12"/>
  <c r="Q518" i="12"/>
  <c r="Q502" i="12"/>
  <c r="Q494" i="12"/>
  <c r="Q470" i="12"/>
  <c r="Q462" i="12"/>
  <c r="Q454" i="12"/>
  <c r="Q438" i="12"/>
  <c r="Q422" i="12"/>
  <c r="Q406" i="12"/>
  <c r="Q398" i="12"/>
  <c r="Q390" i="12"/>
  <c r="Q374" i="12"/>
  <c r="Q366" i="12"/>
  <c r="Q358" i="12"/>
  <c r="Q342" i="12"/>
  <c r="Q334" i="12"/>
  <c r="Q326" i="12"/>
  <c r="Q310" i="12"/>
  <c r="Q302" i="12"/>
  <c r="Q294" i="12"/>
  <c r="Q278" i="12"/>
  <c r="Q270" i="12"/>
  <c r="Q262" i="12"/>
  <c r="Q246" i="12"/>
  <c r="Q238" i="12"/>
  <c r="R690" i="12"/>
  <c r="R666" i="12"/>
  <c r="R650" i="12"/>
  <c r="R634" i="12"/>
  <c r="R626" i="12"/>
  <c r="R618" i="12"/>
  <c r="R602" i="12"/>
  <c r="R586" i="12"/>
  <c r="R559" i="12"/>
  <c r="R511" i="12"/>
  <c r="R495" i="12"/>
  <c r="R479" i="12"/>
  <c r="R440" i="12"/>
  <c r="R422" i="12"/>
  <c r="R399" i="12"/>
  <c r="R376" i="12"/>
  <c r="R358" i="12"/>
  <c r="R335" i="12"/>
  <c r="R312" i="12"/>
  <c r="R294" i="12"/>
  <c r="R271" i="12"/>
  <c r="R248" i="12"/>
  <c r="R249" i="12"/>
  <c r="R250" i="12"/>
  <c r="R251" i="12"/>
  <c r="R252" i="12"/>
  <c r="R281" i="12"/>
  <c r="R282" i="12"/>
  <c r="R283" i="12"/>
  <c r="R284" i="12"/>
  <c r="R313" i="12"/>
  <c r="R314" i="12"/>
  <c r="R315" i="12"/>
  <c r="R316" i="12"/>
  <c r="R345" i="12"/>
  <c r="R346" i="12"/>
  <c r="R347" i="12"/>
  <c r="R348" i="12"/>
  <c r="R377" i="12"/>
  <c r="R378" i="12"/>
  <c r="R379" i="12"/>
  <c r="R380" i="12"/>
  <c r="R409" i="12"/>
  <c r="R410" i="12"/>
  <c r="R411" i="12"/>
  <c r="R412" i="12"/>
  <c r="R437" i="12"/>
  <c r="R461" i="12"/>
  <c r="R481" i="12"/>
  <c r="R482" i="12"/>
  <c r="R483" i="12"/>
  <c r="R525" i="12"/>
  <c r="R549" i="12"/>
  <c r="R573" i="12"/>
  <c r="Q701" i="12"/>
  <c r="Q693" i="12"/>
  <c r="Q685" i="12"/>
  <c r="Q677" i="12"/>
  <c r="Q669" i="12"/>
  <c r="Q661" i="12"/>
  <c r="Q653" i="12"/>
  <c r="Q645" i="12"/>
  <c r="Q637" i="12"/>
  <c r="Q613" i="12"/>
  <c r="Q605" i="12"/>
  <c r="Q597" i="12"/>
  <c r="Q589" i="12"/>
  <c r="Q581" i="12"/>
  <c r="Q573" i="12"/>
  <c r="Q565" i="12"/>
  <c r="Q549" i="12"/>
  <c r="Q541" i="12"/>
  <c r="Q525" i="12"/>
  <c r="Q517" i="12"/>
  <c r="Q493" i="12"/>
  <c r="Q477" i="12"/>
  <c r="Q461" i="12"/>
  <c r="Q453" i="12"/>
  <c r="Q437" i="12"/>
  <c r="Q429" i="12"/>
  <c r="Q397" i="12"/>
  <c r="Q365" i="12"/>
  <c r="Q333" i="12"/>
  <c r="Q301" i="12"/>
  <c r="Q269" i="12"/>
  <c r="R697" i="12"/>
  <c r="R689" i="12"/>
  <c r="R673" i="12"/>
  <c r="R657" i="12"/>
  <c r="R633" i="12"/>
  <c r="R625" i="12"/>
  <c r="R617" i="12"/>
  <c r="R601" i="12"/>
  <c r="R585" i="12"/>
  <c r="R574" i="12"/>
  <c r="R526" i="12"/>
  <c r="R494" i="12"/>
  <c r="R462" i="12"/>
  <c r="R439" i="12"/>
  <c r="R398" i="12"/>
  <c r="R375" i="12"/>
  <c r="R334" i="12"/>
  <c r="R311" i="12"/>
  <c r="R270" i="12"/>
  <c r="R247" i="12"/>
  <c r="R441" i="12"/>
  <c r="R442" i="12"/>
  <c r="R443" i="12"/>
  <c r="R485" i="12"/>
  <c r="R505" i="12"/>
  <c r="R506" i="12"/>
  <c r="R507" i="12"/>
  <c r="R553" i="12"/>
  <c r="R554" i="12"/>
  <c r="R555" i="12"/>
  <c r="Q668" i="12"/>
  <c r="Q652" i="12"/>
  <c r="Q612" i="12"/>
  <c r="Q564" i="12"/>
  <c r="Q556" i="12"/>
  <c r="Q540" i="12"/>
  <c r="Q516" i="12"/>
  <c r="Q508" i="12"/>
  <c r="Q484" i="12"/>
  <c r="Q476" i="12"/>
  <c r="Q452" i="12"/>
  <c r="Q444" i="12"/>
  <c r="Q428" i="12"/>
  <c r="Q412" i="12"/>
  <c r="Q404" i="12"/>
  <c r="Q396" i="12"/>
  <c r="Q380" i="12"/>
  <c r="Q372" i="12"/>
  <c r="Q364" i="12"/>
  <c r="Q348" i="12"/>
  <c r="Q340" i="12"/>
  <c r="Q332" i="12"/>
  <c r="Q316" i="12"/>
  <c r="Q308" i="12"/>
  <c r="Q300" i="12"/>
  <c r="Q284" i="12"/>
  <c r="Q276" i="12"/>
  <c r="Q268" i="12"/>
  <c r="Q252" i="12"/>
  <c r="Q244" i="12"/>
  <c r="Q236" i="12"/>
  <c r="R696" i="12"/>
  <c r="R688" i="12"/>
  <c r="R672" i="12"/>
  <c r="R656" i="12"/>
  <c r="R632" i="12"/>
  <c r="R624" i="12"/>
  <c r="R616" i="12"/>
  <c r="R600" i="12"/>
  <c r="R584" i="12"/>
  <c r="R556" i="12"/>
  <c r="R540" i="12"/>
  <c r="R476" i="12"/>
  <c r="R456" i="12"/>
  <c r="R438" i="12"/>
  <c r="R392" i="12"/>
  <c r="R374" i="12"/>
  <c r="R328" i="12"/>
  <c r="R310" i="12"/>
  <c r="R264" i="12"/>
  <c r="R246" i="12"/>
  <c r="Q667" i="12"/>
  <c r="Q651" i="12"/>
  <c r="Q635" i="12"/>
  <c r="Q627" i="12"/>
  <c r="Q619" i="12"/>
  <c r="Q603" i="12"/>
  <c r="Q587" i="12"/>
  <c r="Q563" i="12"/>
  <c r="Q555" i="12"/>
  <c r="Q539" i="12"/>
  <c r="Q515" i="12"/>
  <c r="Q507" i="12"/>
  <c r="Q499" i="12"/>
  <c r="Q483" i="12"/>
  <c r="Q475" i="12"/>
  <c r="Q459" i="12"/>
  <c r="Q443" i="12"/>
  <c r="Q427" i="12"/>
  <c r="Q411" i="12"/>
  <c r="Q403" i="12"/>
  <c r="Q395" i="12"/>
  <c r="Q379" i="12"/>
  <c r="Q371" i="12"/>
  <c r="Q363" i="12"/>
  <c r="Q347" i="12"/>
  <c r="Q339" i="12"/>
  <c r="Q331" i="12"/>
  <c r="Q315" i="12"/>
  <c r="Q307" i="12"/>
  <c r="Q299" i="12"/>
  <c r="Q283" i="12"/>
  <c r="Q275" i="12"/>
  <c r="Q267" i="12"/>
  <c r="Q251" i="12"/>
  <c r="Q243" i="12"/>
  <c r="Q235" i="12"/>
  <c r="R695" i="12"/>
  <c r="R687" i="12"/>
  <c r="R671" i="12"/>
  <c r="R655" i="12"/>
  <c r="R631" i="12"/>
  <c r="R623" i="12"/>
  <c r="R615" i="12"/>
  <c r="R599" i="12"/>
  <c r="R583" i="12"/>
  <c r="R552" i="12"/>
  <c r="R536" i="12"/>
  <c r="R504" i="12"/>
  <c r="R472" i="12"/>
  <c r="R455" i="12"/>
  <c r="R391" i="12"/>
  <c r="R368" i="12"/>
  <c r="R327" i="12"/>
  <c r="R304" i="12"/>
  <c r="R263" i="12"/>
  <c r="R240" i="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I1" authorId="0" shapeId="0" xr:uid="{CFB93FE9-1E93-4983-B9C3-3C3806B24F84}">
      <text>
        <r>
          <rPr>
            <sz val="11"/>
            <color theme="1"/>
            <rFont val="Calibri"/>
            <scheme val="minor"/>
          </rPr>
          <t>======
ID#AAABOzfecjQ
Rupa Lingmore    (2024-05-28 09:43:05)
data set is ok</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73976F8-190D-45F7-92F7-DE8D1B7EAAA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9C198C9A-516F-40B8-82A3-F6A536D5C160}" name="WorksheetConnection_Financial+Sample (1).xlsx!FinData" type="102" refreshedVersion="8" minRefreshableVersion="5">
    <extLst>
      <ext xmlns:x15="http://schemas.microsoft.com/office/spreadsheetml/2010/11/main" uri="{DE250136-89BD-433C-8126-D09CA5730AF9}">
        <x15:connection id="FinData" autoDelete="1">
          <x15:rangePr sourceName="_xlcn.WorksheetConnection_FinancialSample1.xlsxFinData1"/>
        </x15:connection>
      </ext>
    </extLst>
  </connection>
  <connection id="3" xr16:uid="{73097CE3-2F33-4AD7-8F3C-A2B29CE9A175}" name="WorksheetConnection_Financial+Sample (1).xlsx!Table1" type="102" refreshedVersion="8" minRefreshableVersion="5">
    <extLst>
      <ext xmlns:x15="http://schemas.microsoft.com/office/spreadsheetml/2010/11/main" uri="{DE250136-89BD-433C-8126-D09CA5730AF9}">
        <x15:connection id="Table1" autoDelete="1">
          <x15:rangePr sourceName="_xlcn.WorksheetConnection_FinancialSample1.xlsxTable11"/>
        </x15:connection>
      </ext>
    </extLst>
  </connection>
</connections>
</file>

<file path=xl/sharedStrings.xml><?xml version="1.0" encoding="utf-8"?>
<sst xmlns="http://schemas.openxmlformats.org/spreadsheetml/2006/main" count="3165" uniqueCount="132">
  <si>
    <t>Segment</t>
  </si>
  <si>
    <t>Country</t>
  </si>
  <si>
    <t>Product</t>
  </si>
  <si>
    <t>Discount Band</t>
  </si>
  <si>
    <t>Units Sold</t>
  </si>
  <si>
    <t>Manufacturing Price</t>
  </si>
  <si>
    <t>Sale Price</t>
  </si>
  <si>
    <t>Gross Sales</t>
  </si>
  <si>
    <t>Discounts</t>
  </si>
  <si>
    <t xml:space="preserve"> Sales</t>
  </si>
  <si>
    <t>COGS</t>
  </si>
  <si>
    <t>Profit</t>
  </si>
  <si>
    <t>Date</t>
  </si>
  <si>
    <t>Month Number</t>
  </si>
  <si>
    <t>Month Name</t>
  </si>
  <si>
    <t>Year</t>
  </si>
  <si>
    <t>Government</t>
  </si>
  <si>
    <t>Canada</t>
  </si>
  <si>
    <t>Carretera</t>
  </si>
  <si>
    <t>None</t>
  </si>
  <si>
    <t>Germany</t>
  </si>
  <si>
    <t>Midmarket</t>
  </si>
  <si>
    <t>France</t>
  </si>
  <si>
    <t>Mexico</t>
  </si>
  <si>
    <t>Montana</t>
  </si>
  <si>
    <t>Channel Partners</t>
  </si>
  <si>
    <t>Enterprise</t>
  </si>
  <si>
    <t>Small Business</t>
  </si>
  <si>
    <t>United States of America</t>
  </si>
  <si>
    <t>Paseo</t>
  </si>
  <si>
    <t>Velo</t>
  </si>
  <si>
    <t>VTT</t>
  </si>
  <si>
    <t>Amarilla</t>
  </si>
  <si>
    <t>Low</t>
  </si>
  <si>
    <t>Medium</t>
  </si>
  <si>
    <t>High</t>
  </si>
  <si>
    <t>Row Labels</t>
  </si>
  <si>
    <t>Grand Total</t>
  </si>
  <si>
    <t>Sum of Gross Sales</t>
  </si>
  <si>
    <t>Sum of Profit</t>
  </si>
  <si>
    <t>Average of Units Sold</t>
  </si>
  <si>
    <t>January</t>
  </si>
  <si>
    <t>February</t>
  </si>
  <si>
    <t>March</t>
  </si>
  <si>
    <t>April</t>
  </si>
  <si>
    <t>May</t>
  </si>
  <si>
    <t>June</t>
  </si>
  <si>
    <t>July</t>
  </si>
  <si>
    <t>August</t>
  </si>
  <si>
    <t>September</t>
  </si>
  <si>
    <t>October</t>
  </si>
  <si>
    <t>November</t>
  </si>
  <si>
    <t>December</t>
  </si>
  <si>
    <t>Column Labels</t>
  </si>
  <si>
    <t>2014</t>
  </si>
  <si>
    <t>2013</t>
  </si>
  <si>
    <t>profit margin</t>
  </si>
  <si>
    <t>Average of profit margin</t>
  </si>
  <si>
    <t>Total Sum of  Sales</t>
  </si>
  <si>
    <t>Total Sum of Profit</t>
  </si>
  <si>
    <t>Sum of  Sales</t>
  </si>
  <si>
    <t>Average of Manufacturing Price</t>
  </si>
  <si>
    <t>Average of Sale Price</t>
  </si>
  <si>
    <t>Sum of Discounts</t>
  </si>
  <si>
    <t>profit per unit</t>
  </si>
  <si>
    <t>Sum of profit per unit</t>
  </si>
  <si>
    <t>Q.3</t>
  </si>
  <si>
    <t>Q.4</t>
  </si>
  <si>
    <t>Q.5</t>
  </si>
  <si>
    <t>Q.6</t>
  </si>
  <si>
    <t>Q.7</t>
  </si>
  <si>
    <t>Q.8</t>
  </si>
  <si>
    <t>Q.9</t>
  </si>
  <si>
    <t>Q.10</t>
  </si>
  <si>
    <t>Q.11</t>
  </si>
  <si>
    <t>Q.12</t>
  </si>
  <si>
    <t>Profit to COGS</t>
  </si>
  <si>
    <t>price tire</t>
  </si>
  <si>
    <t>Q.13</t>
  </si>
  <si>
    <t>Q.14</t>
  </si>
  <si>
    <t>Sum of COGS</t>
  </si>
  <si>
    <t>Q.15</t>
  </si>
  <si>
    <t>Q.16</t>
  </si>
  <si>
    <t>Count of Product</t>
  </si>
  <si>
    <t>Average of Discounts</t>
  </si>
  <si>
    <t>Q.17</t>
  </si>
  <si>
    <t>Q.18</t>
  </si>
  <si>
    <t>Sum of Units Sold</t>
  </si>
  <si>
    <t>Q.19</t>
  </si>
  <si>
    <t>Q.20</t>
  </si>
  <si>
    <t>Sum of Profit to COGS</t>
  </si>
  <si>
    <t>Q.22</t>
  </si>
  <si>
    <t>Q.21</t>
  </si>
  <si>
    <t>Sum of Sale Price</t>
  </si>
  <si>
    <t>high</t>
  </si>
  <si>
    <t>Europe</t>
  </si>
  <si>
    <t>low</t>
  </si>
  <si>
    <t>North America</t>
  </si>
  <si>
    <t>mid</t>
  </si>
  <si>
    <t>Q.23</t>
  </si>
  <si>
    <t>Q.24</t>
  </si>
  <si>
    <t>Sum of profit margin</t>
  </si>
  <si>
    <t>Country region</t>
  </si>
  <si>
    <t>Q.1 Which product generated the highest total sales?</t>
  </si>
  <si>
    <t>2) Which country had the highest total profit?</t>
  </si>
  <si>
    <t>1. Which product generated the highest total sales?</t>
  </si>
  <si>
    <t>2. Which country had the highest total profit?</t>
  </si>
  <si>
    <t>3. How does discount band (None, Low, Medium) affect average profit margins?</t>
  </si>
  <si>
    <t>4. Which segment (e.g., Government, Midmarket) has the highest average units sold per transaction?</t>
  </si>
  <si>
    <t>5. Which month had the highest total sales in each year?</t>
  </si>
  <si>
    <t>6. What is the total sales and profit by product and country?</t>
  </si>
  <si>
    <t>7. How does the manufacturing price compare to the sale price across different products?</t>
  </si>
  <si>
    <t>8. Which discount band has the highest total discounts given?</t>
  </si>
  <si>
    <t>9. What is the trend in sales and profit over time (by month and year)?</t>
  </si>
  <si>
    <t>10. Which product has the highest average profit per unit sold?</t>
  </si>
  <si>
    <t>11. How does sales performance vary by segment and country?</t>
  </si>
  <si>
    <t>12. Which combination of segment and product yields the highest profit margin?</t>
  </si>
  <si>
    <t>13. What is the total COGS (Cost of Goods Sold) by product category?</t>
  </si>
  <si>
    <t>14. How do sales and profits differ between years (e.g., 2013 vs. 2014)?</t>
  </si>
  <si>
    <t>15. Which country has the highest number of transactions (rows) per segment?</t>
  </si>
  <si>
    <t>16. What is the average discount given per product?</t>
  </si>
  <si>
    <t>17. How does profit vary by month for each product?</t>
  </si>
  <si>
    <t>18. Which product has the highest variability in units sold across countries?</t>
  </si>
  <si>
    <t>19. What is the total gross sales before discounts by segment?</t>
  </si>
  <si>
    <t>20. Which product has the highest ratio of profit to COGS?</t>
  </si>
  <si>
    <t>21. Create a &amp;quot;Country-Region&amp;quot; column (e.g., North America: Canada, USA, Mexico; Europe: France, Germany).</t>
  </si>
  <si>
    <t>Which region is more profitable?</t>
  </si>
  <si>
    <t>22. Create a &amp;quot;Price Tier&amp;quot; (e.g., Low: &amp;lt;$50, Mid: $50-$200, High: &amp;gt;$200) based on Sale Price. Which tier generates</t>
  </si>
  <si>
    <t>the most total revenue?</t>
  </si>
  <si>
    <t>23. Create a &amp;quot;Sales Volume&amp;quot; category (e.g., Low, Medium, High) based on Units Sold. What is the average profit</t>
  </si>
  <si>
    <t>for each volume category?</t>
  </si>
  <si>
    <t>24. Calculate the percentage contribution of each product&amp;#39;s sales to the total sales of its respective Segment.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</si>
</sst>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quot;$&quot;* #,##0.00_);_(&quot;$&quot;* \(#,##0.00\);_(&quot;$&quot;* &quot;-&quot;??_);_(@_)"/>
    <numFmt numFmtId="165" formatCode="m/d/yy\ h:mm"/>
    <numFmt numFmtId="166" formatCode="\c\us\t\om"/>
    <numFmt numFmtId="167" formatCode="&quot;₹&quot;\ #,##0.00"/>
    <numFmt numFmtId="168" formatCode="0.0%"/>
  </numFmts>
  <fonts count="11">
    <font>
      <sz val="11"/>
      <color theme="1"/>
      <name val="Calibri"/>
      <scheme val="minor"/>
    </font>
    <font>
      <sz val="11"/>
      <color theme="1"/>
      <name val="Calibri"/>
      <family val="2"/>
      <scheme val="minor"/>
    </font>
    <font>
      <sz val="11"/>
      <color theme="1"/>
      <name val="Calibri"/>
      <family val="2"/>
    </font>
    <font>
      <b/>
      <sz val="11"/>
      <color theme="0"/>
      <name val="Calibri"/>
      <family val="2"/>
    </font>
    <font>
      <b/>
      <sz val="11"/>
      <color theme="0"/>
      <name val="Calibri"/>
      <family val="2"/>
      <scheme val="minor"/>
    </font>
    <font>
      <b/>
      <sz val="11"/>
      <color theme="1"/>
      <name val="Calibri"/>
      <family val="2"/>
      <scheme val="minor"/>
    </font>
    <font>
      <sz val="20"/>
      <color theme="1"/>
      <name val="Calibri"/>
      <family val="2"/>
      <scheme val="minor"/>
    </font>
    <font>
      <sz val="11"/>
      <color theme="1"/>
      <name val="Calibri"/>
      <scheme val="minor"/>
    </font>
    <font>
      <sz val="14"/>
      <color theme="1"/>
      <name val="Calibri"/>
      <family val="2"/>
      <scheme val="minor"/>
    </font>
    <font>
      <b/>
      <sz val="12"/>
      <color theme="1"/>
      <name val="Calibri"/>
      <family val="2"/>
      <scheme val="minor"/>
    </font>
    <font>
      <b/>
      <sz val="14"/>
      <color theme="1"/>
      <name val="Calibri"/>
      <family val="2"/>
      <scheme val="minor"/>
    </font>
  </fonts>
  <fills count="8">
    <fill>
      <patternFill patternType="none"/>
    </fill>
    <fill>
      <patternFill patternType="gray125"/>
    </fill>
    <fill>
      <patternFill patternType="solid">
        <fgColor theme="4"/>
        <bgColor theme="4"/>
      </patternFill>
    </fill>
    <fill>
      <patternFill patternType="solid">
        <fgColor rgb="FFBDD6EE"/>
        <bgColor rgb="FFBDD6EE"/>
      </patternFill>
    </fill>
    <fill>
      <patternFill patternType="solid">
        <fgColor rgb="FFDEEAF6"/>
        <bgColor rgb="FFDEEAF6"/>
      </patternFill>
    </fill>
    <fill>
      <patternFill patternType="solid">
        <fgColor theme="0"/>
        <bgColor theme="4" tint="0.79998168889431442"/>
      </patternFill>
    </fill>
    <fill>
      <patternFill patternType="solid">
        <fgColor theme="4" tint="0.79998168889431442"/>
        <bgColor indexed="64"/>
      </patternFill>
    </fill>
    <fill>
      <patternFill patternType="solid">
        <fgColor rgb="FFFFFF00"/>
        <bgColor indexed="64"/>
      </patternFill>
    </fill>
  </fills>
  <borders count="7">
    <border>
      <left/>
      <right/>
      <top/>
      <bottom/>
      <diagonal/>
    </border>
    <border>
      <left/>
      <right/>
      <top style="thin">
        <color theme="4" tint="0.39997558519241921"/>
      </top>
      <bottom/>
      <diagonal/>
    </border>
    <border>
      <left/>
      <right/>
      <top/>
      <bottom style="thin">
        <color theme="4" tint="0.39997558519241921"/>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9" fontId="7" fillId="0" borderId="0" applyFont="0" applyFill="0" applyBorder="0" applyAlignment="0" applyProtection="0"/>
  </cellStyleXfs>
  <cellXfs count="39">
    <xf numFmtId="0" fontId="0" fillId="0" borderId="0" xfId="0"/>
    <xf numFmtId="0" fontId="0" fillId="0" borderId="0" xfId="0" pivotButton="1"/>
    <xf numFmtId="0" fontId="0" fillId="0" borderId="0" xfId="0" applyAlignment="1">
      <alignment horizontal="left"/>
    </xf>
    <xf numFmtId="164" fontId="0" fillId="0" borderId="0" xfId="0" applyNumberFormat="1"/>
    <xf numFmtId="2" fontId="0" fillId="0" borderId="0" xfId="0" applyNumberFormat="1"/>
    <xf numFmtId="0" fontId="0" fillId="0" borderId="0" xfId="0" applyAlignment="1">
      <alignment horizontal="left" indent="1"/>
    </xf>
    <xf numFmtId="167" fontId="0" fillId="0" borderId="0" xfId="0" applyNumberFormat="1"/>
    <xf numFmtId="0" fontId="2" fillId="3" borderId="1" xfId="0" applyFont="1" applyFill="1" applyBorder="1"/>
    <xf numFmtId="164" fontId="2" fillId="3" borderId="1" xfId="0" applyNumberFormat="1" applyFont="1" applyFill="1" applyBorder="1"/>
    <xf numFmtId="14" fontId="2" fillId="3" borderId="1" xfId="0" applyNumberFormat="1" applyFont="1" applyFill="1" applyBorder="1"/>
    <xf numFmtId="166" fontId="2" fillId="3" borderId="1" xfId="0" applyNumberFormat="1" applyFont="1" applyFill="1" applyBorder="1"/>
    <xf numFmtId="10" fontId="2" fillId="3" borderId="1" xfId="0" applyNumberFormat="1" applyFont="1" applyFill="1" applyBorder="1"/>
    <xf numFmtId="0" fontId="2" fillId="4" borderId="1" xfId="0" applyFont="1" applyFill="1" applyBorder="1"/>
    <xf numFmtId="164" fontId="2" fillId="4" borderId="1" xfId="0" applyNumberFormat="1" applyFont="1" applyFill="1" applyBorder="1"/>
    <xf numFmtId="14" fontId="2" fillId="4" borderId="1" xfId="0" applyNumberFormat="1" applyFont="1" applyFill="1" applyBorder="1"/>
    <xf numFmtId="0" fontId="3" fillId="2" borderId="0" xfId="0" applyFont="1" applyFill="1"/>
    <xf numFmtId="164" fontId="3" fillId="2" borderId="0" xfId="0" applyNumberFormat="1" applyFont="1" applyFill="1"/>
    <xf numFmtId="14" fontId="3" fillId="2" borderId="0" xfId="0" applyNumberFormat="1" applyFont="1" applyFill="1"/>
    <xf numFmtId="1" fontId="3" fillId="2" borderId="0" xfId="0" applyNumberFormat="1" applyFont="1" applyFill="1"/>
    <xf numFmtId="49" fontId="3" fillId="2" borderId="0" xfId="0" applyNumberFormat="1" applyFont="1" applyFill="1"/>
    <xf numFmtId="10" fontId="4" fillId="2" borderId="0" xfId="0" applyNumberFormat="1" applyFont="1" applyFill="1"/>
    <xf numFmtId="167" fontId="4" fillId="2" borderId="0" xfId="0" applyNumberFormat="1" applyFont="1" applyFill="1"/>
    <xf numFmtId="0" fontId="1" fillId="0" borderId="0" xfId="0" applyFont="1"/>
    <xf numFmtId="0" fontId="5" fillId="5" borderId="2" xfId="0" applyFont="1" applyFill="1" applyBorder="1"/>
    <xf numFmtId="164" fontId="5" fillId="5" borderId="1" xfId="0" applyNumberFormat="1" applyFont="1" applyFill="1" applyBorder="1"/>
    <xf numFmtId="0" fontId="4" fillId="2" borderId="0" xfId="0" applyFont="1" applyFill="1"/>
    <xf numFmtId="10" fontId="0" fillId="0" borderId="0" xfId="0" applyNumberFormat="1"/>
    <xf numFmtId="10" fontId="2" fillId="3" borderId="1" xfId="1" applyNumberFormat="1" applyFont="1" applyFill="1" applyBorder="1"/>
    <xf numFmtId="168" fontId="0" fillId="0" borderId="0" xfId="0" applyNumberFormat="1"/>
    <xf numFmtId="0" fontId="5" fillId="0" borderId="0" xfId="0" applyFont="1"/>
    <xf numFmtId="0" fontId="6" fillId="6" borderId="0" xfId="0" applyFont="1" applyFill="1" applyAlignment="1">
      <alignment horizontal="center"/>
    </xf>
    <xf numFmtId="0" fontId="0" fillId="6" borderId="0" xfId="0" applyFill="1" applyAlignment="1">
      <alignment horizontal="center"/>
    </xf>
    <xf numFmtId="0" fontId="0" fillId="6" borderId="0" xfId="0" applyFill="1"/>
    <xf numFmtId="0" fontId="9" fillId="0" borderId="0" xfId="0" applyFont="1"/>
    <xf numFmtId="0" fontId="10" fillId="7" borderId="4" xfId="0" applyFont="1" applyFill="1" applyBorder="1"/>
    <xf numFmtId="0" fontId="10" fillId="7" borderId="5" xfId="0" applyFont="1" applyFill="1" applyBorder="1"/>
    <xf numFmtId="0" fontId="10" fillId="7" borderId="6" xfId="0" applyFont="1" applyFill="1" applyBorder="1"/>
    <xf numFmtId="0" fontId="10" fillId="7" borderId="3" xfId="0" applyFont="1" applyFill="1" applyBorder="1"/>
    <xf numFmtId="0" fontId="8" fillId="7" borderId="3" xfId="0" applyFont="1" applyFill="1" applyBorder="1"/>
  </cellXfs>
  <cellStyles count="2">
    <cellStyle name="Normal" xfId="0" builtinId="0"/>
    <cellStyle name="Percent" xfId="1" builtinId="5"/>
  </cellStyles>
  <dxfs count="26">
    <dxf>
      <numFmt numFmtId="168" formatCode="0.0%"/>
    </dxf>
    <dxf>
      <numFmt numFmtId="168" formatCode="0.0%"/>
    </dxf>
    <dxf>
      <numFmt numFmtId="2" formatCode="0.00"/>
    </dxf>
    <dxf>
      <font>
        <b val="0"/>
        <i val="0"/>
        <strike val="0"/>
        <condense val="0"/>
        <extend val="0"/>
        <outline val="0"/>
        <shadow val="0"/>
        <u val="none"/>
        <vertAlign val="baseline"/>
        <sz val="11"/>
        <color theme="1"/>
        <name val="Calibri"/>
        <family val="2"/>
        <scheme val="none"/>
      </font>
      <numFmt numFmtId="0" formatCode="General"/>
      <fill>
        <patternFill patternType="solid">
          <fgColor rgb="FFBDD6EE"/>
          <bgColor rgb="FFBDD6EE"/>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none"/>
      </font>
      <fill>
        <patternFill patternType="solid">
          <fgColor rgb="FFBDD6EE"/>
          <bgColor rgb="FFBDD6EE"/>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none"/>
      </font>
      <numFmt numFmtId="14" formatCode="0.00%"/>
      <fill>
        <patternFill patternType="solid">
          <fgColor rgb="FFBDD6EE"/>
          <bgColor rgb="FFBDD6EE"/>
        </patternFill>
      </fill>
      <border diagonalUp="0" diagonalDown="0">
        <left/>
        <right/>
        <top style="thin">
          <color theme="4" tint="0.39997558519241921"/>
        </top>
        <bottom/>
      </border>
    </dxf>
    <dxf>
      <font>
        <b val="0"/>
        <i val="0"/>
        <strike val="0"/>
        <condense val="0"/>
        <extend val="0"/>
        <outline val="0"/>
        <shadow val="0"/>
        <u val="none"/>
        <vertAlign val="baseline"/>
        <sz val="11"/>
        <color theme="1"/>
        <name val="Calibri"/>
        <family val="2"/>
        <scheme val="none"/>
      </font>
      <numFmt numFmtId="14" formatCode="0.00%"/>
      <fill>
        <patternFill patternType="solid">
          <fgColor rgb="FFBDD6EE"/>
          <bgColor rgb="FFBDD6EE"/>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none"/>
      </font>
      <numFmt numFmtId="164" formatCode="_(&quot;$&quot;* #,##0.00_);_(&quot;$&quot;* \(#,##0.00\);_(&quot;$&quot;* &quot;-&quot;??_);_(@_)"/>
      <fill>
        <patternFill patternType="solid">
          <fgColor rgb="FFBDD6EE"/>
          <bgColor rgb="FFBDD6EE"/>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none"/>
      </font>
      <numFmt numFmtId="166" formatCode="\c\us\t\om"/>
      <fill>
        <patternFill patternType="solid">
          <fgColor rgb="FFBDD6EE"/>
          <bgColor rgb="FFBDD6EE"/>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none"/>
      </font>
      <numFmt numFmtId="166" formatCode="\c\us\t\om"/>
      <fill>
        <patternFill patternType="solid">
          <fgColor rgb="FFBDD6EE"/>
          <bgColor rgb="FFBDD6EE"/>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none"/>
      </font>
      <fill>
        <patternFill patternType="solid">
          <fgColor rgb="FFBDD6EE"/>
          <bgColor rgb="FFBDD6EE"/>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none"/>
      </font>
      <numFmt numFmtId="19" formatCode="dd/mm/yyyy"/>
      <fill>
        <patternFill patternType="solid">
          <fgColor rgb="FFDEEAF6"/>
          <bgColor rgb="FFDEEAF6"/>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none"/>
      </font>
      <numFmt numFmtId="164" formatCode="_(&quot;$&quot;* #,##0.00_);_(&quot;$&quot;* \(#,##0.00\);_(&quot;$&quot;* &quot;-&quot;??_);_(@_)"/>
      <fill>
        <patternFill patternType="solid">
          <fgColor rgb="FFBDD6EE"/>
          <bgColor rgb="FFBDD6EE"/>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none"/>
      </font>
      <numFmt numFmtId="164" formatCode="_(&quot;$&quot;* #,##0.00_);_(&quot;$&quot;* \(#,##0.00\);_(&quot;$&quot;* &quot;-&quot;??_);_(@_)"/>
      <fill>
        <patternFill patternType="solid">
          <fgColor rgb="FFDEEAF6"/>
          <bgColor rgb="FFDEEAF6"/>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none"/>
      </font>
      <numFmt numFmtId="164" formatCode="_(&quot;$&quot;* #,##0.00_);_(&quot;$&quot;* \(#,##0.00\);_(&quot;$&quot;* &quot;-&quot;??_);_(@_)"/>
      <fill>
        <patternFill patternType="solid">
          <fgColor rgb="FFBDD6EE"/>
          <bgColor rgb="FFBDD6EE"/>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none"/>
      </font>
      <numFmt numFmtId="164" formatCode="_(&quot;$&quot;* #,##0.00_);_(&quot;$&quot;* \(#,##0.00\);_(&quot;$&quot;* &quot;-&quot;??_);_(@_)"/>
      <fill>
        <patternFill patternType="solid">
          <fgColor rgb="FFDEEAF6"/>
          <bgColor rgb="FFDEEAF6"/>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none"/>
      </font>
      <numFmt numFmtId="164" formatCode="_(&quot;$&quot;* #,##0.00_);_(&quot;$&quot;* \(#,##0.00\);_(&quot;$&quot;* &quot;-&quot;??_);_(@_)"/>
      <fill>
        <patternFill patternType="solid">
          <fgColor rgb="FFBDD6EE"/>
          <bgColor rgb="FFBDD6EE"/>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none"/>
      </font>
      <numFmt numFmtId="164" formatCode="_(&quot;$&quot;* #,##0.00_);_(&quot;$&quot;* \(#,##0.00\);_(&quot;$&quot;* &quot;-&quot;??_);_(@_)"/>
      <fill>
        <patternFill patternType="solid">
          <fgColor rgb="FFDEEAF6"/>
          <bgColor rgb="FFDEEAF6"/>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none"/>
      </font>
      <numFmt numFmtId="164" formatCode="_(&quot;$&quot;* #,##0.00_);_(&quot;$&quot;* \(#,##0.00\);_(&quot;$&quot;* &quot;-&quot;??_);_(@_)"/>
      <fill>
        <patternFill patternType="solid">
          <fgColor rgb="FFDEEAF6"/>
          <bgColor rgb="FFDEEAF6"/>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none"/>
      </font>
      <fill>
        <patternFill patternType="solid">
          <fgColor rgb="FFDEEAF6"/>
          <bgColor rgb="FFDEEAF6"/>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none"/>
      </font>
      <numFmt numFmtId="164" formatCode="_(&quot;$&quot;* #,##0.00_);_(&quot;$&quot;* \(#,##0.00\);_(&quot;$&quot;* &quot;-&quot;??_);_(@_)"/>
      <fill>
        <patternFill patternType="solid">
          <fgColor rgb="FFDEEAF6"/>
          <bgColor rgb="FFDEEAF6"/>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none"/>
      </font>
      <numFmt numFmtId="164" formatCode="_(&quot;$&quot;* #,##0.00_);_(&quot;$&quot;* \(#,##0.00\);_(&quot;$&quot;* &quot;-&quot;??_);_(@_)"/>
      <fill>
        <patternFill patternType="solid">
          <fgColor rgb="FFDEEAF6"/>
          <bgColor rgb="FFDEEAF6"/>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none"/>
      </font>
      <fill>
        <patternFill patternType="solid">
          <fgColor rgb="FFDEEAF6"/>
          <bgColor rgb="FFDEEAF6"/>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none"/>
      </font>
      <fill>
        <patternFill patternType="solid">
          <fgColor rgb="FFDEEAF6"/>
          <bgColor rgb="FFDEEAF6"/>
        </patternFill>
      </fill>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Calibri"/>
        <family val="2"/>
        <scheme val="none"/>
      </font>
      <fill>
        <patternFill patternType="solid">
          <fgColor rgb="FFBDD6EE"/>
          <bgColor rgb="FFBDD6E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pivotCacheDefinition" Target="pivotCache/pivotCacheDefinition7.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pivotCacheDefinition" Target="pivotCache/pivotCacheDefinition4.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6.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7.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8.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39.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40.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41.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42.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43.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44.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_rels/chart45.xml.rels><?xml version="1.0" encoding="UTF-8" standalone="yes"?>
<Relationships xmlns="http://schemas.openxmlformats.org/package/2006/relationships"><Relationship Id="rId2" Type="http://schemas.microsoft.com/office/2011/relationships/chartColorStyle" Target="colors45.xml"/><Relationship Id="rId1" Type="http://schemas.microsoft.com/office/2011/relationships/chartStyle" Target="style45.xml"/></Relationships>
</file>

<file path=xl/charts/_rels/chart46.xml.rels><?xml version="1.0" encoding="UTF-8" standalone="yes"?>
<Relationships xmlns="http://schemas.openxmlformats.org/package/2006/relationships"><Relationship Id="rId2" Type="http://schemas.microsoft.com/office/2011/relationships/chartColorStyle" Target="colors46.xml"/><Relationship Id="rId1" Type="http://schemas.microsoft.com/office/2011/relationships/chartStyle" Target="style46.xml"/></Relationships>
</file>

<file path=xl/charts/_rels/chart47.xml.rels><?xml version="1.0" encoding="UTF-8" standalone="yes"?>
<Relationships xmlns="http://schemas.openxmlformats.org/package/2006/relationships"><Relationship Id="rId2" Type="http://schemas.microsoft.com/office/2011/relationships/chartColorStyle" Target="colors47.xml"/><Relationship Id="rId1" Type="http://schemas.microsoft.com/office/2011/relationships/chartStyle" Target="style47.xml"/></Relationships>
</file>

<file path=xl/charts/_rels/chart48.xml.rels><?xml version="1.0" encoding="UTF-8" standalone="yes"?>
<Relationships xmlns="http://schemas.openxmlformats.org/package/2006/relationships"><Relationship Id="rId2" Type="http://schemas.microsoft.com/office/2011/relationships/chartColorStyle" Target="colors48.xml"/><Relationship Id="rId1" Type="http://schemas.microsoft.com/office/2011/relationships/chartStyle" Target="style4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[Financial Dataset.xlsx]ques- 1 to 6!PivotTable1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Highest</a:t>
            </a:r>
            <a:r>
              <a:rPr lang="en-US" baseline="0"/>
              <a:t> sale</a:t>
            </a:r>
            <a:endParaRPr lang="en-US"/>
          </a:p>
        </c:rich>
      </c:tx>
      <c:layout>
        <c:manualLayout>
          <c:xMode val="edge"/>
          <c:yMode val="edge"/>
          <c:x val="0.38978455818022745"/>
          <c:y val="4.990522018081073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'ques- 1 to 6'!$B$3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'ques- 1 to 6'!$A$4:$A$10</c:f>
              <c:strCache>
                <c:ptCount val="6"/>
                <c:pt idx="0">
                  <c:v>Paseo</c:v>
                </c:pt>
                <c:pt idx="1">
                  <c:v>VTT</c:v>
                </c:pt>
                <c:pt idx="2">
                  <c:v>Velo</c:v>
                </c:pt>
                <c:pt idx="3">
                  <c:v>Amarilla</c:v>
                </c:pt>
                <c:pt idx="4">
                  <c:v>Montana</c:v>
                </c:pt>
                <c:pt idx="5">
                  <c:v>Carretera</c:v>
                </c:pt>
              </c:strCache>
            </c:strRef>
          </c:cat>
          <c:val>
            <c:numRef>
              <c:f>'ques- 1 to 6'!$B$4:$B$10</c:f>
              <c:numCache>
                <c:formatCode>_("$"* #,##0.00_);_("$"* \(#,##0.00\);_("$"* "-"??_);_(@_)</c:formatCode>
                <c:ptCount val="6"/>
                <c:pt idx="0">
                  <c:v>35611662</c:v>
                </c:pt>
                <c:pt idx="1">
                  <c:v>21968533.5</c:v>
                </c:pt>
                <c:pt idx="2">
                  <c:v>19826768.5</c:v>
                </c:pt>
                <c:pt idx="3">
                  <c:v>19037279.5</c:v>
                </c:pt>
                <c:pt idx="4">
                  <c:v>16549834.5</c:v>
                </c:pt>
                <c:pt idx="5">
                  <c:v>14937520.5</c:v>
                </c:pt>
              </c:numCache>
            </c:numRef>
          </c:val>
          <c:extLst>
            <c:ext xmlns:c16="http://schemas.microsoft.com/office/drawing/2014/chart" uri="{C3380CC4-5D6E-409C-BE32-E72D297353CC}">
              <c16:uniqueId val="{00000000-C87F-41A8-8280-068BA55C3BB9}"/>
            </c:ext>
          </c:extLst>
        </c:ser>
        <c:dLbls>
          <c:showLegendKey val="0"/>
          <c:showVal val="0"/>
          <c:showCatName val="0"/>
          <c:showSerName val="0"/>
          <c:showPercent val="0"/>
          <c:showBubbleSize val="0"/>
        </c:dLbls>
        <c:gapWidth val="100"/>
        <c:overlap val="-24"/>
        <c:axId val="867379632"/>
        <c:axId val="867389712"/>
      </c:barChart>
      <c:catAx>
        <c:axId val="867379632"/>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product</a:t>
                </a:r>
              </a:p>
            </c:rich>
          </c:tx>
          <c:layout>
            <c:manualLayout>
              <c:xMode val="edge"/>
              <c:yMode val="edge"/>
              <c:x val="0.47021894138232723"/>
              <c:y val="0.91312700495771359"/>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67389712"/>
        <c:crosses val="autoZero"/>
        <c:auto val="1"/>
        <c:lblAlgn val="ctr"/>
        <c:lblOffset val="100"/>
        <c:noMultiLvlLbl val="0"/>
      </c:catAx>
      <c:valAx>
        <c:axId val="867389712"/>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gross</a:t>
                </a:r>
                <a:r>
                  <a:rPr lang="en-IN" baseline="0"/>
                  <a:t> sales</a:t>
                </a:r>
                <a:endParaRPr lang="en-IN"/>
              </a:p>
            </c:rich>
          </c:tx>
          <c:layout>
            <c:manualLayout>
              <c:xMode val="edge"/>
              <c:yMode val="edge"/>
              <c:x val="1.6666666666666666E-2"/>
              <c:y val="0.33045530766987458"/>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IN"/>
            </a:p>
          </c:txPr>
        </c:title>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67379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Highest</a:t>
            </a:r>
            <a:r>
              <a:rPr lang="en-IN" baseline="0"/>
              <a:t> profit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dk1">
                <a:tint val="88500"/>
              </a:schemeClr>
            </a:solidFill>
            <a:ln>
              <a:noFill/>
            </a:ln>
            <a:effectLst/>
          </c:spPr>
          <c:invertIfNegative val="0"/>
          <c:cat>
            <c:strLit>
              <c:ptCount val="5"/>
              <c:pt idx="0">
                <c:v>Mexico</c:v>
              </c:pt>
              <c:pt idx="1">
                <c:v>Germany</c:v>
              </c:pt>
              <c:pt idx="2">
                <c:v>United States of America</c:v>
              </c:pt>
              <c:pt idx="3">
                <c:v>Canada</c:v>
              </c:pt>
              <c:pt idx="4">
                <c:v>France</c:v>
              </c:pt>
            </c:strLit>
          </c:cat>
          <c:val>
            <c:numLit>
              <c:formatCode>General</c:formatCode>
              <c:ptCount val="5"/>
              <c:pt idx="0">
                <c:v>4753663</c:v>
              </c:pt>
              <c:pt idx="1">
                <c:v>4680875.5</c:v>
              </c:pt>
              <c:pt idx="2">
                <c:v>4200786.5</c:v>
              </c:pt>
              <c:pt idx="3">
                <c:v>4080269</c:v>
              </c:pt>
              <c:pt idx="4">
                <c:v>3553491.5</c:v>
              </c:pt>
            </c:numLit>
          </c:val>
          <c:extLst>
            <c:ext xmlns:c16="http://schemas.microsoft.com/office/drawing/2014/chart" uri="{C3380CC4-5D6E-409C-BE32-E72D297353CC}">
              <c16:uniqueId val="{00000000-AACD-4861-B6D0-ECD5504F72EF}"/>
            </c:ext>
          </c:extLst>
        </c:ser>
        <c:dLbls>
          <c:showLegendKey val="0"/>
          <c:showVal val="0"/>
          <c:showCatName val="0"/>
          <c:showSerName val="0"/>
          <c:showPercent val="0"/>
          <c:showBubbleSize val="0"/>
        </c:dLbls>
        <c:gapWidth val="219"/>
        <c:overlap val="-27"/>
        <c:axId val="979307648"/>
        <c:axId val="979305728"/>
      </c:barChart>
      <c:catAx>
        <c:axId val="9793076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Country</a:t>
                </a:r>
              </a:p>
            </c:rich>
          </c:tx>
          <c:layout>
            <c:manualLayout>
              <c:xMode val="edge"/>
              <c:yMode val="edge"/>
              <c:x val="0.47028127734033254"/>
              <c:y val="0.9018285214348206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9305728"/>
        <c:crosses val="autoZero"/>
        <c:auto val="1"/>
        <c:lblAlgn val="ctr"/>
        <c:lblOffset val="100"/>
        <c:noMultiLvlLbl val="0"/>
      </c:catAx>
      <c:valAx>
        <c:axId val="9793057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profit</a:t>
                </a:r>
              </a:p>
            </c:rich>
          </c:tx>
          <c:layout>
            <c:manualLayout>
              <c:xMode val="edge"/>
              <c:yMode val="edge"/>
              <c:x val="1.3888888888888888E-2"/>
              <c:y val="0.3611264216972878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9307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profit margin</a:t>
            </a:r>
            <a:endParaRPr lang="en-US"/>
          </a:p>
        </c:rich>
      </c:tx>
      <c:layout>
        <c:manualLayout>
          <c:xMode val="edge"/>
          <c:yMode val="edge"/>
          <c:x val="0.32031233595800523"/>
          <c:y val="4.99052201808107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3"/>
            </a:solidFill>
            <a:ln>
              <a:noFill/>
            </a:ln>
            <a:effectLst/>
          </c:spPr>
          <c:invertIfNegative val="0"/>
          <c:cat>
            <c:strLit>
              <c:ptCount val="3"/>
              <c:pt idx="0">
                <c:v>Low</c:v>
              </c:pt>
              <c:pt idx="1">
                <c:v>Medium</c:v>
              </c:pt>
              <c:pt idx="2">
                <c:v>None</c:v>
              </c:pt>
            </c:strLit>
          </c:cat>
          <c:val>
            <c:numLit>
              <c:formatCode>General</c:formatCode>
              <c:ptCount val="3"/>
              <c:pt idx="0">
                <c:v>-1.7801279598934279</c:v>
              </c:pt>
              <c:pt idx="1">
                <c:v>-4.6143536425980134</c:v>
              </c:pt>
              <c:pt idx="2">
                <c:v>-4.1534770889487866</c:v>
              </c:pt>
            </c:numLit>
          </c:val>
          <c:extLst>
            <c:ext xmlns:c16="http://schemas.microsoft.com/office/drawing/2014/chart" uri="{C3380CC4-5D6E-409C-BE32-E72D297353CC}">
              <c16:uniqueId val="{00000000-B431-4F4D-8E5C-46D195DBDA2E}"/>
            </c:ext>
          </c:extLst>
        </c:ser>
        <c:dLbls>
          <c:showLegendKey val="0"/>
          <c:showVal val="0"/>
          <c:showCatName val="0"/>
          <c:showSerName val="0"/>
          <c:showPercent val="0"/>
          <c:showBubbleSize val="0"/>
        </c:dLbls>
        <c:gapWidth val="219"/>
        <c:overlap val="-27"/>
        <c:axId val="794377264"/>
        <c:axId val="794378704"/>
      </c:barChart>
      <c:catAx>
        <c:axId val="7943772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Discount</a:t>
                </a:r>
                <a:r>
                  <a:rPr lang="en-IN" baseline="0"/>
                  <a:t> Band</a:t>
                </a:r>
                <a:endParaRPr lang="en-IN"/>
              </a:p>
            </c:rich>
          </c:tx>
          <c:layout>
            <c:manualLayout>
              <c:xMode val="edge"/>
              <c:yMode val="edge"/>
              <c:x val="0.42790616797900261"/>
              <c:y val="0.8658121901428987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4378704"/>
        <c:crosses val="autoZero"/>
        <c:auto val="1"/>
        <c:lblAlgn val="ctr"/>
        <c:lblOffset val="100"/>
        <c:noMultiLvlLbl val="0"/>
      </c:catAx>
      <c:valAx>
        <c:axId val="7943787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Average</a:t>
                </a:r>
                <a:r>
                  <a:rPr lang="en-IN" baseline="0"/>
                  <a:t> profit margin</a:t>
                </a:r>
                <a:endParaRPr lang="en-IN"/>
              </a:p>
            </c:rich>
          </c:tx>
          <c:layout>
            <c:manualLayout>
              <c:xMode val="edge"/>
              <c:yMode val="edge"/>
              <c:x val="1.6666666666666666E-2"/>
              <c:y val="0.2451501895596383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4377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unit sold</a:t>
            </a:r>
            <a:endParaRPr lang="en-US"/>
          </a:p>
        </c:rich>
      </c:tx>
      <c:layout>
        <c:manualLayout>
          <c:xMode val="edge"/>
          <c:yMode val="edge"/>
          <c:x val="0.35540266841644796"/>
          <c:y val="5.45348498104403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2"/>
            </a:solidFill>
            <a:ln>
              <a:noFill/>
            </a:ln>
            <a:effectLst/>
          </c:spPr>
          <c:invertIfNegative val="0"/>
          <c:cat>
            <c:strLit>
              <c:ptCount val="5"/>
              <c:pt idx="0">
                <c:v>Midmarket</c:v>
              </c:pt>
              <c:pt idx="1">
                <c:v>Enterprise</c:v>
              </c:pt>
              <c:pt idx="2">
                <c:v>Channel Partners</c:v>
              </c:pt>
              <c:pt idx="3">
                <c:v>Government</c:v>
              </c:pt>
              <c:pt idx="4">
                <c:v>Small Business</c:v>
              </c:pt>
            </c:strLit>
          </c:cat>
          <c:val>
            <c:numLit>
              <c:formatCode>General</c:formatCode>
              <c:ptCount val="5"/>
              <c:pt idx="0">
                <c:v>1721.78</c:v>
              </c:pt>
              <c:pt idx="1">
                <c:v>1685.52</c:v>
              </c:pt>
              <c:pt idx="2">
                <c:v>1612.635</c:v>
              </c:pt>
              <c:pt idx="3">
                <c:v>1568.9116666666666</c:v>
              </c:pt>
              <c:pt idx="4">
                <c:v>1531.39</c:v>
              </c:pt>
            </c:numLit>
          </c:val>
          <c:extLst>
            <c:ext xmlns:c16="http://schemas.microsoft.com/office/drawing/2014/chart" uri="{C3380CC4-5D6E-409C-BE32-E72D297353CC}">
              <c16:uniqueId val="{00000000-E499-4E58-8AE6-7A65E829CF3D}"/>
            </c:ext>
          </c:extLst>
        </c:ser>
        <c:dLbls>
          <c:showLegendKey val="0"/>
          <c:showVal val="0"/>
          <c:showCatName val="0"/>
          <c:showSerName val="0"/>
          <c:showPercent val="0"/>
          <c:showBubbleSize val="0"/>
        </c:dLbls>
        <c:gapWidth val="219"/>
        <c:overlap val="-27"/>
        <c:axId val="794389744"/>
        <c:axId val="794390224"/>
      </c:barChart>
      <c:catAx>
        <c:axId val="7943897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segment</a:t>
                </a:r>
              </a:p>
            </c:rich>
          </c:tx>
          <c:layout>
            <c:manualLayout>
              <c:xMode val="edge"/>
              <c:yMode val="edge"/>
              <c:x val="0.44030205599300087"/>
              <c:y val="0.8889603382910469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4390224"/>
        <c:crosses val="autoZero"/>
        <c:auto val="1"/>
        <c:lblAlgn val="ctr"/>
        <c:lblOffset val="100"/>
        <c:noMultiLvlLbl val="0"/>
      </c:catAx>
      <c:valAx>
        <c:axId val="7943902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Average</a:t>
                </a:r>
                <a:r>
                  <a:rPr lang="en-IN" baseline="0"/>
                  <a:t> of unit sold</a:t>
                </a:r>
                <a:endParaRPr lang="en-IN"/>
              </a:p>
            </c:rich>
          </c:tx>
          <c:layout>
            <c:manualLayout>
              <c:xMode val="edge"/>
              <c:yMode val="edge"/>
              <c:x val="1.9444444444444445E-2"/>
              <c:y val="0.3132677165354330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4389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Sales each year</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IN"/>
        </a:p>
      </c:txPr>
    </c:title>
    <c:autoTitleDeleted val="0"/>
    <c:pivotFmts>
      <c:pivotFmt>
        <c:idx val="0"/>
        <c:spPr>
          <a:solidFill>
            <a:schemeClr val="accent6"/>
          </a:solidFill>
          <a:ln w="9525" cap="flat" cmpd="sng" algn="ctr">
            <a:no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9525" cap="flat" cmpd="sng" algn="ctr">
            <a:no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9525" cap="flat" cmpd="sng" algn="ctr">
            <a:no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w="9525" cap="flat" cmpd="sng" algn="ctr">
            <a:no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w="9525" cap="flat" cmpd="sng" algn="ctr">
            <a:no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w="9525" cap="flat" cmpd="sng" algn="ctr">
            <a:no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2013</c:v>
          </c:tx>
          <c:spPr>
            <a:noFill/>
            <a:ln w="9525" cap="flat" cmpd="sng" algn="ctr">
              <a:solidFill>
                <a:schemeClr val="accent6">
                  <a:shade val="76000"/>
                </a:schemeClr>
              </a:solidFill>
              <a:miter lim="800000"/>
            </a:ln>
            <a:effectLst>
              <a:glow rad="63500">
                <a:schemeClr val="accent6">
                  <a:shade val="76000"/>
                  <a:satMod val="175000"/>
                  <a:alpha val="25000"/>
                </a:schemeClr>
              </a:glow>
            </a:effectLst>
          </c:spPr>
          <c:invertIfNegative val="0"/>
          <c:cat>
            <c:strLit>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Lit>
          </c:cat>
          <c:val>
            <c:numLit>
              <c:formatCode>General</c:formatCode>
              <c:ptCount val="12"/>
              <c:pt idx="0">
                <c:v>0</c:v>
              </c:pt>
              <c:pt idx="1">
                <c:v>0</c:v>
              </c:pt>
              <c:pt idx="2">
                <c:v>0</c:v>
              </c:pt>
              <c:pt idx="3">
                <c:v>0</c:v>
              </c:pt>
              <c:pt idx="4">
                <c:v>0</c:v>
              </c:pt>
              <c:pt idx="5">
                <c:v>0</c:v>
              </c:pt>
              <c:pt idx="6">
                <c:v>0</c:v>
              </c:pt>
              <c:pt idx="7">
                <c:v>0</c:v>
              </c:pt>
              <c:pt idx="8">
                <c:v>4729736</c:v>
              </c:pt>
              <c:pt idx="9">
                <c:v>9828688</c:v>
              </c:pt>
              <c:pt idx="10">
                <c:v>8167338</c:v>
              </c:pt>
              <c:pt idx="11">
                <c:v>5835025</c:v>
              </c:pt>
            </c:numLit>
          </c:val>
          <c:extLst>
            <c:ext xmlns:c16="http://schemas.microsoft.com/office/drawing/2014/chart" uri="{C3380CC4-5D6E-409C-BE32-E72D297353CC}">
              <c16:uniqueId val="{00000000-D21E-4621-B349-EFA1A9B9847F}"/>
            </c:ext>
          </c:extLst>
        </c:ser>
        <c:ser>
          <c:idx val="1"/>
          <c:order val="1"/>
          <c:tx>
            <c:v>2014</c:v>
          </c:tx>
          <c:spPr>
            <a:noFill/>
            <a:ln w="9525" cap="flat" cmpd="sng" algn="ctr">
              <a:solidFill>
                <a:schemeClr val="accent6">
                  <a:tint val="77000"/>
                </a:schemeClr>
              </a:solidFill>
              <a:miter lim="800000"/>
            </a:ln>
            <a:effectLst>
              <a:glow rad="63500">
                <a:schemeClr val="accent6">
                  <a:tint val="77000"/>
                  <a:satMod val="175000"/>
                  <a:alpha val="25000"/>
                </a:schemeClr>
              </a:glow>
            </a:effectLst>
          </c:spPr>
          <c:invertIfNegative val="0"/>
          <c:cat>
            <c:strLit>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Lit>
          </c:cat>
          <c:val>
            <c:numLit>
              <c:formatCode>General</c:formatCode>
              <c:ptCount val="12"/>
              <c:pt idx="0">
                <c:v>7307403.5</c:v>
              </c:pt>
              <c:pt idx="1">
                <c:v>7699201</c:v>
              </c:pt>
              <c:pt idx="2">
                <c:v>6124026</c:v>
              </c:pt>
              <c:pt idx="3">
                <c:v>7429392.5</c:v>
              </c:pt>
              <c:pt idx="4">
                <c:v>6767911</c:v>
              </c:pt>
              <c:pt idx="5">
                <c:v>10268972</c:v>
              </c:pt>
              <c:pt idx="6">
                <c:v>8833027.5</c:v>
              </c:pt>
              <c:pt idx="7">
                <c:v>6325959</c:v>
              </c:pt>
              <c:pt idx="8">
                <c:v>6845317</c:v>
              </c:pt>
              <c:pt idx="9">
                <c:v>13313424</c:v>
              </c:pt>
              <c:pt idx="10">
                <c:v>5947910</c:v>
              </c:pt>
              <c:pt idx="11">
                <c:v>12508268</c:v>
              </c:pt>
            </c:numLit>
          </c:val>
          <c:extLst>
            <c:ext xmlns:c16="http://schemas.microsoft.com/office/drawing/2014/chart" uri="{C3380CC4-5D6E-409C-BE32-E72D297353CC}">
              <c16:uniqueId val="{00000001-D21E-4621-B349-EFA1A9B9847F}"/>
            </c:ext>
          </c:extLst>
        </c:ser>
        <c:dLbls>
          <c:showLegendKey val="0"/>
          <c:showVal val="0"/>
          <c:showCatName val="0"/>
          <c:showSerName val="0"/>
          <c:showPercent val="0"/>
          <c:showBubbleSize val="0"/>
        </c:dLbls>
        <c:gapWidth val="315"/>
        <c:overlap val="-40"/>
        <c:axId val="794353264"/>
        <c:axId val="794354704"/>
      </c:barChart>
      <c:catAx>
        <c:axId val="79435326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month</a:t>
                </a:r>
              </a:p>
            </c:rich>
          </c:tx>
          <c:layout>
            <c:manualLayout>
              <c:xMode val="edge"/>
              <c:yMode val="edge"/>
              <c:x val="0.46707327209098853"/>
              <c:y val="0.8565529308836396"/>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94354704"/>
        <c:crosses val="autoZero"/>
        <c:auto val="1"/>
        <c:lblAlgn val="ctr"/>
        <c:lblOffset val="100"/>
        <c:noMultiLvlLbl val="0"/>
      </c:catAx>
      <c:valAx>
        <c:axId val="79435470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total sales</a:t>
                </a:r>
              </a:p>
            </c:rich>
          </c:tx>
          <c:layout>
            <c:manualLayout>
              <c:xMode val="edge"/>
              <c:yMode val="edge"/>
              <c:x val="2.2222222222222223E-2"/>
              <c:y val="0.3151647710702829"/>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9435326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Total sales and profit by product and country</a:t>
            </a:r>
          </a:p>
        </c:rich>
      </c:tx>
      <c:layout>
        <c:manualLayout>
          <c:xMode val="edge"/>
          <c:yMode val="edge"/>
          <c:x val="0.13906923972165816"/>
          <c:y val="5.0701411604575093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IN"/>
        </a:p>
      </c:txPr>
    </c:title>
    <c:autoTitleDeleted val="0"/>
    <c:pivotFmts>
      <c:pivotFmt>
        <c:idx val="0"/>
        <c:spPr>
          <a:solidFill>
            <a:schemeClr val="accent1"/>
          </a:solidFill>
          <a:ln w="9525" cap="flat" cmpd="sng" algn="ctr">
            <a:no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9525" cap="flat" cmpd="sng" algn="ctr">
            <a:no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9525" cap="flat" cmpd="sng" algn="ctr">
            <a:no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9525" cap="flat" cmpd="sng" algn="ctr">
            <a:no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9525" cap="flat" cmpd="sng" algn="ctr">
            <a:no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9525" cap="flat" cmpd="sng" algn="ctr">
            <a:no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9525" cap="flat" cmpd="sng" algn="ctr">
            <a:no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9525" cap="flat" cmpd="sng" algn="ctr">
            <a:no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9525" cap="flat" cmpd="sng" algn="ctr">
            <a:no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9525" cap="flat" cmpd="sng" algn="ctr">
            <a:no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Canada - Sum of  Sales</c:v>
          </c:tx>
          <c:spPr>
            <a:noFill/>
            <a:ln w="9525" cap="flat" cmpd="sng" algn="ctr">
              <a:solidFill>
                <a:schemeClr val="accent1"/>
              </a:solidFill>
              <a:miter lim="800000"/>
            </a:ln>
            <a:effectLst>
              <a:glow rad="63500">
                <a:schemeClr val="accent1">
                  <a:satMod val="175000"/>
                  <a:alpha val="25000"/>
                </a:schemeClr>
              </a:glow>
            </a:effectLst>
          </c:spPr>
          <c:invertIfNegative val="0"/>
          <c:cat>
            <c:strLit>
              <c:ptCount val="6"/>
              <c:pt idx="0">
                <c:v>Paseo</c:v>
              </c:pt>
              <c:pt idx="1">
                <c:v>Montana</c:v>
              </c:pt>
              <c:pt idx="2">
                <c:v>Carretera</c:v>
              </c:pt>
              <c:pt idx="3">
                <c:v>Velo</c:v>
              </c:pt>
              <c:pt idx="4">
                <c:v>Amarilla</c:v>
              </c:pt>
              <c:pt idx="5">
                <c:v>VTT</c:v>
              </c:pt>
            </c:strLit>
          </c:cat>
          <c:val>
            <c:numLit>
              <c:formatCode>General</c:formatCode>
              <c:ptCount val="6"/>
              <c:pt idx="0">
                <c:v>7611520.9899999993</c:v>
              </c:pt>
              <c:pt idx="1">
                <c:v>2711919.0300000003</c:v>
              </c:pt>
              <c:pt idx="2">
                <c:v>2610204.34</c:v>
              </c:pt>
              <c:pt idx="3">
                <c:v>3329490.34</c:v>
              </c:pt>
              <c:pt idx="4">
                <c:v>3855765.8750000005</c:v>
              </c:pt>
              <c:pt idx="5">
                <c:v>4768754.3100000005</c:v>
              </c:pt>
            </c:numLit>
          </c:val>
          <c:extLst>
            <c:ext xmlns:c16="http://schemas.microsoft.com/office/drawing/2014/chart" uri="{C3380CC4-5D6E-409C-BE32-E72D297353CC}">
              <c16:uniqueId val="{00000000-DB95-41ED-9199-9B75B6C6B35A}"/>
            </c:ext>
          </c:extLst>
        </c:ser>
        <c:ser>
          <c:idx val="1"/>
          <c:order val="1"/>
          <c:tx>
            <c:v>Canada - Sum of Profit</c:v>
          </c:tx>
          <c:spPr>
            <a:noFill/>
            <a:ln w="9525" cap="flat" cmpd="sng" algn="ctr">
              <a:solidFill>
                <a:schemeClr val="accent2"/>
              </a:solidFill>
              <a:miter lim="800000"/>
            </a:ln>
            <a:effectLst>
              <a:glow rad="63500">
                <a:schemeClr val="accent2">
                  <a:satMod val="175000"/>
                  <a:alpha val="25000"/>
                </a:schemeClr>
              </a:glow>
            </a:effectLst>
          </c:spPr>
          <c:invertIfNegative val="0"/>
          <c:cat>
            <c:strLit>
              <c:ptCount val="6"/>
              <c:pt idx="0">
                <c:v>Paseo</c:v>
              </c:pt>
              <c:pt idx="1">
                <c:v>Montana</c:v>
              </c:pt>
              <c:pt idx="2">
                <c:v>Carretera</c:v>
              </c:pt>
              <c:pt idx="3">
                <c:v>Velo</c:v>
              </c:pt>
              <c:pt idx="4">
                <c:v>Amarilla</c:v>
              </c:pt>
              <c:pt idx="5">
                <c:v>VTT</c:v>
              </c:pt>
            </c:strLit>
          </c:cat>
          <c:val>
            <c:numLit>
              <c:formatCode>General</c:formatCode>
              <c:ptCount val="6"/>
              <c:pt idx="0">
                <c:v>7390697</c:v>
              </c:pt>
              <c:pt idx="1">
                <c:v>2824672</c:v>
              </c:pt>
              <c:pt idx="2">
                <c:v>2721441.5</c:v>
              </c:pt>
              <c:pt idx="3">
                <c:v>-235293</c:v>
              </c:pt>
              <c:pt idx="4">
                <c:v>-3435636.5</c:v>
              </c:pt>
              <c:pt idx="5">
                <c:v>-5185612</c:v>
              </c:pt>
            </c:numLit>
          </c:val>
          <c:extLst>
            <c:ext xmlns:c16="http://schemas.microsoft.com/office/drawing/2014/chart" uri="{C3380CC4-5D6E-409C-BE32-E72D297353CC}">
              <c16:uniqueId val="{00000001-DB95-41ED-9199-9B75B6C6B35A}"/>
            </c:ext>
          </c:extLst>
        </c:ser>
        <c:ser>
          <c:idx val="2"/>
          <c:order val="2"/>
          <c:tx>
            <c:v>France - Sum of  Sales</c:v>
          </c:tx>
          <c:spPr>
            <a:noFill/>
            <a:ln w="9525" cap="flat" cmpd="sng" algn="ctr">
              <a:solidFill>
                <a:schemeClr val="accent3"/>
              </a:solidFill>
              <a:miter lim="800000"/>
            </a:ln>
            <a:effectLst>
              <a:glow rad="63500">
                <a:schemeClr val="accent3">
                  <a:satMod val="175000"/>
                  <a:alpha val="25000"/>
                </a:schemeClr>
              </a:glow>
            </a:effectLst>
          </c:spPr>
          <c:invertIfNegative val="0"/>
          <c:cat>
            <c:strLit>
              <c:ptCount val="6"/>
              <c:pt idx="0">
                <c:v>Paseo</c:v>
              </c:pt>
              <c:pt idx="1">
                <c:v>Montana</c:v>
              </c:pt>
              <c:pt idx="2">
                <c:v>Carretera</c:v>
              </c:pt>
              <c:pt idx="3">
                <c:v>Velo</c:v>
              </c:pt>
              <c:pt idx="4">
                <c:v>Amarilla</c:v>
              </c:pt>
              <c:pt idx="5">
                <c:v>VTT</c:v>
              </c:pt>
            </c:strLit>
          </c:cat>
          <c:val>
            <c:numLit>
              <c:formatCode>General</c:formatCode>
              <c:ptCount val="6"/>
              <c:pt idx="0">
                <c:v>5597751.0599999996</c:v>
              </c:pt>
              <c:pt idx="1">
                <c:v>3527382.3699999996</c:v>
              </c:pt>
              <c:pt idx="2">
                <c:v>3423321.895</c:v>
              </c:pt>
              <c:pt idx="3">
                <c:v>3978096.2350000003</c:v>
              </c:pt>
              <c:pt idx="4">
                <c:v>4016427.13</c:v>
              </c:pt>
              <c:pt idx="5">
                <c:v>3811193.59</c:v>
              </c:pt>
            </c:numLit>
          </c:val>
          <c:extLst>
            <c:ext xmlns:c16="http://schemas.microsoft.com/office/drawing/2014/chart" uri="{C3380CC4-5D6E-409C-BE32-E72D297353CC}">
              <c16:uniqueId val="{00000002-DB95-41ED-9199-9B75B6C6B35A}"/>
            </c:ext>
          </c:extLst>
        </c:ser>
        <c:ser>
          <c:idx val="3"/>
          <c:order val="3"/>
          <c:tx>
            <c:v>France - Sum of Profit</c:v>
          </c:tx>
          <c:spPr>
            <a:noFill/>
            <a:ln w="9525" cap="flat" cmpd="sng" algn="ctr">
              <a:solidFill>
                <a:schemeClr val="accent4"/>
              </a:solidFill>
              <a:miter lim="800000"/>
            </a:ln>
            <a:effectLst>
              <a:glow rad="63500">
                <a:schemeClr val="accent4">
                  <a:satMod val="175000"/>
                  <a:alpha val="25000"/>
                </a:schemeClr>
              </a:glow>
            </a:effectLst>
          </c:spPr>
          <c:invertIfNegative val="0"/>
          <c:cat>
            <c:strLit>
              <c:ptCount val="6"/>
              <c:pt idx="0">
                <c:v>Paseo</c:v>
              </c:pt>
              <c:pt idx="1">
                <c:v>Montana</c:v>
              </c:pt>
              <c:pt idx="2">
                <c:v>Carretera</c:v>
              </c:pt>
              <c:pt idx="3">
                <c:v>Velo</c:v>
              </c:pt>
              <c:pt idx="4">
                <c:v>Amarilla</c:v>
              </c:pt>
              <c:pt idx="5">
                <c:v>VTT</c:v>
              </c:pt>
            </c:strLit>
          </c:cat>
          <c:val>
            <c:numLit>
              <c:formatCode>General</c:formatCode>
              <c:ptCount val="6"/>
              <c:pt idx="0">
                <c:v>5268707</c:v>
              </c:pt>
              <c:pt idx="1">
                <c:v>3686806</c:v>
              </c:pt>
              <c:pt idx="2">
                <c:v>3585661.5</c:v>
              </c:pt>
              <c:pt idx="3">
                <c:v>-148705.5</c:v>
              </c:pt>
              <c:pt idx="4">
                <c:v>-3898116</c:v>
              </c:pt>
              <c:pt idx="5">
                <c:v>-4940861.5</c:v>
              </c:pt>
            </c:numLit>
          </c:val>
          <c:extLst>
            <c:ext xmlns:c16="http://schemas.microsoft.com/office/drawing/2014/chart" uri="{C3380CC4-5D6E-409C-BE32-E72D297353CC}">
              <c16:uniqueId val="{00000003-DB95-41ED-9199-9B75B6C6B35A}"/>
            </c:ext>
          </c:extLst>
        </c:ser>
        <c:ser>
          <c:idx val="4"/>
          <c:order val="4"/>
          <c:tx>
            <c:v>Germany - Sum of  Sales</c:v>
          </c:tx>
          <c:spPr>
            <a:noFill/>
            <a:ln w="9525" cap="flat" cmpd="sng" algn="ctr">
              <a:solidFill>
                <a:schemeClr val="accent5"/>
              </a:solidFill>
              <a:miter lim="800000"/>
            </a:ln>
            <a:effectLst>
              <a:glow rad="63500">
                <a:schemeClr val="accent5">
                  <a:satMod val="175000"/>
                  <a:alpha val="25000"/>
                </a:schemeClr>
              </a:glow>
            </a:effectLst>
          </c:spPr>
          <c:invertIfNegative val="0"/>
          <c:cat>
            <c:strLit>
              <c:ptCount val="6"/>
              <c:pt idx="0">
                <c:v>Paseo</c:v>
              </c:pt>
              <c:pt idx="1">
                <c:v>Montana</c:v>
              </c:pt>
              <c:pt idx="2">
                <c:v>Carretera</c:v>
              </c:pt>
              <c:pt idx="3">
                <c:v>Velo</c:v>
              </c:pt>
              <c:pt idx="4">
                <c:v>Amarilla</c:v>
              </c:pt>
              <c:pt idx="5">
                <c:v>VTT</c:v>
              </c:pt>
            </c:strLit>
          </c:cat>
          <c:val>
            <c:numLit>
              <c:formatCode>General</c:formatCode>
              <c:ptCount val="6"/>
              <c:pt idx="0">
                <c:v>5229814.7399999984</c:v>
              </c:pt>
              <c:pt idx="1">
                <c:v>3566044.3699999996</c:v>
              </c:pt>
              <c:pt idx="2">
                <c:v>3062340.68</c:v>
              </c:pt>
              <c:pt idx="3">
                <c:v>4392907</c:v>
              </c:pt>
              <c:pt idx="4">
                <c:v>3960250.26</c:v>
              </c:pt>
              <c:pt idx="5">
                <c:v>3293983.77</c:v>
              </c:pt>
            </c:numLit>
          </c:val>
          <c:extLst>
            <c:ext xmlns:c16="http://schemas.microsoft.com/office/drawing/2014/chart" uri="{C3380CC4-5D6E-409C-BE32-E72D297353CC}">
              <c16:uniqueId val="{00000004-DB95-41ED-9199-9B75B6C6B35A}"/>
            </c:ext>
          </c:extLst>
        </c:ser>
        <c:ser>
          <c:idx val="5"/>
          <c:order val="5"/>
          <c:tx>
            <c:v>Germany - Sum of Profit</c:v>
          </c:tx>
          <c:spPr>
            <a:noFill/>
            <a:ln w="9525" cap="flat" cmpd="sng" algn="ctr">
              <a:solidFill>
                <a:schemeClr val="accent6"/>
              </a:solidFill>
              <a:miter lim="800000"/>
            </a:ln>
            <a:effectLst>
              <a:glow rad="63500">
                <a:schemeClr val="accent6">
                  <a:satMod val="175000"/>
                  <a:alpha val="25000"/>
                </a:schemeClr>
              </a:glow>
            </a:effectLst>
          </c:spPr>
          <c:invertIfNegative val="0"/>
          <c:cat>
            <c:strLit>
              <c:ptCount val="6"/>
              <c:pt idx="0">
                <c:v>Paseo</c:v>
              </c:pt>
              <c:pt idx="1">
                <c:v>Montana</c:v>
              </c:pt>
              <c:pt idx="2">
                <c:v>Carretera</c:v>
              </c:pt>
              <c:pt idx="3">
                <c:v>Velo</c:v>
              </c:pt>
              <c:pt idx="4">
                <c:v>Amarilla</c:v>
              </c:pt>
              <c:pt idx="5">
                <c:v>VTT</c:v>
              </c:pt>
            </c:strLit>
          </c:cat>
          <c:val>
            <c:numLit>
              <c:formatCode>General</c:formatCode>
              <c:ptCount val="6"/>
              <c:pt idx="0">
                <c:v>4998903</c:v>
              </c:pt>
              <c:pt idx="1">
                <c:v>3658050</c:v>
              </c:pt>
              <c:pt idx="2">
                <c:v>3231544</c:v>
              </c:pt>
              <c:pt idx="3">
                <c:v>911903</c:v>
              </c:pt>
              <c:pt idx="4">
                <c:v>-3836565.5</c:v>
              </c:pt>
              <c:pt idx="5">
                <c:v>-4282959</c:v>
              </c:pt>
            </c:numLit>
          </c:val>
          <c:extLst>
            <c:ext xmlns:c16="http://schemas.microsoft.com/office/drawing/2014/chart" uri="{C3380CC4-5D6E-409C-BE32-E72D297353CC}">
              <c16:uniqueId val="{00000005-DB95-41ED-9199-9B75B6C6B35A}"/>
            </c:ext>
          </c:extLst>
        </c:ser>
        <c:ser>
          <c:idx val="6"/>
          <c:order val="6"/>
          <c:tx>
            <c:v>Mexico - Sum of  Sales</c:v>
          </c:tx>
          <c:spPr>
            <a:noFill/>
            <a:ln w="9525" cap="flat" cmpd="sng" algn="ctr">
              <a:solidFill>
                <a:schemeClr val="accent1">
                  <a:lumMod val="60000"/>
                </a:schemeClr>
              </a:solidFill>
              <a:miter lim="800000"/>
            </a:ln>
            <a:effectLst>
              <a:glow rad="63500">
                <a:schemeClr val="accent1">
                  <a:lumMod val="60000"/>
                  <a:satMod val="175000"/>
                  <a:alpha val="25000"/>
                </a:schemeClr>
              </a:glow>
            </a:effectLst>
          </c:spPr>
          <c:invertIfNegative val="0"/>
          <c:cat>
            <c:strLit>
              <c:ptCount val="6"/>
              <c:pt idx="0">
                <c:v>Paseo</c:v>
              </c:pt>
              <c:pt idx="1">
                <c:v>Montana</c:v>
              </c:pt>
              <c:pt idx="2">
                <c:v>Carretera</c:v>
              </c:pt>
              <c:pt idx="3">
                <c:v>Velo</c:v>
              </c:pt>
              <c:pt idx="4">
                <c:v>Amarilla</c:v>
              </c:pt>
              <c:pt idx="5">
                <c:v>VTT</c:v>
              </c:pt>
            </c:strLit>
          </c:cat>
          <c:val>
            <c:numLit>
              <c:formatCode>General</c:formatCode>
              <c:ptCount val="6"/>
              <c:pt idx="0">
                <c:v>7627731.3899999997</c:v>
              </c:pt>
              <c:pt idx="1">
                <c:v>1941329.31</c:v>
              </c:pt>
              <c:pt idx="2">
                <c:v>2879601.42</c:v>
              </c:pt>
              <c:pt idx="3">
                <c:v>2250737.8899999997</c:v>
              </c:pt>
              <c:pt idx="4">
                <c:v>3077555.39</c:v>
              </c:pt>
              <c:pt idx="5">
                <c:v>3172396.71</c:v>
              </c:pt>
            </c:numLit>
          </c:val>
          <c:extLst>
            <c:ext xmlns:c16="http://schemas.microsoft.com/office/drawing/2014/chart" uri="{C3380CC4-5D6E-409C-BE32-E72D297353CC}">
              <c16:uniqueId val="{00000006-DB95-41ED-9199-9B75B6C6B35A}"/>
            </c:ext>
          </c:extLst>
        </c:ser>
        <c:ser>
          <c:idx val="7"/>
          <c:order val="7"/>
          <c:tx>
            <c:v>Mexico - Sum of Profit</c:v>
          </c:tx>
          <c:spPr>
            <a:noFill/>
            <a:ln w="9525" cap="flat" cmpd="sng" algn="ctr">
              <a:solidFill>
                <a:schemeClr val="accent2">
                  <a:lumMod val="60000"/>
                </a:schemeClr>
              </a:solidFill>
              <a:miter lim="800000"/>
            </a:ln>
            <a:effectLst>
              <a:glow rad="63500">
                <a:schemeClr val="accent2">
                  <a:lumMod val="60000"/>
                  <a:satMod val="175000"/>
                  <a:alpha val="25000"/>
                </a:schemeClr>
              </a:glow>
            </a:effectLst>
          </c:spPr>
          <c:invertIfNegative val="0"/>
          <c:cat>
            <c:strLit>
              <c:ptCount val="6"/>
              <c:pt idx="0">
                <c:v>Paseo</c:v>
              </c:pt>
              <c:pt idx="1">
                <c:v>Montana</c:v>
              </c:pt>
              <c:pt idx="2">
                <c:v>Carretera</c:v>
              </c:pt>
              <c:pt idx="3">
                <c:v>Velo</c:v>
              </c:pt>
              <c:pt idx="4">
                <c:v>Amarilla</c:v>
              </c:pt>
              <c:pt idx="5">
                <c:v>VTT</c:v>
              </c:pt>
            </c:strLit>
          </c:cat>
          <c:val>
            <c:numLit>
              <c:formatCode>General</c:formatCode>
              <c:ptCount val="6"/>
              <c:pt idx="0">
                <c:v>7799386</c:v>
              </c:pt>
              <c:pt idx="1">
                <c:v>1893805</c:v>
              </c:pt>
              <c:pt idx="2">
                <c:v>3030339</c:v>
              </c:pt>
              <c:pt idx="3">
                <c:v>-674427</c:v>
              </c:pt>
              <c:pt idx="4">
                <c:v>-4079764</c:v>
              </c:pt>
              <c:pt idx="5">
                <c:v>-3215676</c:v>
              </c:pt>
            </c:numLit>
          </c:val>
          <c:extLst>
            <c:ext xmlns:c16="http://schemas.microsoft.com/office/drawing/2014/chart" uri="{C3380CC4-5D6E-409C-BE32-E72D297353CC}">
              <c16:uniqueId val="{00000007-DB95-41ED-9199-9B75B6C6B35A}"/>
            </c:ext>
          </c:extLst>
        </c:ser>
        <c:ser>
          <c:idx val="8"/>
          <c:order val="8"/>
          <c:tx>
            <c:v>United States of America - Sum of  Sales</c:v>
          </c:tx>
          <c:spPr>
            <a:noFill/>
            <a:ln w="9525" cap="flat" cmpd="sng" algn="ctr">
              <a:solidFill>
                <a:schemeClr val="accent3">
                  <a:lumMod val="60000"/>
                </a:schemeClr>
              </a:solidFill>
              <a:miter lim="800000"/>
            </a:ln>
            <a:effectLst>
              <a:glow rad="63500">
                <a:schemeClr val="accent3">
                  <a:lumMod val="60000"/>
                  <a:satMod val="175000"/>
                  <a:alpha val="25000"/>
                </a:schemeClr>
              </a:glow>
            </a:effectLst>
          </c:spPr>
          <c:invertIfNegative val="0"/>
          <c:cat>
            <c:strLit>
              <c:ptCount val="6"/>
              <c:pt idx="0">
                <c:v>Paseo</c:v>
              </c:pt>
              <c:pt idx="1">
                <c:v>Montana</c:v>
              </c:pt>
              <c:pt idx="2">
                <c:v>Carretera</c:v>
              </c:pt>
              <c:pt idx="3">
                <c:v>Velo</c:v>
              </c:pt>
              <c:pt idx="4">
                <c:v>Amarilla</c:v>
              </c:pt>
              <c:pt idx="5">
                <c:v>VTT</c:v>
              </c:pt>
            </c:strLit>
          </c:cat>
          <c:val>
            <c:numLit>
              <c:formatCode>General</c:formatCode>
              <c:ptCount val="6"/>
              <c:pt idx="0">
                <c:v>6944325.7699999996</c:v>
              </c:pt>
              <c:pt idx="1">
                <c:v>3644126.7999999993</c:v>
              </c:pt>
              <c:pt idx="2">
                <c:v>1839839.5500000003</c:v>
              </c:pt>
              <c:pt idx="3">
                <c:v>4298828</c:v>
              </c:pt>
              <c:pt idx="4">
                <c:v>2837117.4050000003</c:v>
              </c:pt>
              <c:pt idx="5">
                <c:v>5465592.6399999997</c:v>
              </c:pt>
            </c:numLit>
          </c:val>
          <c:extLst>
            <c:ext xmlns:c16="http://schemas.microsoft.com/office/drawing/2014/chart" uri="{C3380CC4-5D6E-409C-BE32-E72D297353CC}">
              <c16:uniqueId val="{00000008-DB95-41ED-9199-9B75B6C6B35A}"/>
            </c:ext>
          </c:extLst>
        </c:ser>
        <c:ser>
          <c:idx val="9"/>
          <c:order val="9"/>
          <c:tx>
            <c:v>United States of America - Sum of Profit</c:v>
          </c:tx>
          <c:spPr>
            <a:noFill/>
            <a:ln w="9525" cap="flat" cmpd="sng" algn="ctr">
              <a:solidFill>
                <a:schemeClr val="accent4">
                  <a:lumMod val="60000"/>
                </a:schemeClr>
              </a:solidFill>
              <a:miter lim="800000"/>
            </a:ln>
            <a:effectLst>
              <a:glow rad="63500">
                <a:schemeClr val="accent4">
                  <a:lumMod val="60000"/>
                  <a:satMod val="175000"/>
                  <a:alpha val="25000"/>
                </a:schemeClr>
              </a:glow>
            </a:effectLst>
          </c:spPr>
          <c:invertIfNegative val="0"/>
          <c:cat>
            <c:strLit>
              <c:ptCount val="6"/>
              <c:pt idx="0">
                <c:v>Paseo</c:v>
              </c:pt>
              <c:pt idx="1">
                <c:v>Montana</c:v>
              </c:pt>
              <c:pt idx="2">
                <c:v>Carretera</c:v>
              </c:pt>
              <c:pt idx="3">
                <c:v>Velo</c:v>
              </c:pt>
              <c:pt idx="4">
                <c:v>Amarilla</c:v>
              </c:pt>
              <c:pt idx="5">
                <c:v>VTT</c:v>
              </c:pt>
            </c:strLit>
          </c:cat>
          <c:val>
            <c:numLit>
              <c:formatCode>General</c:formatCode>
              <c:ptCount val="6"/>
              <c:pt idx="0">
                <c:v>6771574</c:v>
              </c:pt>
              <c:pt idx="1">
                <c:v>3715511.5</c:v>
              </c:pt>
              <c:pt idx="2">
                <c:v>1927996.5</c:v>
              </c:pt>
              <c:pt idx="3">
                <c:v>482351</c:v>
              </c:pt>
              <c:pt idx="4">
                <c:v>-6094538.5</c:v>
              </c:pt>
              <c:pt idx="5">
                <c:v>-2602108</c:v>
              </c:pt>
            </c:numLit>
          </c:val>
          <c:extLst>
            <c:ext xmlns:c16="http://schemas.microsoft.com/office/drawing/2014/chart" uri="{C3380CC4-5D6E-409C-BE32-E72D297353CC}">
              <c16:uniqueId val="{00000009-DB95-41ED-9199-9B75B6C6B35A}"/>
            </c:ext>
          </c:extLst>
        </c:ser>
        <c:dLbls>
          <c:showLegendKey val="0"/>
          <c:showVal val="0"/>
          <c:showCatName val="0"/>
          <c:showSerName val="0"/>
          <c:showPercent val="0"/>
          <c:showBubbleSize val="0"/>
        </c:dLbls>
        <c:gapWidth val="315"/>
        <c:overlap val="-40"/>
        <c:axId val="1241653087"/>
        <c:axId val="1241659807"/>
      </c:barChart>
      <c:catAx>
        <c:axId val="1241653087"/>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product</a:t>
                </a:r>
              </a:p>
            </c:rich>
          </c:tx>
          <c:layout>
            <c:manualLayout>
              <c:xMode val="edge"/>
              <c:yMode val="edge"/>
              <c:x val="0.36692650918635172"/>
              <c:y val="0.87044181977252866"/>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41659807"/>
        <c:crosses val="autoZero"/>
        <c:auto val="1"/>
        <c:lblAlgn val="ctr"/>
        <c:lblOffset val="100"/>
        <c:noMultiLvlLbl val="0"/>
      </c:catAx>
      <c:valAx>
        <c:axId val="1241659807"/>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sum of sales and profit</a:t>
                </a:r>
              </a:p>
            </c:rich>
          </c:tx>
          <c:layout>
            <c:manualLayout>
              <c:xMode val="edge"/>
              <c:yMode val="edge"/>
              <c:x val="9.8948670377241813E-3"/>
              <c:y val="0.28071937799602148"/>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4165308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of MFP and SP across product</a:t>
            </a:r>
            <a:endParaRPr lang="en-IN"/>
          </a:p>
        </c:rich>
      </c:tx>
      <c:layout>
        <c:manualLayout>
          <c:xMode val="edge"/>
          <c:yMode val="edge"/>
          <c:x val="0.18135411198600174"/>
          <c:y val="5.45348498104403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Average of Manufacturing Price</c:v>
          </c:tx>
          <c:spPr>
            <a:solidFill>
              <a:schemeClr val="accent6"/>
            </a:solidFill>
            <a:ln>
              <a:noFill/>
            </a:ln>
            <a:effectLst/>
          </c:spPr>
          <c:invertIfNegative val="0"/>
          <c:cat>
            <c:strLit>
              <c:ptCount val="6"/>
              <c:pt idx="0">
                <c:v>Carretera</c:v>
              </c:pt>
              <c:pt idx="1">
                <c:v>Montana</c:v>
              </c:pt>
              <c:pt idx="2">
                <c:v>Paseo</c:v>
              </c:pt>
              <c:pt idx="3">
                <c:v>Velo</c:v>
              </c:pt>
              <c:pt idx="4">
                <c:v>VTT</c:v>
              </c:pt>
              <c:pt idx="5">
                <c:v>Amarilla</c:v>
              </c:pt>
            </c:strLit>
          </c:cat>
          <c:val>
            <c:numLit>
              <c:formatCode>General</c:formatCode>
              <c:ptCount val="6"/>
              <c:pt idx="0">
                <c:v>3</c:v>
              </c:pt>
              <c:pt idx="1">
                <c:v>5</c:v>
              </c:pt>
              <c:pt idx="2">
                <c:v>10</c:v>
              </c:pt>
              <c:pt idx="3">
                <c:v>120</c:v>
              </c:pt>
              <c:pt idx="4">
                <c:v>250</c:v>
              </c:pt>
              <c:pt idx="5">
                <c:v>260</c:v>
              </c:pt>
            </c:numLit>
          </c:val>
          <c:extLst>
            <c:ext xmlns:c16="http://schemas.microsoft.com/office/drawing/2014/chart" uri="{C3380CC4-5D6E-409C-BE32-E72D297353CC}">
              <c16:uniqueId val="{00000000-D58A-44A4-9084-BB0961F2E861}"/>
            </c:ext>
          </c:extLst>
        </c:ser>
        <c:ser>
          <c:idx val="1"/>
          <c:order val="1"/>
          <c:tx>
            <c:v>Average of Sale Price</c:v>
          </c:tx>
          <c:spPr>
            <a:solidFill>
              <a:schemeClr val="accent5"/>
            </a:solidFill>
            <a:ln>
              <a:noFill/>
            </a:ln>
            <a:effectLst/>
          </c:spPr>
          <c:invertIfNegative val="0"/>
          <c:cat>
            <c:strLit>
              <c:ptCount val="6"/>
              <c:pt idx="0">
                <c:v>Carretera</c:v>
              </c:pt>
              <c:pt idx="1">
                <c:v>Montana</c:v>
              </c:pt>
              <c:pt idx="2">
                <c:v>Paseo</c:v>
              </c:pt>
              <c:pt idx="3">
                <c:v>Velo</c:v>
              </c:pt>
              <c:pt idx="4">
                <c:v>VTT</c:v>
              </c:pt>
              <c:pt idx="5">
                <c:v>Amarilla</c:v>
              </c:pt>
            </c:strLit>
          </c:cat>
          <c:val>
            <c:numLit>
              <c:formatCode>General</c:formatCode>
              <c:ptCount val="6"/>
              <c:pt idx="0">
                <c:v>111.7741935483871</c:v>
              </c:pt>
              <c:pt idx="1">
                <c:v>117.09677419354838</c:v>
              </c:pt>
              <c:pt idx="2">
                <c:v>108.17821782178218</c:v>
              </c:pt>
              <c:pt idx="3">
                <c:v>115.23853211009174</c:v>
              </c:pt>
              <c:pt idx="4">
                <c:v>138.58715596330276</c:v>
              </c:pt>
              <c:pt idx="5">
                <c:v>128.68085106382978</c:v>
              </c:pt>
            </c:numLit>
          </c:val>
          <c:extLst>
            <c:ext xmlns:c16="http://schemas.microsoft.com/office/drawing/2014/chart" uri="{C3380CC4-5D6E-409C-BE32-E72D297353CC}">
              <c16:uniqueId val="{00000001-D58A-44A4-9084-BB0961F2E861}"/>
            </c:ext>
          </c:extLst>
        </c:ser>
        <c:dLbls>
          <c:showLegendKey val="0"/>
          <c:showVal val="0"/>
          <c:showCatName val="0"/>
          <c:showSerName val="0"/>
          <c:showPercent val="0"/>
          <c:showBubbleSize val="0"/>
        </c:dLbls>
        <c:gapWidth val="219"/>
        <c:overlap val="-27"/>
        <c:axId val="1241635327"/>
        <c:axId val="1241658367"/>
      </c:barChart>
      <c:catAx>
        <c:axId val="12416353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Product</a:t>
                </a:r>
              </a:p>
            </c:rich>
          </c:tx>
          <c:layout>
            <c:manualLayout>
              <c:xMode val="edge"/>
              <c:yMode val="edge"/>
              <c:x val="0.39899606299212592"/>
              <c:y val="0.847293671624380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1658367"/>
        <c:crosses val="autoZero"/>
        <c:auto val="1"/>
        <c:lblAlgn val="ctr"/>
        <c:lblOffset val="100"/>
        <c:noMultiLvlLbl val="0"/>
      </c:catAx>
      <c:valAx>
        <c:axId val="12416583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avg</a:t>
                </a:r>
                <a:r>
                  <a:rPr lang="en-IN" baseline="0"/>
                  <a:t> of manufacturing and sale price</a:t>
                </a:r>
                <a:endParaRPr lang="en-IN"/>
              </a:p>
            </c:rich>
          </c:tx>
          <c:layout>
            <c:manualLayout>
              <c:xMode val="edge"/>
              <c:yMode val="edge"/>
              <c:x val="1.3888888888888888E-2"/>
              <c:y val="0.1382848498104403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1635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Highest</a:t>
            </a:r>
            <a:r>
              <a:rPr lang="en-US" baseline="0"/>
              <a:t> Discount</a:t>
            </a:r>
            <a:endParaRPr lang="en-US"/>
          </a:p>
        </c:rich>
      </c:tx>
      <c:layout>
        <c:manualLayout>
          <c:xMode val="edge"/>
          <c:yMode val="edge"/>
          <c:x val="0.3586248906386702"/>
          <c:y val="6.37941090696996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522025371828522"/>
          <c:y val="0.25402559055118112"/>
          <c:w val="0.65503893263342083"/>
          <c:h val="0.53774387576552929"/>
        </c:manualLayout>
      </c:layout>
      <c:barChart>
        <c:barDir val="col"/>
        <c:grouping val="clustered"/>
        <c:varyColors val="0"/>
        <c:ser>
          <c:idx val="0"/>
          <c:order val="0"/>
          <c:tx>
            <c:v>Total</c:v>
          </c:tx>
          <c:spPr>
            <a:solidFill>
              <a:schemeClr val="dk1">
                <a:tint val="885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High</c:v>
              </c:pt>
              <c:pt idx="1">
                <c:v>Medium</c:v>
              </c:pt>
              <c:pt idx="2">
                <c:v>Low</c:v>
              </c:pt>
              <c:pt idx="3">
                <c:v>None</c:v>
              </c:pt>
            </c:strLit>
          </c:cat>
          <c:val>
            <c:numLit>
              <c:formatCode>General</c:formatCode>
              <c:ptCount val="4"/>
              <c:pt idx="0">
                <c:v>5317026.2750000004</c:v>
              </c:pt>
              <c:pt idx="1">
                <c:v>3002546.1649999996</c:v>
              </c:pt>
              <c:pt idx="2">
                <c:v>885675.79999999993</c:v>
              </c:pt>
              <c:pt idx="3">
                <c:v>0</c:v>
              </c:pt>
            </c:numLit>
          </c:val>
          <c:extLst>
            <c:ext xmlns:c16="http://schemas.microsoft.com/office/drawing/2014/chart" uri="{C3380CC4-5D6E-409C-BE32-E72D297353CC}">
              <c16:uniqueId val="{00000000-A3E7-4F97-9AB6-1AD882D2BC70}"/>
            </c:ext>
          </c:extLst>
        </c:ser>
        <c:dLbls>
          <c:dLblPos val="outEnd"/>
          <c:showLegendKey val="0"/>
          <c:showVal val="1"/>
          <c:showCatName val="0"/>
          <c:showSerName val="0"/>
          <c:showPercent val="0"/>
          <c:showBubbleSize val="0"/>
        </c:dLbls>
        <c:gapWidth val="219"/>
        <c:overlap val="-27"/>
        <c:axId val="423799919"/>
        <c:axId val="423804719"/>
      </c:barChart>
      <c:catAx>
        <c:axId val="423799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3804719"/>
        <c:crosses val="autoZero"/>
        <c:auto val="1"/>
        <c:lblAlgn val="ctr"/>
        <c:lblOffset val="100"/>
        <c:noMultiLvlLbl val="0"/>
      </c:catAx>
      <c:valAx>
        <c:axId val="4238047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3799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Trend over by month and year</a:t>
            </a:r>
          </a:p>
        </c:rich>
      </c:tx>
      <c:layout>
        <c:manualLayout>
          <c:xMode val="edge"/>
          <c:yMode val="edge"/>
          <c:x val="0.40176684241249522"/>
          <c:y val="7.0911908508663662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spPr>
          <a:solidFill>
            <a:schemeClr val="accent1"/>
          </a:solidFill>
          <a:ln w="9525" cap="flat" cmpd="sng" algn="ctr">
            <a:noFill/>
            <a:round/>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9525" cap="flat" cmpd="sng" algn="ctr">
            <a:noFill/>
            <a:round/>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v>Sum of  Sales</c:v>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Lit>
              <c:ptCount val="16"/>
              <c:pt idx="0">
                <c:v>January 2014</c:v>
              </c:pt>
              <c:pt idx="1">
                <c:v>February 2014</c:v>
              </c:pt>
              <c:pt idx="2">
                <c:v>March 2014</c:v>
              </c:pt>
              <c:pt idx="3">
                <c:v>April 2014</c:v>
              </c:pt>
              <c:pt idx="4">
                <c:v>May 2014</c:v>
              </c:pt>
              <c:pt idx="5">
                <c:v>June 2014</c:v>
              </c:pt>
              <c:pt idx="6">
                <c:v>July 2014</c:v>
              </c:pt>
              <c:pt idx="7">
                <c:v>August 2014</c:v>
              </c:pt>
              <c:pt idx="8">
                <c:v>September 2013</c:v>
              </c:pt>
              <c:pt idx="9">
                <c:v>September 2014</c:v>
              </c:pt>
              <c:pt idx="10">
                <c:v>October 2013</c:v>
              </c:pt>
              <c:pt idx="11">
                <c:v>October 2014</c:v>
              </c:pt>
              <c:pt idx="12">
                <c:v>November 2013</c:v>
              </c:pt>
              <c:pt idx="13">
                <c:v>November 2014</c:v>
              </c:pt>
              <c:pt idx="14">
                <c:v>December 2013</c:v>
              </c:pt>
              <c:pt idx="15">
                <c:v>December 2014</c:v>
              </c:pt>
            </c:strLit>
          </c:cat>
          <c:val>
            <c:numLit>
              <c:formatCode>General</c:formatCode>
              <c:ptCount val="16"/>
              <c:pt idx="0">
                <c:v>6607761.6800000006</c:v>
              </c:pt>
              <c:pt idx="1">
                <c:v>7297531.3900000006</c:v>
              </c:pt>
              <c:pt idx="2">
                <c:v>5586859.8699999992</c:v>
              </c:pt>
              <c:pt idx="3">
                <c:v>6964775.0700000003</c:v>
              </c:pt>
              <c:pt idx="4">
                <c:v>6210211.0600000005</c:v>
              </c:pt>
              <c:pt idx="5">
                <c:v>9518893.8199999966</c:v>
              </c:pt>
              <c:pt idx="6">
                <c:v>8102920.1800000016</c:v>
              </c:pt>
              <c:pt idx="7">
                <c:v>5864622.4199999999</c:v>
              </c:pt>
              <c:pt idx="8">
                <c:v>4484000.03</c:v>
              </c:pt>
              <c:pt idx="9">
                <c:v>6398697.2400000002</c:v>
              </c:pt>
              <c:pt idx="10">
                <c:v>9295611.0999999959</c:v>
              </c:pt>
              <c:pt idx="11">
                <c:v>12375819.919999994</c:v>
              </c:pt>
              <c:pt idx="12">
                <c:v>7267203.2999999998</c:v>
              </c:pt>
              <c:pt idx="13">
                <c:v>5384214.2000000002</c:v>
              </c:pt>
              <c:pt idx="14">
                <c:v>5368441.08</c:v>
              </c:pt>
              <c:pt idx="15">
                <c:v>11998787.900000002</c:v>
              </c:pt>
            </c:numLit>
          </c:val>
          <c:extLst>
            <c:ext xmlns:c16="http://schemas.microsoft.com/office/drawing/2014/chart" uri="{C3380CC4-5D6E-409C-BE32-E72D297353CC}">
              <c16:uniqueId val="{00000000-5C59-47BE-A4B0-4A16A013F005}"/>
            </c:ext>
          </c:extLst>
        </c:ser>
        <c:ser>
          <c:idx val="1"/>
          <c:order val="1"/>
          <c:tx>
            <c:v>Sum of Profit</c:v>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cat>
            <c:strLit>
              <c:ptCount val="16"/>
              <c:pt idx="0">
                <c:v>January 2014</c:v>
              </c:pt>
              <c:pt idx="1">
                <c:v>February 2014</c:v>
              </c:pt>
              <c:pt idx="2">
                <c:v>March 2014</c:v>
              </c:pt>
              <c:pt idx="3">
                <c:v>April 2014</c:v>
              </c:pt>
              <c:pt idx="4">
                <c:v>May 2014</c:v>
              </c:pt>
              <c:pt idx="5">
                <c:v>June 2014</c:v>
              </c:pt>
              <c:pt idx="6">
                <c:v>July 2014</c:v>
              </c:pt>
              <c:pt idx="7">
                <c:v>August 2014</c:v>
              </c:pt>
              <c:pt idx="8">
                <c:v>September 2013</c:v>
              </c:pt>
              <c:pt idx="9">
                <c:v>September 2014</c:v>
              </c:pt>
              <c:pt idx="10">
                <c:v>October 2013</c:v>
              </c:pt>
              <c:pt idx="11">
                <c:v>October 2014</c:v>
              </c:pt>
              <c:pt idx="12">
                <c:v>November 2013</c:v>
              </c:pt>
              <c:pt idx="13">
                <c:v>November 2014</c:v>
              </c:pt>
              <c:pt idx="14">
                <c:v>December 2013</c:v>
              </c:pt>
              <c:pt idx="15">
                <c:v>December 2014</c:v>
              </c:pt>
            </c:strLit>
          </c:cat>
          <c:val>
            <c:numLit>
              <c:formatCode>General</c:formatCode>
              <c:ptCount val="16"/>
              <c:pt idx="0">
                <c:v>719660.5</c:v>
              </c:pt>
              <c:pt idx="1">
                <c:v>1550217</c:v>
              </c:pt>
              <c:pt idx="2">
                <c:v>1196668</c:v>
              </c:pt>
              <c:pt idx="3">
                <c:v>586873.5</c:v>
              </c:pt>
              <c:pt idx="4">
                <c:v>1553921</c:v>
              </c:pt>
              <c:pt idx="5">
                <c:v>-183478</c:v>
              </c:pt>
              <c:pt idx="6">
                <c:v>2583807.5</c:v>
              </c:pt>
              <c:pt idx="7">
                <c:v>191029</c:v>
              </c:pt>
              <c:pt idx="8">
                <c:v>-107549</c:v>
              </c:pt>
              <c:pt idx="9">
                <c:v>1469752</c:v>
              </c:pt>
              <c:pt idx="10">
                <c:v>1182785</c:v>
              </c:pt>
              <c:pt idx="11">
                <c:v>3203428</c:v>
              </c:pt>
              <c:pt idx="12">
                <c:v>1875543</c:v>
              </c:pt>
              <c:pt idx="13">
                <c:v>1172361</c:v>
              </c:pt>
              <c:pt idx="14">
                <c:v>620526</c:v>
              </c:pt>
              <c:pt idx="15">
                <c:v>3653541</c:v>
              </c:pt>
            </c:numLit>
          </c:val>
          <c:extLst>
            <c:ext xmlns:c16="http://schemas.microsoft.com/office/drawing/2014/chart" uri="{C3380CC4-5D6E-409C-BE32-E72D297353CC}">
              <c16:uniqueId val="{00000001-5C59-47BE-A4B0-4A16A013F005}"/>
            </c:ext>
          </c:extLst>
        </c:ser>
        <c:dLbls>
          <c:showLegendKey val="0"/>
          <c:showVal val="0"/>
          <c:showCatName val="0"/>
          <c:showSerName val="0"/>
          <c:showPercent val="0"/>
          <c:showBubbleSize val="0"/>
        </c:dLbls>
        <c:gapWidth val="65"/>
        <c:shape val="box"/>
        <c:axId val="994444527"/>
        <c:axId val="994448847"/>
        <c:axId val="0"/>
      </c:bar3DChart>
      <c:catAx>
        <c:axId val="99444452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94448847"/>
        <c:crosses val="autoZero"/>
        <c:auto val="1"/>
        <c:lblAlgn val="ctr"/>
        <c:lblOffset val="100"/>
        <c:noMultiLvlLbl val="0"/>
      </c:catAx>
      <c:valAx>
        <c:axId val="994448847"/>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994444527"/>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Profit per unit sold</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v>Total</c:v>
          </c:tx>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invertIfNegative val="0"/>
          <c:cat>
            <c:strLit>
              <c:ptCount val="6"/>
              <c:pt idx="0">
                <c:v>Paseo</c:v>
              </c:pt>
              <c:pt idx="1">
                <c:v>Montana</c:v>
              </c:pt>
              <c:pt idx="2">
                <c:v>Carretera</c:v>
              </c:pt>
              <c:pt idx="3">
                <c:v>Velo</c:v>
              </c:pt>
              <c:pt idx="4">
                <c:v>VTT</c:v>
              </c:pt>
              <c:pt idx="5">
                <c:v>Amarilla</c:v>
              </c:pt>
            </c:strLit>
          </c:cat>
          <c:val>
            <c:numLit>
              <c:formatCode>General</c:formatCode>
              <c:ptCount val="6"/>
              <c:pt idx="0">
                <c:v>19832</c:v>
              </c:pt>
              <c:pt idx="1">
                <c:v>10425</c:v>
              </c:pt>
              <c:pt idx="2">
                <c:v>10116</c:v>
              </c:pt>
              <c:pt idx="3">
                <c:v>-519</c:v>
              </c:pt>
              <c:pt idx="4">
                <c:v>-12144</c:v>
              </c:pt>
              <c:pt idx="5">
                <c:v>-12344</c:v>
              </c:pt>
            </c:numLit>
          </c:val>
          <c:extLst>
            <c:ext xmlns:c16="http://schemas.microsoft.com/office/drawing/2014/chart" uri="{C3380CC4-5D6E-409C-BE32-E72D297353CC}">
              <c16:uniqueId val="{00000000-1794-4870-8F8E-1DE3155920E2}"/>
            </c:ext>
          </c:extLst>
        </c:ser>
        <c:dLbls>
          <c:showLegendKey val="0"/>
          <c:showVal val="0"/>
          <c:showCatName val="0"/>
          <c:showSerName val="0"/>
          <c:showPercent val="0"/>
          <c:showBubbleSize val="0"/>
        </c:dLbls>
        <c:gapWidth val="65"/>
        <c:shape val="box"/>
        <c:axId val="485117183"/>
        <c:axId val="485118143"/>
        <c:axId val="0"/>
      </c:bar3DChart>
      <c:catAx>
        <c:axId val="485117183"/>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Product</a:t>
                </a:r>
              </a:p>
            </c:rich>
          </c:tx>
          <c:layout>
            <c:manualLayout>
              <c:xMode val="edge"/>
              <c:yMode val="edge"/>
              <c:x val="0.43384448818897636"/>
              <c:y val="0.88672863808690561"/>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85118143"/>
        <c:crosses val="autoZero"/>
        <c:auto val="1"/>
        <c:lblAlgn val="ctr"/>
        <c:lblOffset val="100"/>
        <c:noMultiLvlLbl val="0"/>
      </c:catAx>
      <c:valAx>
        <c:axId val="485118143"/>
        <c:scaling>
          <c:orientation val="minMax"/>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Sum of profit per unit</a:t>
                </a:r>
              </a:p>
            </c:rich>
          </c:tx>
          <c:layout>
            <c:manualLayout>
              <c:xMode val="edge"/>
              <c:yMode val="edge"/>
              <c:x val="1.5381452318460193E-2"/>
              <c:y val="0.24770669291338579"/>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485117183"/>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Sales</a:t>
            </a:r>
            <a:r>
              <a:rPr lang="en-IN" baseline="0"/>
              <a:t> Performance</a:t>
            </a:r>
            <a:endParaRPr lang="en-IN"/>
          </a:p>
        </c:rich>
      </c:tx>
      <c:layout>
        <c:manualLayout>
          <c:xMode val="edge"/>
          <c:yMode val="edge"/>
          <c:x val="0.3164096675415573"/>
          <c:y val="5.453484981044036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Channel Partners</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5"/>
              <c:pt idx="0">
                <c:v>Canada</c:v>
              </c:pt>
              <c:pt idx="1">
                <c:v>France</c:v>
              </c:pt>
              <c:pt idx="2">
                <c:v>Germany</c:v>
              </c:pt>
              <c:pt idx="3">
                <c:v>Mexico</c:v>
              </c:pt>
              <c:pt idx="4">
                <c:v>United States of America</c:v>
              </c:pt>
            </c:strLit>
          </c:cat>
          <c:val>
            <c:numLit>
              <c:formatCode>General</c:formatCode>
              <c:ptCount val="5"/>
              <c:pt idx="0">
                <c:v>491164.1399999999</c:v>
              </c:pt>
              <c:pt idx="1">
                <c:v>372090.36000000004</c:v>
              </c:pt>
              <c:pt idx="2">
                <c:v>336425.87999999995</c:v>
              </c:pt>
              <c:pt idx="3">
                <c:v>234379.08000000002</c:v>
              </c:pt>
              <c:pt idx="4">
                <c:v>366534.17999999993</c:v>
              </c:pt>
            </c:numLit>
          </c:val>
          <c:extLst>
            <c:ext xmlns:c16="http://schemas.microsoft.com/office/drawing/2014/chart" uri="{C3380CC4-5D6E-409C-BE32-E72D297353CC}">
              <c16:uniqueId val="{00000000-0A52-40B5-BE26-756256A27828}"/>
            </c:ext>
          </c:extLst>
        </c:ser>
        <c:ser>
          <c:idx val="1"/>
          <c:order val="1"/>
          <c:tx>
            <c:v>Enterprise</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5"/>
              <c:pt idx="0">
                <c:v>Canada</c:v>
              </c:pt>
              <c:pt idx="1">
                <c:v>France</c:v>
              </c:pt>
              <c:pt idx="2">
                <c:v>Germany</c:v>
              </c:pt>
              <c:pt idx="3">
                <c:v>Mexico</c:v>
              </c:pt>
              <c:pt idx="4">
                <c:v>United States of America</c:v>
              </c:pt>
            </c:strLit>
          </c:cat>
          <c:val>
            <c:numLit>
              <c:formatCode>General</c:formatCode>
              <c:ptCount val="5"/>
              <c:pt idx="0">
                <c:v>3967491.25</c:v>
              </c:pt>
              <c:pt idx="1">
                <c:v>3890890.625</c:v>
              </c:pt>
              <c:pt idx="2">
                <c:v>4086826.25</c:v>
              </c:pt>
              <c:pt idx="3">
                <c:v>3315881.25</c:v>
              </c:pt>
              <c:pt idx="4">
                <c:v>4350605</c:v>
              </c:pt>
            </c:numLit>
          </c:val>
          <c:extLst>
            <c:ext xmlns:c16="http://schemas.microsoft.com/office/drawing/2014/chart" uri="{C3380CC4-5D6E-409C-BE32-E72D297353CC}">
              <c16:uniqueId val="{00000001-0A52-40B5-BE26-756256A27828}"/>
            </c:ext>
          </c:extLst>
        </c:ser>
        <c:ser>
          <c:idx val="2"/>
          <c:order val="2"/>
          <c:tx>
            <c:v>Government</c:v>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5"/>
              <c:pt idx="0">
                <c:v>Canada</c:v>
              </c:pt>
              <c:pt idx="1">
                <c:v>France</c:v>
              </c:pt>
              <c:pt idx="2">
                <c:v>Germany</c:v>
              </c:pt>
              <c:pt idx="3">
                <c:v>Mexico</c:v>
              </c:pt>
              <c:pt idx="4">
                <c:v>United States of America</c:v>
              </c:pt>
            </c:strLit>
          </c:cat>
          <c:val>
            <c:numLit>
              <c:formatCode>General</c:formatCode>
              <c:ptCount val="5"/>
              <c:pt idx="0">
                <c:v>10741236.52</c:v>
              </c:pt>
              <c:pt idx="1">
                <c:v>12127782.719999995</c:v>
              </c:pt>
              <c:pt idx="2">
                <c:v>11452895.939999998</c:v>
              </c:pt>
              <c:pt idx="3">
                <c:v>9791599.3799999971</c:v>
              </c:pt>
              <c:pt idx="4">
                <c:v>8390746.1099999994</c:v>
              </c:pt>
            </c:numLit>
          </c:val>
          <c:extLst>
            <c:ext xmlns:c16="http://schemas.microsoft.com/office/drawing/2014/chart" uri="{C3380CC4-5D6E-409C-BE32-E72D297353CC}">
              <c16:uniqueId val="{00000002-0A52-40B5-BE26-756256A27828}"/>
            </c:ext>
          </c:extLst>
        </c:ser>
        <c:ser>
          <c:idx val="3"/>
          <c:order val="3"/>
          <c:tx>
            <c:v>Midmarket</c:v>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5"/>
              <c:pt idx="0">
                <c:v>Canada</c:v>
              </c:pt>
              <c:pt idx="1">
                <c:v>France</c:v>
              </c:pt>
              <c:pt idx="2">
                <c:v>Germany</c:v>
              </c:pt>
              <c:pt idx="3">
                <c:v>Mexico</c:v>
              </c:pt>
              <c:pt idx="4">
                <c:v>United States of America</c:v>
              </c:pt>
            </c:strLit>
          </c:cat>
          <c:val>
            <c:numLit>
              <c:formatCode>General</c:formatCode>
              <c:ptCount val="5"/>
              <c:pt idx="0">
                <c:v>510213.97500000003</c:v>
              </c:pt>
              <c:pt idx="1">
                <c:v>593802.07499999995</c:v>
              </c:pt>
              <c:pt idx="2">
                <c:v>301344.75</c:v>
              </c:pt>
              <c:pt idx="3">
                <c:v>511136.40000000008</c:v>
              </c:pt>
              <c:pt idx="4">
                <c:v>465385.87499999988</c:v>
              </c:pt>
            </c:numLit>
          </c:val>
          <c:extLst>
            <c:ext xmlns:c16="http://schemas.microsoft.com/office/drawing/2014/chart" uri="{C3380CC4-5D6E-409C-BE32-E72D297353CC}">
              <c16:uniqueId val="{00000003-0A52-40B5-BE26-756256A27828}"/>
            </c:ext>
          </c:extLst>
        </c:ser>
        <c:ser>
          <c:idx val="4"/>
          <c:order val="4"/>
          <c:tx>
            <c:v>Small Business</c:v>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5"/>
              <c:pt idx="0">
                <c:v>Canada</c:v>
              </c:pt>
              <c:pt idx="1">
                <c:v>France</c:v>
              </c:pt>
              <c:pt idx="2">
                <c:v>Germany</c:v>
              </c:pt>
              <c:pt idx="3">
                <c:v>Mexico</c:v>
              </c:pt>
              <c:pt idx="4">
                <c:v>United States of America</c:v>
              </c:pt>
            </c:strLit>
          </c:cat>
          <c:val>
            <c:numLit>
              <c:formatCode>General</c:formatCode>
              <c:ptCount val="5"/>
              <c:pt idx="0">
                <c:v>9177549</c:v>
              </c:pt>
              <c:pt idx="1">
                <c:v>7369606.5</c:v>
              </c:pt>
              <c:pt idx="2">
                <c:v>7327848</c:v>
              </c:pt>
              <c:pt idx="3">
                <c:v>7096356</c:v>
              </c:pt>
              <c:pt idx="4">
                <c:v>11456559</c:v>
              </c:pt>
            </c:numLit>
          </c:val>
          <c:extLst>
            <c:ext xmlns:c16="http://schemas.microsoft.com/office/drawing/2014/chart" uri="{C3380CC4-5D6E-409C-BE32-E72D297353CC}">
              <c16:uniqueId val="{00000004-0A52-40B5-BE26-756256A27828}"/>
            </c:ext>
          </c:extLst>
        </c:ser>
        <c:dLbls>
          <c:showLegendKey val="0"/>
          <c:showVal val="0"/>
          <c:showCatName val="0"/>
          <c:showSerName val="0"/>
          <c:showPercent val="0"/>
          <c:showBubbleSize val="0"/>
        </c:dLbls>
        <c:gapWidth val="100"/>
        <c:overlap val="-24"/>
        <c:axId val="698924927"/>
        <c:axId val="698913407"/>
      </c:barChart>
      <c:catAx>
        <c:axId val="69892492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98913407"/>
        <c:crosses val="autoZero"/>
        <c:auto val="1"/>
        <c:lblAlgn val="ctr"/>
        <c:lblOffset val="100"/>
        <c:noMultiLvlLbl val="0"/>
      </c:catAx>
      <c:valAx>
        <c:axId val="69891340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98924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Dataset.xlsx]ques- 7 to 12!PivotTable16</c:name>
    <c:fmtId val="2"/>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IN"/>
              <a:t>Highest profit margin</a:t>
            </a:r>
          </a:p>
        </c:rich>
      </c:tx>
      <c:layout>
        <c:manualLayout>
          <c:xMode val="edge"/>
          <c:yMode val="edge"/>
          <c:x val="0.3298611111111111"/>
          <c:y val="6.3794109069699623E-2"/>
        </c:manualLayout>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circle"/>
          <c:size val="6"/>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w="9525" cap="flat" cmpd="sng" algn="ctr">
              <a:solidFill>
                <a:schemeClr val="accent2">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circle"/>
          <c:size val="6"/>
          <c:spPr>
            <a:gradFill flip="none" rotWithShape="1">
              <a:gsLst>
                <a:gs pos="0">
                  <a:schemeClr val="accent3"/>
                </a:gs>
                <a:gs pos="75000">
                  <a:schemeClr val="accent3">
                    <a:lumMod val="60000"/>
                    <a:lumOff val="40000"/>
                  </a:schemeClr>
                </a:gs>
                <a:gs pos="51000">
                  <a:schemeClr val="accent3">
                    <a:alpha val="75000"/>
                  </a:schemeClr>
                </a:gs>
                <a:gs pos="100000">
                  <a:schemeClr val="accent3">
                    <a:lumMod val="20000"/>
                    <a:lumOff val="80000"/>
                    <a:alpha val="15000"/>
                  </a:schemeClr>
                </a:gs>
              </a:gsLst>
              <a:lin ang="5400000" scaled="0"/>
            </a:gradFill>
            <a:ln w="9525" cap="flat" cmpd="sng" algn="ctr">
              <a:solidFill>
                <a:schemeClr val="accent3">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circle"/>
          <c:size val="6"/>
          <c:spPr>
            <a:gradFill flip="none" rotWithShape="1">
              <a:gsLst>
                <a:gs pos="0">
                  <a:schemeClr val="accent4"/>
                </a:gs>
                <a:gs pos="75000">
                  <a:schemeClr val="accent4">
                    <a:lumMod val="60000"/>
                    <a:lumOff val="40000"/>
                  </a:schemeClr>
                </a:gs>
                <a:gs pos="51000">
                  <a:schemeClr val="accent4">
                    <a:alpha val="75000"/>
                  </a:schemeClr>
                </a:gs>
                <a:gs pos="100000">
                  <a:schemeClr val="accent4">
                    <a:lumMod val="20000"/>
                    <a:lumOff val="80000"/>
                    <a:alpha val="15000"/>
                  </a:schemeClr>
                </a:gs>
              </a:gsLst>
              <a:lin ang="5400000" scaled="0"/>
            </a:gradFill>
            <a:ln w="9525" cap="flat" cmpd="sng" algn="ctr">
              <a:solidFill>
                <a:schemeClr val="accent4">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circle"/>
          <c:size val="6"/>
          <c:spPr>
            <a:gradFill flip="none" rotWithShape="1">
              <a:gsLst>
                <a:gs pos="0">
                  <a:schemeClr val="accent5"/>
                </a:gs>
                <a:gs pos="75000">
                  <a:schemeClr val="accent5">
                    <a:lumMod val="60000"/>
                    <a:lumOff val="40000"/>
                  </a:schemeClr>
                </a:gs>
                <a:gs pos="51000">
                  <a:schemeClr val="accent5">
                    <a:alpha val="75000"/>
                  </a:schemeClr>
                </a:gs>
                <a:gs pos="100000">
                  <a:schemeClr val="accent5">
                    <a:lumMod val="20000"/>
                    <a:lumOff val="80000"/>
                    <a:alpha val="15000"/>
                  </a:schemeClr>
                </a:gs>
              </a:gsLst>
              <a:lin ang="5400000" scaled="0"/>
            </a:gradFill>
            <a:ln w="9525" cap="flat" cmpd="sng" algn="ctr">
              <a:solidFill>
                <a:schemeClr val="accent5">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circle"/>
          <c:size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'ques- 7 to 12'!$B$71:$B$72</c:f>
              <c:strCache>
                <c:ptCount val="1"/>
                <c:pt idx="0">
                  <c:v>Channel Partners</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cat>
            <c:strRef>
              <c:f>'ques- 7 to 12'!$A$73:$A$79</c:f>
              <c:strCache>
                <c:ptCount val="6"/>
                <c:pt idx="0">
                  <c:v>Paseo</c:v>
                </c:pt>
                <c:pt idx="1">
                  <c:v>Carretera</c:v>
                </c:pt>
                <c:pt idx="2">
                  <c:v>Montana</c:v>
                </c:pt>
                <c:pt idx="3">
                  <c:v>Velo</c:v>
                </c:pt>
                <c:pt idx="4">
                  <c:v>Amarilla</c:v>
                </c:pt>
                <c:pt idx="5">
                  <c:v>VTT</c:v>
                </c:pt>
              </c:strCache>
            </c:strRef>
          </c:cat>
          <c:val>
            <c:numRef>
              <c:f>'ques- 7 to 12'!$B$73:$B$79</c:f>
              <c:numCache>
                <c:formatCode>0.00%</c:formatCode>
                <c:ptCount val="6"/>
                <c:pt idx="0">
                  <c:v>4.6681867936091308</c:v>
                </c:pt>
                <c:pt idx="1">
                  <c:v>14.296674420519848</c:v>
                </c:pt>
                <c:pt idx="2">
                  <c:v>7.4220026911293839</c:v>
                </c:pt>
                <c:pt idx="3">
                  <c:v>-137.21206263248166</c:v>
                </c:pt>
                <c:pt idx="4">
                  <c:v>-365.40288874559036</c:v>
                </c:pt>
                <c:pt idx="5">
                  <c:v>-301.19013686493014</c:v>
                </c:pt>
              </c:numCache>
            </c:numRef>
          </c:val>
          <c:extLst>
            <c:ext xmlns:c16="http://schemas.microsoft.com/office/drawing/2014/chart" uri="{C3380CC4-5D6E-409C-BE32-E72D297353CC}">
              <c16:uniqueId val="{00000000-115E-4827-AE37-270F010D0EBB}"/>
            </c:ext>
          </c:extLst>
        </c:ser>
        <c:ser>
          <c:idx val="1"/>
          <c:order val="1"/>
          <c:tx>
            <c:strRef>
              <c:f>'ques- 7 to 12'!$C$71:$C$72</c:f>
              <c:strCache>
                <c:ptCount val="1"/>
                <c:pt idx="0">
                  <c:v>Enterprise</c:v>
                </c:pt>
              </c:strCache>
            </c:strRef>
          </c:tx>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invertIfNegative val="0"/>
          <c:cat>
            <c:strRef>
              <c:f>'ques- 7 to 12'!$A$73:$A$79</c:f>
              <c:strCache>
                <c:ptCount val="6"/>
                <c:pt idx="0">
                  <c:v>Paseo</c:v>
                </c:pt>
                <c:pt idx="1">
                  <c:v>Carretera</c:v>
                </c:pt>
                <c:pt idx="2">
                  <c:v>Montana</c:v>
                </c:pt>
                <c:pt idx="3">
                  <c:v>Velo</c:v>
                </c:pt>
                <c:pt idx="4">
                  <c:v>Amarilla</c:v>
                </c:pt>
                <c:pt idx="5">
                  <c:v>VTT</c:v>
                </c:pt>
              </c:strCache>
            </c:strRef>
          </c:cat>
          <c:val>
            <c:numRef>
              <c:f>'ques- 7 to 12'!$C$73:$C$79</c:f>
              <c:numCache>
                <c:formatCode>0.00%</c:formatCode>
                <c:ptCount val="6"/>
                <c:pt idx="0">
                  <c:v>25.253156019442891</c:v>
                </c:pt>
                <c:pt idx="1">
                  <c:v>16.285303202540913</c:v>
                </c:pt>
                <c:pt idx="2">
                  <c:v>12.068011406593012</c:v>
                </c:pt>
                <c:pt idx="3">
                  <c:v>0.89554102417872383</c:v>
                </c:pt>
                <c:pt idx="4">
                  <c:v>-14.116200333736034</c:v>
                </c:pt>
                <c:pt idx="5">
                  <c:v>-15.185496118817031</c:v>
                </c:pt>
              </c:numCache>
            </c:numRef>
          </c:val>
          <c:extLst>
            <c:ext xmlns:c16="http://schemas.microsoft.com/office/drawing/2014/chart" uri="{C3380CC4-5D6E-409C-BE32-E72D297353CC}">
              <c16:uniqueId val="{00000002-115E-4827-AE37-270F010D0EBB}"/>
            </c:ext>
          </c:extLst>
        </c:ser>
        <c:ser>
          <c:idx val="2"/>
          <c:order val="2"/>
          <c:tx>
            <c:strRef>
              <c:f>'ques- 7 to 12'!$D$71:$D$72</c:f>
              <c:strCache>
                <c:ptCount val="1"/>
                <c:pt idx="0">
                  <c:v>Government</c:v>
                </c:pt>
              </c:strCache>
            </c:strRef>
          </c:tx>
          <c:spPr>
            <a:gradFill flip="none" rotWithShape="1">
              <a:gsLst>
                <a:gs pos="0">
                  <a:schemeClr val="accent3"/>
                </a:gs>
                <a:gs pos="75000">
                  <a:schemeClr val="accent3">
                    <a:lumMod val="60000"/>
                    <a:lumOff val="40000"/>
                  </a:schemeClr>
                </a:gs>
                <a:gs pos="51000">
                  <a:schemeClr val="accent3">
                    <a:alpha val="75000"/>
                  </a:schemeClr>
                </a:gs>
                <a:gs pos="100000">
                  <a:schemeClr val="accent3">
                    <a:lumMod val="20000"/>
                    <a:lumOff val="80000"/>
                    <a:alpha val="15000"/>
                  </a:schemeClr>
                </a:gs>
              </a:gsLst>
              <a:lin ang="5400000" scaled="0"/>
            </a:gradFill>
            <a:ln>
              <a:noFill/>
            </a:ln>
            <a:effectLst/>
          </c:spPr>
          <c:invertIfNegative val="0"/>
          <c:cat>
            <c:strRef>
              <c:f>'ques- 7 to 12'!$A$73:$A$79</c:f>
              <c:strCache>
                <c:ptCount val="6"/>
                <c:pt idx="0">
                  <c:v>Paseo</c:v>
                </c:pt>
                <c:pt idx="1">
                  <c:v>Carretera</c:v>
                </c:pt>
                <c:pt idx="2">
                  <c:v>Montana</c:v>
                </c:pt>
                <c:pt idx="3">
                  <c:v>Velo</c:v>
                </c:pt>
                <c:pt idx="4">
                  <c:v>Amarilla</c:v>
                </c:pt>
                <c:pt idx="5">
                  <c:v>VTT</c:v>
                </c:pt>
              </c:strCache>
            </c:strRef>
          </c:cat>
          <c:val>
            <c:numRef>
              <c:f>'ques- 7 to 12'!$D$73:$D$79</c:f>
              <c:numCache>
                <c:formatCode>0.00%</c:formatCode>
                <c:ptCount val="6"/>
                <c:pt idx="0">
                  <c:v>31.476596482707158</c:v>
                </c:pt>
                <c:pt idx="1">
                  <c:v>31.117650607549763</c:v>
                </c:pt>
                <c:pt idx="2">
                  <c:v>28.438671415539606</c:v>
                </c:pt>
                <c:pt idx="3">
                  <c:v>-327.3784503931625</c:v>
                </c:pt>
                <c:pt idx="4">
                  <c:v>-622.5213457199352</c:v>
                </c:pt>
                <c:pt idx="5">
                  <c:v>-698.67194723719706</c:v>
                </c:pt>
              </c:numCache>
            </c:numRef>
          </c:val>
          <c:extLst>
            <c:ext xmlns:c16="http://schemas.microsoft.com/office/drawing/2014/chart" uri="{C3380CC4-5D6E-409C-BE32-E72D297353CC}">
              <c16:uniqueId val="{00000003-115E-4827-AE37-270F010D0EBB}"/>
            </c:ext>
          </c:extLst>
        </c:ser>
        <c:ser>
          <c:idx val="3"/>
          <c:order val="3"/>
          <c:tx>
            <c:strRef>
              <c:f>'ques- 7 to 12'!$E$71:$E$72</c:f>
              <c:strCache>
                <c:ptCount val="1"/>
                <c:pt idx="0">
                  <c:v>Midmarket</c:v>
                </c:pt>
              </c:strCache>
            </c:strRef>
          </c:tx>
          <c:spPr>
            <a:gradFill flip="none" rotWithShape="1">
              <a:gsLst>
                <a:gs pos="0">
                  <a:schemeClr val="accent4"/>
                </a:gs>
                <a:gs pos="75000">
                  <a:schemeClr val="accent4">
                    <a:lumMod val="60000"/>
                    <a:lumOff val="40000"/>
                  </a:schemeClr>
                </a:gs>
                <a:gs pos="51000">
                  <a:schemeClr val="accent4">
                    <a:alpha val="75000"/>
                  </a:schemeClr>
                </a:gs>
                <a:gs pos="100000">
                  <a:schemeClr val="accent4">
                    <a:lumMod val="20000"/>
                    <a:lumOff val="80000"/>
                    <a:alpha val="15000"/>
                  </a:schemeClr>
                </a:gs>
              </a:gsLst>
              <a:lin ang="5400000" scaled="0"/>
            </a:gradFill>
            <a:ln>
              <a:noFill/>
            </a:ln>
            <a:effectLst/>
          </c:spPr>
          <c:invertIfNegative val="0"/>
          <c:cat>
            <c:strRef>
              <c:f>'ques- 7 to 12'!$A$73:$A$79</c:f>
              <c:strCache>
                <c:ptCount val="6"/>
                <c:pt idx="0">
                  <c:v>Paseo</c:v>
                </c:pt>
                <c:pt idx="1">
                  <c:v>Carretera</c:v>
                </c:pt>
                <c:pt idx="2">
                  <c:v>Montana</c:v>
                </c:pt>
                <c:pt idx="3">
                  <c:v>Velo</c:v>
                </c:pt>
                <c:pt idx="4">
                  <c:v>Amarilla</c:v>
                </c:pt>
                <c:pt idx="5">
                  <c:v>VTT</c:v>
                </c:pt>
              </c:strCache>
            </c:strRef>
          </c:cat>
          <c:val>
            <c:numRef>
              <c:f>'ques- 7 to 12'!$E$73:$E$79</c:f>
              <c:numCache>
                <c:formatCode>0.00%</c:formatCode>
                <c:ptCount val="6"/>
                <c:pt idx="0">
                  <c:v>12.906790920037617</c:v>
                </c:pt>
                <c:pt idx="1">
                  <c:v>10.401770799873086</c:v>
                </c:pt>
                <c:pt idx="2">
                  <c:v>8.5341388917864975</c:v>
                </c:pt>
                <c:pt idx="3">
                  <c:v>-108.48606627356753</c:v>
                </c:pt>
                <c:pt idx="4">
                  <c:v>-214.89396798935292</c:v>
                </c:pt>
                <c:pt idx="5">
                  <c:v>-239.8493469627517</c:v>
                </c:pt>
              </c:numCache>
            </c:numRef>
          </c:val>
          <c:extLst>
            <c:ext xmlns:c16="http://schemas.microsoft.com/office/drawing/2014/chart" uri="{C3380CC4-5D6E-409C-BE32-E72D297353CC}">
              <c16:uniqueId val="{00000004-115E-4827-AE37-270F010D0EBB}"/>
            </c:ext>
          </c:extLst>
        </c:ser>
        <c:ser>
          <c:idx val="4"/>
          <c:order val="4"/>
          <c:tx>
            <c:strRef>
              <c:f>'ques- 7 to 12'!$F$71:$F$72</c:f>
              <c:strCache>
                <c:ptCount val="1"/>
                <c:pt idx="0">
                  <c:v>Small Business</c:v>
                </c:pt>
              </c:strCache>
            </c:strRef>
          </c:tx>
          <c:spPr>
            <a:gradFill flip="none" rotWithShape="1">
              <a:gsLst>
                <a:gs pos="0">
                  <a:schemeClr val="accent5"/>
                </a:gs>
                <a:gs pos="75000">
                  <a:schemeClr val="accent5">
                    <a:lumMod val="60000"/>
                    <a:lumOff val="40000"/>
                  </a:schemeClr>
                </a:gs>
                <a:gs pos="51000">
                  <a:schemeClr val="accent5">
                    <a:alpha val="75000"/>
                  </a:schemeClr>
                </a:gs>
                <a:gs pos="100000">
                  <a:schemeClr val="accent5">
                    <a:lumMod val="20000"/>
                    <a:lumOff val="80000"/>
                    <a:alpha val="15000"/>
                  </a:schemeClr>
                </a:gs>
              </a:gsLst>
              <a:lin ang="5400000" scaled="0"/>
            </a:gradFill>
            <a:ln>
              <a:noFill/>
            </a:ln>
            <a:effectLst/>
          </c:spPr>
          <c:invertIfNegative val="0"/>
          <c:cat>
            <c:strRef>
              <c:f>'ques- 7 to 12'!$A$73:$A$79</c:f>
              <c:strCache>
                <c:ptCount val="6"/>
                <c:pt idx="0">
                  <c:v>Paseo</c:v>
                </c:pt>
                <c:pt idx="1">
                  <c:v>Carretera</c:v>
                </c:pt>
                <c:pt idx="2">
                  <c:v>Montana</c:v>
                </c:pt>
                <c:pt idx="3">
                  <c:v>Velo</c:v>
                </c:pt>
                <c:pt idx="4">
                  <c:v>Amarilla</c:v>
                </c:pt>
                <c:pt idx="5">
                  <c:v>VTT</c:v>
                </c:pt>
              </c:strCache>
            </c:strRef>
          </c:cat>
          <c:val>
            <c:numRef>
              <c:f>'ques- 7 to 12'!$F$73:$F$79</c:f>
              <c:numCache>
                <c:formatCode>0.00%</c:formatCode>
                <c:ptCount val="6"/>
                <c:pt idx="0">
                  <c:v>26.992553365039281</c:v>
                </c:pt>
                <c:pt idx="1">
                  <c:v>12.886970170123002</c:v>
                </c:pt>
                <c:pt idx="2">
                  <c:v>15.882062451650626</c:v>
                </c:pt>
                <c:pt idx="3">
                  <c:v>9.3457820002838812</c:v>
                </c:pt>
                <c:pt idx="4">
                  <c:v>1.7467989367724104</c:v>
                </c:pt>
                <c:pt idx="5">
                  <c:v>3.7709605527745755</c:v>
                </c:pt>
              </c:numCache>
            </c:numRef>
          </c:val>
          <c:extLst>
            <c:ext xmlns:c16="http://schemas.microsoft.com/office/drawing/2014/chart" uri="{C3380CC4-5D6E-409C-BE32-E72D297353CC}">
              <c16:uniqueId val="{00000005-115E-4827-AE37-270F010D0EBB}"/>
            </c:ext>
          </c:extLst>
        </c:ser>
        <c:dLbls>
          <c:showLegendKey val="0"/>
          <c:showVal val="0"/>
          <c:showCatName val="0"/>
          <c:showSerName val="0"/>
          <c:showPercent val="0"/>
          <c:showBubbleSize val="0"/>
        </c:dLbls>
        <c:gapWidth val="355"/>
        <c:overlap val="-70"/>
        <c:axId val="286481007"/>
        <c:axId val="286494447"/>
      </c:barChart>
      <c:catAx>
        <c:axId val="286481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6494447"/>
        <c:crosses val="autoZero"/>
        <c:auto val="1"/>
        <c:lblAlgn val="ctr"/>
        <c:lblOffset val="100"/>
        <c:noMultiLvlLbl val="0"/>
      </c:catAx>
      <c:valAx>
        <c:axId val="286494447"/>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6481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Total COGS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hade val="50000"/>
            </a:schemeClr>
          </a:solidFill>
          <a:ln>
            <a:noFill/>
          </a:ln>
          <a:effectLst>
            <a:outerShdw blurRad="254000" sx="102000" sy="102000" algn="ctr" rotWithShape="0">
              <a:prstClr val="black">
                <a:alpha val="20000"/>
              </a:prstClr>
            </a:outerShdw>
          </a:effectLst>
        </c:spPr>
      </c:pivotFmt>
      <c:pivotFmt>
        <c:idx val="2"/>
        <c:spPr>
          <a:solidFill>
            <a:schemeClr val="accent2">
              <a:shade val="70000"/>
            </a:schemeClr>
          </a:solidFill>
          <a:ln>
            <a:noFill/>
          </a:ln>
          <a:effectLst>
            <a:outerShdw blurRad="254000" sx="102000" sy="102000" algn="ctr" rotWithShape="0">
              <a:prstClr val="black">
                <a:alpha val="20000"/>
              </a:prstClr>
            </a:outerShdw>
          </a:effectLst>
        </c:spPr>
      </c:pivotFmt>
      <c:pivotFmt>
        <c:idx val="3"/>
        <c:spPr>
          <a:solidFill>
            <a:schemeClr val="accent2">
              <a:shade val="90000"/>
            </a:schemeClr>
          </a:solidFill>
          <a:ln>
            <a:noFill/>
          </a:ln>
          <a:effectLst>
            <a:outerShdw blurRad="254000" sx="102000" sy="102000" algn="ctr" rotWithShape="0">
              <a:prstClr val="black">
                <a:alpha val="20000"/>
              </a:prstClr>
            </a:outerShdw>
          </a:effectLst>
        </c:spPr>
      </c:pivotFmt>
      <c:pivotFmt>
        <c:idx val="4"/>
        <c:spPr>
          <a:solidFill>
            <a:schemeClr val="accent2"/>
          </a:solidFill>
          <a:ln>
            <a:noFill/>
          </a:ln>
          <a:effectLst>
            <a:outerShdw blurRad="254000" sx="102000" sy="102000" algn="ctr" rotWithShape="0">
              <a:prstClr val="black">
                <a:alpha val="20000"/>
              </a:prstClr>
            </a:outerShdw>
          </a:effectLst>
        </c:spPr>
      </c:pivotFmt>
      <c:pivotFmt>
        <c:idx val="5"/>
        <c:spPr>
          <a:solidFill>
            <a:schemeClr val="accent2">
              <a:tint val="70000"/>
            </a:schemeClr>
          </a:solidFill>
          <a:ln>
            <a:noFill/>
          </a:ln>
          <a:effectLst>
            <a:outerShdw blurRad="254000" sx="102000" sy="102000" algn="ctr" rotWithShape="0">
              <a:prstClr val="black">
                <a:alpha val="20000"/>
              </a:prstClr>
            </a:outerShdw>
          </a:effectLst>
        </c:spPr>
      </c:pivotFmt>
      <c:pivotFmt>
        <c:idx val="6"/>
        <c:spPr>
          <a:solidFill>
            <a:schemeClr val="accent2"/>
          </a:solidFill>
          <a:ln>
            <a:noFill/>
          </a:ln>
          <a:effectLst>
            <a:outerShdw blurRad="254000" sx="102000" sy="102000" algn="ctr" rotWithShape="0">
              <a:prstClr val="black">
                <a:alpha val="20000"/>
              </a:prstClr>
            </a:outerShdw>
          </a:effectLst>
        </c:spPr>
      </c:pivotFmt>
    </c:pivotFmts>
    <c:plotArea>
      <c:layout/>
      <c:pieChart>
        <c:varyColors val="1"/>
        <c:ser>
          <c:idx val="0"/>
          <c:order val="0"/>
          <c:tx>
            <c:v>Total</c:v>
          </c:tx>
          <c:dPt>
            <c:idx val="0"/>
            <c:bubble3D val="0"/>
            <c:spPr>
              <a:solidFill>
                <a:schemeClr val="accent2">
                  <a:shade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BD29-41B3-A13A-35E78FFE3ECB}"/>
              </c:ext>
            </c:extLst>
          </c:dPt>
          <c:dPt>
            <c:idx val="1"/>
            <c:bubble3D val="0"/>
            <c:spPr>
              <a:solidFill>
                <a:schemeClr val="accent2">
                  <a:shade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BD29-41B3-A13A-35E78FFE3ECB}"/>
              </c:ext>
            </c:extLst>
          </c:dPt>
          <c:dPt>
            <c:idx val="2"/>
            <c:bubble3D val="0"/>
            <c:spPr>
              <a:solidFill>
                <a:schemeClr val="accent2">
                  <a:shade val="9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BD29-41B3-A13A-35E78FFE3ECB}"/>
              </c:ext>
            </c:extLst>
          </c:dPt>
          <c:dPt>
            <c:idx val="3"/>
            <c:bubble3D val="0"/>
            <c:spPr>
              <a:solidFill>
                <a:schemeClr val="accent2">
                  <a:tint val="9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BD29-41B3-A13A-35E78FFE3ECB}"/>
              </c:ext>
            </c:extLst>
          </c:dPt>
          <c:dPt>
            <c:idx val="4"/>
            <c:bubble3D val="0"/>
            <c:spPr>
              <a:solidFill>
                <a:schemeClr val="accent2">
                  <a:tint val="7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BD29-41B3-A13A-35E78FFE3ECB}"/>
              </c:ext>
            </c:extLst>
          </c:dPt>
          <c:dPt>
            <c:idx val="5"/>
            <c:bubble3D val="0"/>
            <c:spPr>
              <a:solidFill>
                <a:schemeClr val="accent2">
                  <a:tint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BD29-41B3-A13A-35E78FFE3EC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Lit>
              <c:ptCount val="6"/>
              <c:pt idx="0">
                <c:v>Amarilla</c:v>
              </c:pt>
              <c:pt idx="1">
                <c:v>Carretera</c:v>
              </c:pt>
              <c:pt idx="2">
                <c:v>Montana</c:v>
              </c:pt>
              <c:pt idx="3">
                <c:v>Paseo</c:v>
              </c:pt>
              <c:pt idx="4">
                <c:v>Velo</c:v>
              </c:pt>
              <c:pt idx="5">
                <c:v>VTT</c:v>
              </c:pt>
            </c:strLit>
          </c:cat>
          <c:val>
            <c:numLit>
              <c:formatCode>General</c:formatCode>
              <c:ptCount val="6"/>
              <c:pt idx="0">
                <c:v>14933012</c:v>
              </c:pt>
              <c:pt idx="1">
                <c:v>11988503</c:v>
              </c:pt>
              <c:pt idx="2">
                <c:v>13276047</c:v>
              </c:pt>
              <c:pt idx="3">
                <c:v>28213706</c:v>
              </c:pt>
              <c:pt idx="4">
                <c:v>15944067</c:v>
              </c:pt>
              <c:pt idx="5">
                <c:v>17477313</c:v>
              </c:pt>
            </c:numLit>
          </c:val>
          <c:extLst>
            <c:ext xmlns:c16="http://schemas.microsoft.com/office/drawing/2014/chart" uri="{C3380CC4-5D6E-409C-BE32-E72D297353CC}">
              <c16:uniqueId val="{0000000C-BD29-41B3-A13A-35E78FFE3ECB}"/>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b"/>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Difference in sales and profit between years</a:t>
            </a:r>
          </a:p>
        </c:rich>
      </c:tx>
      <c:layout>
        <c:manualLayout>
          <c:xMode val="edge"/>
          <c:yMode val="edge"/>
          <c:x val="0.14557643762903077"/>
          <c:y val="4.1623120793718951E-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Sum of  Sales</c:v>
          </c:tx>
          <c:spPr>
            <a:solidFill>
              <a:schemeClr val="accent4">
                <a:shade val="76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2"/>
              <c:pt idx="0">
                <c:v>2013</c:v>
              </c:pt>
              <c:pt idx="1">
                <c:v>2014</c:v>
              </c:pt>
            </c:strLit>
          </c:cat>
          <c:val>
            <c:numLit>
              <c:formatCode>General</c:formatCode>
              <c:ptCount val="2"/>
              <c:pt idx="0">
                <c:v>26415255.510000009</c:v>
              </c:pt>
              <c:pt idx="1">
                <c:v>92311094.749999985</c:v>
              </c:pt>
            </c:numLit>
          </c:val>
          <c:extLst>
            <c:ext xmlns:c16="http://schemas.microsoft.com/office/drawing/2014/chart" uri="{C3380CC4-5D6E-409C-BE32-E72D297353CC}">
              <c16:uniqueId val="{00000000-D520-4637-88A3-6BE39AC1F4EB}"/>
            </c:ext>
          </c:extLst>
        </c:ser>
        <c:ser>
          <c:idx val="1"/>
          <c:order val="1"/>
          <c:tx>
            <c:v>Sum of Profit</c:v>
          </c:tx>
          <c:spPr>
            <a:solidFill>
              <a:schemeClr val="accent4">
                <a:tint val="77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2"/>
              <c:pt idx="0">
                <c:v>2013</c:v>
              </c:pt>
              <c:pt idx="1">
                <c:v>2014</c:v>
              </c:pt>
            </c:strLit>
          </c:cat>
          <c:val>
            <c:numLit>
              <c:formatCode>General</c:formatCode>
              <c:ptCount val="2"/>
              <c:pt idx="0">
                <c:v>3571305</c:v>
              </c:pt>
              <c:pt idx="1">
                <c:v>17697780.5</c:v>
              </c:pt>
            </c:numLit>
          </c:val>
          <c:extLst>
            <c:ext xmlns:c16="http://schemas.microsoft.com/office/drawing/2014/chart" uri="{C3380CC4-5D6E-409C-BE32-E72D297353CC}">
              <c16:uniqueId val="{00000001-D520-4637-88A3-6BE39AC1F4EB}"/>
            </c:ext>
          </c:extLst>
        </c:ser>
        <c:dLbls>
          <c:dLblPos val="outEnd"/>
          <c:showLegendKey val="0"/>
          <c:showVal val="1"/>
          <c:showCatName val="0"/>
          <c:showSerName val="0"/>
          <c:showPercent val="0"/>
          <c:showBubbleSize val="0"/>
        </c:dLbls>
        <c:gapWidth val="444"/>
        <c:overlap val="-90"/>
        <c:axId val="698914847"/>
        <c:axId val="698915807"/>
      </c:barChart>
      <c:catAx>
        <c:axId val="6989148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698915807"/>
        <c:crosses val="autoZero"/>
        <c:auto val="1"/>
        <c:lblAlgn val="ctr"/>
        <c:lblOffset val="100"/>
        <c:noMultiLvlLbl val="0"/>
      </c:catAx>
      <c:valAx>
        <c:axId val="698915807"/>
        <c:scaling>
          <c:orientation val="minMax"/>
        </c:scaling>
        <c:delete val="1"/>
        <c:axPos val="l"/>
        <c:numFmt formatCode="General" sourceLinked="1"/>
        <c:majorTickMark val="none"/>
        <c:minorTickMark val="none"/>
        <c:tickLblPos val="nextTo"/>
        <c:crossAx val="69891484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Higesht no. of transaction per segment</a:t>
            </a:r>
          </a:p>
        </c:rich>
      </c:tx>
      <c:layout>
        <c:manualLayout>
          <c:xMode val="edge"/>
          <c:yMode val="edge"/>
          <c:x val="0.22245478036175712"/>
          <c:y val="2.67570720326625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360170095017192"/>
          <c:y val="0.18416447944007"/>
          <c:w val="0.65060892388451441"/>
          <c:h val="0.55681758530183723"/>
        </c:manualLayout>
      </c:layout>
      <c:bar3DChart>
        <c:barDir val="col"/>
        <c:grouping val="stacked"/>
        <c:varyColors val="0"/>
        <c:ser>
          <c:idx val="0"/>
          <c:order val="0"/>
          <c:tx>
            <c:v>Channel Partners</c:v>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Canada</c:v>
              </c:pt>
              <c:pt idx="1">
                <c:v>France</c:v>
              </c:pt>
              <c:pt idx="2">
                <c:v>Germany</c:v>
              </c:pt>
              <c:pt idx="3">
                <c:v>Mexico</c:v>
              </c:pt>
              <c:pt idx="4">
                <c:v>United States of America</c:v>
              </c:pt>
            </c:strLit>
          </c:cat>
          <c:val>
            <c:numLit>
              <c:formatCode>General</c:formatCode>
              <c:ptCount val="5"/>
              <c:pt idx="0">
                <c:v>20</c:v>
              </c:pt>
              <c:pt idx="1">
                <c:v>20</c:v>
              </c:pt>
              <c:pt idx="2">
                <c:v>20</c:v>
              </c:pt>
              <c:pt idx="3">
                <c:v>20</c:v>
              </c:pt>
              <c:pt idx="4">
                <c:v>20</c:v>
              </c:pt>
            </c:numLit>
          </c:val>
          <c:extLst>
            <c:ext xmlns:c16="http://schemas.microsoft.com/office/drawing/2014/chart" uri="{C3380CC4-5D6E-409C-BE32-E72D297353CC}">
              <c16:uniqueId val="{00000000-4F32-4396-9B95-08FCD304421F}"/>
            </c:ext>
          </c:extLst>
        </c:ser>
        <c:ser>
          <c:idx val="1"/>
          <c:order val="1"/>
          <c:tx>
            <c:v>Enterprise</c:v>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Canada</c:v>
              </c:pt>
              <c:pt idx="1">
                <c:v>France</c:v>
              </c:pt>
              <c:pt idx="2">
                <c:v>Germany</c:v>
              </c:pt>
              <c:pt idx="3">
                <c:v>Mexico</c:v>
              </c:pt>
              <c:pt idx="4">
                <c:v>United States of America</c:v>
              </c:pt>
            </c:strLit>
          </c:cat>
          <c:val>
            <c:numLit>
              <c:formatCode>General</c:formatCode>
              <c:ptCount val="5"/>
              <c:pt idx="0">
                <c:v>20</c:v>
              </c:pt>
              <c:pt idx="1">
                <c:v>20</c:v>
              </c:pt>
              <c:pt idx="2">
                <c:v>20</c:v>
              </c:pt>
              <c:pt idx="3">
                <c:v>20</c:v>
              </c:pt>
              <c:pt idx="4">
                <c:v>20</c:v>
              </c:pt>
            </c:numLit>
          </c:val>
          <c:extLst>
            <c:ext xmlns:c16="http://schemas.microsoft.com/office/drawing/2014/chart" uri="{C3380CC4-5D6E-409C-BE32-E72D297353CC}">
              <c16:uniqueId val="{00000001-4F32-4396-9B95-08FCD304421F}"/>
            </c:ext>
          </c:extLst>
        </c:ser>
        <c:ser>
          <c:idx val="2"/>
          <c:order val="2"/>
          <c:tx>
            <c:v>Government</c:v>
          </c:tx>
          <c:spPr>
            <a:solidFill>
              <a:schemeClr val="accent3"/>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Canada</c:v>
              </c:pt>
              <c:pt idx="1">
                <c:v>France</c:v>
              </c:pt>
              <c:pt idx="2">
                <c:v>Germany</c:v>
              </c:pt>
              <c:pt idx="3">
                <c:v>Mexico</c:v>
              </c:pt>
              <c:pt idx="4">
                <c:v>United States of America</c:v>
              </c:pt>
            </c:strLit>
          </c:cat>
          <c:val>
            <c:numLit>
              <c:formatCode>General</c:formatCode>
              <c:ptCount val="5"/>
              <c:pt idx="0">
                <c:v>60</c:v>
              </c:pt>
              <c:pt idx="1">
                <c:v>60</c:v>
              </c:pt>
              <c:pt idx="2">
                <c:v>60</c:v>
              </c:pt>
              <c:pt idx="3">
                <c:v>60</c:v>
              </c:pt>
              <c:pt idx="4">
                <c:v>60</c:v>
              </c:pt>
            </c:numLit>
          </c:val>
          <c:extLst>
            <c:ext xmlns:c16="http://schemas.microsoft.com/office/drawing/2014/chart" uri="{C3380CC4-5D6E-409C-BE32-E72D297353CC}">
              <c16:uniqueId val="{00000002-4F32-4396-9B95-08FCD304421F}"/>
            </c:ext>
          </c:extLst>
        </c:ser>
        <c:ser>
          <c:idx val="3"/>
          <c:order val="3"/>
          <c:tx>
            <c:v>Midmarket</c:v>
          </c:tx>
          <c:spPr>
            <a:solidFill>
              <a:schemeClr val="accent4"/>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Canada</c:v>
              </c:pt>
              <c:pt idx="1">
                <c:v>France</c:v>
              </c:pt>
              <c:pt idx="2">
                <c:v>Germany</c:v>
              </c:pt>
              <c:pt idx="3">
                <c:v>Mexico</c:v>
              </c:pt>
              <c:pt idx="4">
                <c:v>United States of America</c:v>
              </c:pt>
            </c:strLit>
          </c:cat>
          <c:val>
            <c:numLit>
              <c:formatCode>General</c:formatCode>
              <c:ptCount val="5"/>
              <c:pt idx="0">
                <c:v>20</c:v>
              </c:pt>
              <c:pt idx="1">
                <c:v>20</c:v>
              </c:pt>
              <c:pt idx="2">
                <c:v>20</c:v>
              </c:pt>
              <c:pt idx="3">
                <c:v>20</c:v>
              </c:pt>
              <c:pt idx="4">
                <c:v>20</c:v>
              </c:pt>
            </c:numLit>
          </c:val>
          <c:extLst>
            <c:ext xmlns:c16="http://schemas.microsoft.com/office/drawing/2014/chart" uri="{C3380CC4-5D6E-409C-BE32-E72D297353CC}">
              <c16:uniqueId val="{00000003-4F32-4396-9B95-08FCD304421F}"/>
            </c:ext>
          </c:extLst>
        </c:ser>
        <c:ser>
          <c:idx val="4"/>
          <c:order val="4"/>
          <c:tx>
            <c:v>Small Business</c:v>
          </c:tx>
          <c:spPr>
            <a:solidFill>
              <a:schemeClr val="accent5"/>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Canada</c:v>
              </c:pt>
              <c:pt idx="1">
                <c:v>France</c:v>
              </c:pt>
              <c:pt idx="2">
                <c:v>Germany</c:v>
              </c:pt>
              <c:pt idx="3">
                <c:v>Mexico</c:v>
              </c:pt>
              <c:pt idx="4">
                <c:v>United States of America</c:v>
              </c:pt>
            </c:strLit>
          </c:cat>
          <c:val>
            <c:numLit>
              <c:formatCode>General</c:formatCode>
              <c:ptCount val="5"/>
              <c:pt idx="0">
                <c:v>20</c:v>
              </c:pt>
              <c:pt idx="1">
                <c:v>20</c:v>
              </c:pt>
              <c:pt idx="2">
                <c:v>20</c:v>
              </c:pt>
              <c:pt idx="3">
                <c:v>20</c:v>
              </c:pt>
              <c:pt idx="4">
                <c:v>20</c:v>
              </c:pt>
            </c:numLit>
          </c:val>
          <c:extLst>
            <c:ext xmlns:c16="http://schemas.microsoft.com/office/drawing/2014/chart" uri="{C3380CC4-5D6E-409C-BE32-E72D297353CC}">
              <c16:uniqueId val="{00000004-4F32-4396-9B95-08FCD304421F}"/>
            </c:ext>
          </c:extLst>
        </c:ser>
        <c:dLbls>
          <c:showLegendKey val="0"/>
          <c:showVal val="1"/>
          <c:showCatName val="0"/>
          <c:showSerName val="0"/>
          <c:showPercent val="0"/>
          <c:showBubbleSize val="0"/>
        </c:dLbls>
        <c:gapWidth val="150"/>
        <c:shape val="box"/>
        <c:axId val="2131694560"/>
        <c:axId val="2131679200"/>
        <c:axId val="0"/>
      </c:bar3DChart>
      <c:catAx>
        <c:axId val="21316945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1679200"/>
        <c:crosses val="autoZero"/>
        <c:auto val="1"/>
        <c:lblAlgn val="ctr"/>
        <c:lblOffset val="100"/>
        <c:noMultiLvlLbl val="0"/>
      </c:catAx>
      <c:valAx>
        <c:axId val="21316792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16945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of discount per product</a:t>
            </a:r>
          </a:p>
        </c:rich>
      </c:tx>
      <c:layout>
        <c:manualLayout>
          <c:xMode val="edge"/>
          <c:yMode val="edge"/>
          <c:x val="0.26323600174978129"/>
          <c:y val="4.527559055118110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Lit>
              <c:ptCount val="6"/>
              <c:pt idx="0">
                <c:v>Velo</c:v>
              </c:pt>
              <c:pt idx="1">
                <c:v>Amarilla</c:v>
              </c:pt>
              <c:pt idx="2">
                <c:v>VTT</c:v>
              </c:pt>
              <c:pt idx="3">
                <c:v>Paseo</c:v>
              </c:pt>
              <c:pt idx="4">
                <c:v>Montana</c:v>
              </c:pt>
              <c:pt idx="5">
                <c:v>Carretera</c:v>
              </c:pt>
            </c:strLit>
          </c:cat>
          <c:val>
            <c:numLit>
              <c:formatCode>General</c:formatCode>
              <c:ptCount val="6"/>
              <c:pt idx="0">
                <c:v>14465.22050458716</c:v>
              </c:pt>
              <c:pt idx="1">
                <c:v>13725.142978723406</c:v>
              </c:pt>
              <c:pt idx="2">
                <c:v>13363.417247706417</c:v>
              </c:pt>
              <c:pt idx="3">
                <c:v>12873.851732673269</c:v>
              </c:pt>
              <c:pt idx="4">
                <c:v>12462.716344086022</c:v>
              </c:pt>
              <c:pt idx="5">
                <c:v>12066.802311827956</c:v>
              </c:pt>
            </c:numLit>
          </c:val>
          <c:smooth val="0"/>
          <c:extLst>
            <c:ext xmlns:c16="http://schemas.microsoft.com/office/drawing/2014/chart" uri="{C3380CC4-5D6E-409C-BE32-E72D297353CC}">
              <c16:uniqueId val="{00000000-AE5D-403E-A698-E9BD55E68B06}"/>
            </c:ext>
          </c:extLst>
        </c:ser>
        <c:dLbls>
          <c:showLegendKey val="0"/>
          <c:showVal val="0"/>
          <c:showCatName val="0"/>
          <c:showSerName val="0"/>
          <c:showPercent val="0"/>
          <c:showBubbleSize val="0"/>
        </c:dLbls>
        <c:marker val="1"/>
        <c:smooth val="0"/>
        <c:axId val="2043935344"/>
        <c:axId val="2043936304"/>
      </c:lineChart>
      <c:catAx>
        <c:axId val="20439353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Product</a:t>
                </a:r>
              </a:p>
            </c:rich>
          </c:tx>
          <c:layout>
            <c:manualLayout>
              <c:xMode val="edge"/>
              <c:yMode val="edge"/>
              <c:x val="0.45845013123359574"/>
              <c:y val="0.8704418197725286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3936304"/>
        <c:crosses val="autoZero"/>
        <c:auto val="1"/>
        <c:lblAlgn val="ctr"/>
        <c:lblOffset val="100"/>
        <c:noMultiLvlLbl val="0"/>
      </c:catAx>
      <c:valAx>
        <c:axId val="20439363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Average of disconts</a:t>
                </a:r>
              </a:p>
            </c:rich>
          </c:tx>
          <c:layout>
            <c:manualLayout>
              <c:xMode val="edge"/>
              <c:yMode val="edge"/>
              <c:x val="1.6666666666666666E-2"/>
              <c:y val="0.2803973461650626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39353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Vary profit by month</a:t>
            </a:r>
          </a:p>
        </c:rich>
      </c:tx>
      <c:layout>
        <c:manualLayout>
          <c:xMode val="edge"/>
          <c:yMode val="edge"/>
          <c:x val="0.3344930008748907"/>
          <c:y val="7.305336832895889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v>January</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Lit>
              <c:ptCount val="6"/>
              <c:pt idx="0">
                <c:v>Amarilla</c:v>
              </c:pt>
              <c:pt idx="1">
                <c:v>Carretera</c:v>
              </c:pt>
              <c:pt idx="2">
                <c:v>Montana</c:v>
              </c:pt>
              <c:pt idx="3">
                <c:v>Paseo</c:v>
              </c:pt>
              <c:pt idx="4">
                <c:v>Velo</c:v>
              </c:pt>
              <c:pt idx="5">
                <c:v>VTT</c:v>
              </c:pt>
            </c:strLit>
          </c:cat>
          <c:val>
            <c:numLit>
              <c:formatCode>General</c:formatCode>
              <c:ptCount val="6"/>
              <c:pt idx="0">
                <c:v>-1628677.5</c:v>
              </c:pt>
              <c:pt idx="1">
                <c:v>111834.5</c:v>
              </c:pt>
              <c:pt idx="2">
                <c:v>1865752.5</c:v>
              </c:pt>
              <c:pt idx="3">
                <c:v>3739365.5</c:v>
              </c:pt>
              <c:pt idx="4">
                <c:v>-1058951.5</c:v>
              </c:pt>
              <c:pt idx="5">
                <c:v>-2309663</c:v>
              </c:pt>
            </c:numLit>
          </c:val>
          <c:extLst>
            <c:ext xmlns:c16="http://schemas.microsoft.com/office/drawing/2014/chart" uri="{C3380CC4-5D6E-409C-BE32-E72D297353CC}">
              <c16:uniqueId val="{00000000-BAE8-40B4-91B2-9E7899E13921}"/>
            </c:ext>
          </c:extLst>
        </c:ser>
        <c:ser>
          <c:idx val="1"/>
          <c:order val="1"/>
          <c:tx>
            <c:v>February</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Lit>
              <c:ptCount val="6"/>
              <c:pt idx="0">
                <c:v>Amarilla</c:v>
              </c:pt>
              <c:pt idx="1">
                <c:v>Carretera</c:v>
              </c:pt>
              <c:pt idx="2">
                <c:v>Montana</c:v>
              </c:pt>
              <c:pt idx="3">
                <c:v>Paseo</c:v>
              </c:pt>
              <c:pt idx="4">
                <c:v>Velo</c:v>
              </c:pt>
              <c:pt idx="5">
                <c:v>VTT</c:v>
              </c:pt>
            </c:strLit>
          </c:cat>
          <c:val>
            <c:numLit>
              <c:formatCode>General</c:formatCode>
              <c:ptCount val="6"/>
              <c:pt idx="0">
                <c:v>762750</c:v>
              </c:pt>
              <c:pt idx="1">
                <c:v>67527</c:v>
              </c:pt>
              <c:pt idx="2">
                <c:v>10810</c:v>
              </c:pt>
              <c:pt idx="3">
                <c:v>109165</c:v>
              </c:pt>
              <c:pt idx="4">
                <c:v>39465</c:v>
              </c:pt>
              <c:pt idx="5">
                <c:v>560500</c:v>
              </c:pt>
            </c:numLit>
          </c:val>
          <c:extLst>
            <c:ext xmlns:c16="http://schemas.microsoft.com/office/drawing/2014/chart" uri="{C3380CC4-5D6E-409C-BE32-E72D297353CC}">
              <c16:uniqueId val="{00000001-BAE8-40B4-91B2-9E7899E13921}"/>
            </c:ext>
          </c:extLst>
        </c:ser>
        <c:ser>
          <c:idx val="2"/>
          <c:order val="2"/>
          <c:tx>
            <c:v>March</c:v>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Lit>
              <c:ptCount val="6"/>
              <c:pt idx="0">
                <c:v>Amarilla</c:v>
              </c:pt>
              <c:pt idx="1">
                <c:v>Carretera</c:v>
              </c:pt>
              <c:pt idx="2">
                <c:v>Montana</c:v>
              </c:pt>
              <c:pt idx="3">
                <c:v>Paseo</c:v>
              </c:pt>
              <c:pt idx="4">
                <c:v>Velo</c:v>
              </c:pt>
              <c:pt idx="5">
                <c:v>VTT</c:v>
              </c:pt>
            </c:strLit>
          </c:cat>
          <c:val>
            <c:numLit>
              <c:formatCode>General</c:formatCode>
              <c:ptCount val="6"/>
              <c:pt idx="0">
                <c:v>308640</c:v>
              </c:pt>
              <c:pt idx="1">
                <c:v>2247172</c:v>
              </c:pt>
              <c:pt idx="2">
                <c:v>82800</c:v>
              </c:pt>
              <c:pt idx="3">
                <c:v>1118250</c:v>
              </c:pt>
              <c:pt idx="4">
                <c:v>-722628</c:v>
              </c:pt>
              <c:pt idx="5">
                <c:v>-1837566</c:v>
              </c:pt>
            </c:numLit>
          </c:val>
          <c:extLst>
            <c:ext xmlns:c16="http://schemas.microsoft.com/office/drawing/2014/chart" uri="{C3380CC4-5D6E-409C-BE32-E72D297353CC}">
              <c16:uniqueId val="{00000002-BAE8-40B4-91B2-9E7899E13921}"/>
            </c:ext>
          </c:extLst>
        </c:ser>
        <c:ser>
          <c:idx val="3"/>
          <c:order val="3"/>
          <c:tx>
            <c:v>April</c:v>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Lit>
              <c:ptCount val="6"/>
              <c:pt idx="0">
                <c:v>Amarilla</c:v>
              </c:pt>
              <c:pt idx="1">
                <c:v>Carretera</c:v>
              </c:pt>
              <c:pt idx="2">
                <c:v>Montana</c:v>
              </c:pt>
              <c:pt idx="3">
                <c:v>Paseo</c:v>
              </c:pt>
              <c:pt idx="4">
                <c:v>Velo</c:v>
              </c:pt>
              <c:pt idx="5">
                <c:v>VTT</c:v>
              </c:pt>
            </c:strLit>
          </c:cat>
          <c:val>
            <c:numLit>
              <c:formatCode>General</c:formatCode>
              <c:ptCount val="6"/>
              <c:pt idx="0">
                <c:v>-2072050.5</c:v>
              </c:pt>
              <c:pt idx="1">
                <c:v>1116346</c:v>
              </c:pt>
              <c:pt idx="2">
                <c:v>3075322.5</c:v>
              </c:pt>
              <c:pt idx="3">
                <c:v>887060.5</c:v>
              </c:pt>
              <c:pt idx="4">
                <c:v>-1161540</c:v>
              </c:pt>
              <c:pt idx="5">
                <c:v>-1258265</c:v>
              </c:pt>
            </c:numLit>
          </c:val>
          <c:extLst>
            <c:ext xmlns:c16="http://schemas.microsoft.com/office/drawing/2014/chart" uri="{C3380CC4-5D6E-409C-BE32-E72D297353CC}">
              <c16:uniqueId val="{00000003-BAE8-40B4-91B2-9E7899E13921}"/>
            </c:ext>
          </c:extLst>
        </c:ser>
        <c:ser>
          <c:idx val="4"/>
          <c:order val="4"/>
          <c:tx>
            <c:v>May</c:v>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Lit>
              <c:ptCount val="6"/>
              <c:pt idx="0">
                <c:v>Amarilla</c:v>
              </c:pt>
              <c:pt idx="1">
                <c:v>Carretera</c:v>
              </c:pt>
              <c:pt idx="2">
                <c:v>Montana</c:v>
              </c:pt>
              <c:pt idx="3">
                <c:v>Paseo</c:v>
              </c:pt>
              <c:pt idx="4">
                <c:v>Velo</c:v>
              </c:pt>
              <c:pt idx="5">
                <c:v>VTT</c:v>
              </c:pt>
            </c:strLit>
          </c:cat>
          <c:val>
            <c:numLit>
              <c:formatCode>General</c:formatCode>
              <c:ptCount val="6"/>
              <c:pt idx="0">
                <c:v>-1596090</c:v>
              </c:pt>
              <c:pt idx="1">
                <c:v>81600</c:v>
              </c:pt>
              <c:pt idx="2">
                <c:v>1964082</c:v>
              </c:pt>
              <c:pt idx="3">
                <c:v>3233743</c:v>
              </c:pt>
              <c:pt idx="4">
                <c:v>-739471</c:v>
              </c:pt>
              <c:pt idx="5">
                <c:v>-1389943</c:v>
              </c:pt>
            </c:numLit>
          </c:val>
          <c:extLst>
            <c:ext xmlns:c16="http://schemas.microsoft.com/office/drawing/2014/chart" uri="{C3380CC4-5D6E-409C-BE32-E72D297353CC}">
              <c16:uniqueId val="{00000004-BAE8-40B4-91B2-9E7899E13921}"/>
            </c:ext>
          </c:extLst>
        </c:ser>
        <c:ser>
          <c:idx val="5"/>
          <c:order val="5"/>
          <c:tx>
            <c:v>June</c:v>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Lit>
              <c:ptCount val="6"/>
              <c:pt idx="0">
                <c:v>Amarilla</c:v>
              </c:pt>
              <c:pt idx="1">
                <c:v>Carretera</c:v>
              </c:pt>
              <c:pt idx="2">
                <c:v>Montana</c:v>
              </c:pt>
              <c:pt idx="3">
                <c:v>Paseo</c:v>
              </c:pt>
              <c:pt idx="4">
                <c:v>Velo</c:v>
              </c:pt>
              <c:pt idx="5">
                <c:v>VTT</c:v>
              </c:pt>
            </c:strLit>
          </c:cat>
          <c:val>
            <c:numLit>
              <c:formatCode>General</c:formatCode>
              <c:ptCount val="6"/>
              <c:pt idx="0">
                <c:v>-2735616</c:v>
              </c:pt>
              <c:pt idx="1">
                <c:v>1395740</c:v>
              </c:pt>
              <c:pt idx="2">
                <c:v>137005</c:v>
              </c:pt>
              <c:pt idx="3">
                <c:v>4547257</c:v>
              </c:pt>
              <c:pt idx="4">
                <c:v>62504</c:v>
              </c:pt>
              <c:pt idx="5">
                <c:v>-3590368</c:v>
              </c:pt>
            </c:numLit>
          </c:val>
          <c:extLst>
            <c:ext xmlns:c16="http://schemas.microsoft.com/office/drawing/2014/chart" uri="{C3380CC4-5D6E-409C-BE32-E72D297353CC}">
              <c16:uniqueId val="{00000005-BAE8-40B4-91B2-9E7899E13921}"/>
            </c:ext>
          </c:extLst>
        </c:ser>
        <c:ser>
          <c:idx val="6"/>
          <c:order val="6"/>
          <c:tx>
            <c:v>July</c:v>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Lit>
              <c:ptCount val="6"/>
              <c:pt idx="0">
                <c:v>Amarilla</c:v>
              </c:pt>
              <c:pt idx="1">
                <c:v>Carretera</c:v>
              </c:pt>
              <c:pt idx="2">
                <c:v>Montana</c:v>
              </c:pt>
              <c:pt idx="3">
                <c:v>Paseo</c:v>
              </c:pt>
              <c:pt idx="4">
                <c:v>Velo</c:v>
              </c:pt>
              <c:pt idx="5">
                <c:v>VTT</c:v>
              </c:pt>
            </c:strLit>
          </c:cat>
          <c:val>
            <c:numLit>
              <c:formatCode>General</c:formatCode>
              <c:ptCount val="6"/>
              <c:pt idx="0">
                <c:v>-2901346.5</c:v>
              </c:pt>
              <c:pt idx="1">
                <c:v>1086156</c:v>
              </c:pt>
              <c:pt idx="2">
                <c:v>819232.5</c:v>
              </c:pt>
              <c:pt idx="3">
                <c:v>2863308</c:v>
              </c:pt>
              <c:pt idx="4">
                <c:v>2192680</c:v>
              </c:pt>
              <c:pt idx="5">
                <c:v>-1476222.5</c:v>
              </c:pt>
            </c:numLit>
          </c:val>
          <c:extLst>
            <c:ext xmlns:c16="http://schemas.microsoft.com/office/drawing/2014/chart" uri="{C3380CC4-5D6E-409C-BE32-E72D297353CC}">
              <c16:uniqueId val="{00000006-BAE8-40B4-91B2-9E7899E13921}"/>
            </c:ext>
          </c:extLst>
        </c:ser>
        <c:ser>
          <c:idx val="7"/>
          <c:order val="7"/>
          <c:tx>
            <c:v>August</c:v>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Lit>
              <c:ptCount val="6"/>
              <c:pt idx="0">
                <c:v>Amarilla</c:v>
              </c:pt>
              <c:pt idx="1">
                <c:v>Carretera</c:v>
              </c:pt>
              <c:pt idx="2">
                <c:v>Montana</c:v>
              </c:pt>
              <c:pt idx="3">
                <c:v>Paseo</c:v>
              </c:pt>
              <c:pt idx="4">
                <c:v>Velo</c:v>
              </c:pt>
              <c:pt idx="5">
                <c:v>VTT</c:v>
              </c:pt>
            </c:strLit>
          </c:cat>
          <c:val>
            <c:numLit>
              <c:formatCode>General</c:formatCode>
              <c:ptCount val="6"/>
              <c:pt idx="0">
                <c:v>-2011944</c:v>
              </c:pt>
              <c:pt idx="1">
                <c:v>685638</c:v>
              </c:pt>
              <c:pt idx="2">
                <c:v>1295465</c:v>
              </c:pt>
              <c:pt idx="3">
                <c:v>59300</c:v>
              </c:pt>
              <c:pt idx="4">
                <c:v>-583380</c:v>
              </c:pt>
              <c:pt idx="5">
                <c:v>745950</c:v>
              </c:pt>
            </c:numLit>
          </c:val>
          <c:extLst>
            <c:ext xmlns:c16="http://schemas.microsoft.com/office/drawing/2014/chart" uri="{C3380CC4-5D6E-409C-BE32-E72D297353CC}">
              <c16:uniqueId val="{00000007-BAE8-40B4-91B2-9E7899E13921}"/>
            </c:ext>
          </c:extLst>
        </c:ser>
        <c:ser>
          <c:idx val="8"/>
          <c:order val="8"/>
          <c:tx>
            <c:v>September</c:v>
          </c:tx>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Lit>
              <c:ptCount val="6"/>
              <c:pt idx="0">
                <c:v>Amarilla</c:v>
              </c:pt>
              <c:pt idx="1">
                <c:v>Carretera</c:v>
              </c:pt>
              <c:pt idx="2">
                <c:v>Montana</c:v>
              </c:pt>
              <c:pt idx="3">
                <c:v>Paseo</c:v>
              </c:pt>
              <c:pt idx="4">
                <c:v>Velo</c:v>
              </c:pt>
              <c:pt idx="5">
                <c:v>VTT</c:v>
              </c:pt>
            </c:strLit>
          </c:cat>
          <c:val>
            <c:numLit>
              <c:formatCode>General</c:formatCode>
              <c:ptCount val="6"/>
              <c:pt idx="0">
                <c:v>-608435</c:v>
              </c:pt>
              <c:pt idx="1">
                <c:v>572355</c:v>
              </c:pt>
              <c:pt idx="2">
                <c:v>2094402</c:v>
              </c:pt>
              <c:pt idx="3">
                <c:v>695193</c:v>
              </c:pt>
              <c:pt idx="4">
                <c:v>-721660</c:v>
              </c:pt>
              <c:pt idx="5">
                <c:v>-669652</c:v>
              </c:pt>
            </c:numLit>
          </c:val>
          <c:extLst>
            <c:ext xmlns:c16="http://schemas.microsoft.com/office/drawing/2014/chart" uri="{C3380CC4-5D6E-409C-BE32-E72D297353CC}">
              <c16:uniqueId val="{00000008-BAE8-40B4-91B2-9E7899E13921}"/>
            </c:ext>
          </c:extLst>
        </c:ser>
        <c:ser>
          <c:idx val="9"/>
          <c:order val="9"/>
          <c:tx>
            <c:v>October</c:v>
          </c:tx>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Lit>
              <c:ptCount val="6"/>
              <c:pt idx="0">
                <c:v>Amarilla</c:v>
              </c:pt>
              <c:pt idx="1">
                <c:v>Carretera</c:v>
              </c:pt>
              <c:pt idx="2">
                <c:v>Montana</c:v>
              </c:pt>
              <c:pt idx="3">
                <c:v>Paseo</c:v>
              </c:pt>
              <c:pt idx="4">
                <c:v>Velo</c:v>
              </c:pt>
              <c:pt idx="5">
                <c:v>VTT</c:v>
              </c:pt>
            </c:strLit>
          </c:cat>
          <c:val>
            <c:numLit>
              <c:formatCode>General</c:formatCode>
              <c:ptCount val="6"/>
              <c:pt idx="0">
                <c:v>-3585503</c:v>
              </c:pt>
              <c:pt idx="1">
                <c:v>3460702</c:v>
              </c:pt>
              <c:pt idx="2">
                <c:v>1736495</c:v>
              </c:pt>
              <c:pt idx="3">
                <c:v>2253422</c:v>
              </c:pt>
              <c:pt idx="4">
                <c:v>3074594</c:v>
              </c:pt>
              <c:pt idx="5">
                <c:v>-2553497</c:v>
              </c:pt>
            </c:numLit>
          </c:val>
          <c:extLst>
            <c:ext xmlns:c16="http://schemas.microsoft.com/office/drawing/2014/chart" uri="{C3380CC4-5D6E-409C-BE32-E72D297353CC}">
              <c16:uniqueId val="{00000009-BAE8-40B4-91B2-9E7899E13921}"/>
            </c:ext>
          </c:extLst>
        </c:ser>
        <c:ser>
          <c:idx val="10"/>
          <c:order val="10"/>
          <c:tx>
            <c:v>November</c:v>
          </c:tx>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Lit>
              <c:ptCount val="6"/>
              <c:pt idx="0">
                <c:v>Amarilla</c:v>
              </c:pt>
              <c:pt idx="1">
                <c:v>Carretera</c:v>
              </c:pt>
              <c:pt idx="2">
                <c:v>Montana</c:v>
              </c:pt>
              <c:pt idx="3">
                <c:v>Paseo</c:v>
              </c:pt>
              <c:pt idx="4">
                <c:v>Velo</c:v>
              </c:pt>
              <c:pt idx="5">
                <c:v>VTT</c:v>
              </c:pt>
            </c:strLit>
          </c:cat>
          <c:val>
            <c:numLit>
              <c:formatCode>General</c:formatCode>
              <c:ptCount val="6"/>
              <c:pt idx="0">
                <c:v>-2960865</c:v>
              </c:pt>
              <c:pt idx="1">
                <c:v>157396</c:v>
              </c:pt>
              <c:pt idx="2">
                <c:v>1011446</c:v>
              </c:pt>
              <c:pt idx="3">
                <c:v>8158074</c:v>
              </c:pt>
              <c:pt idx="4">
                <c:v>431688</c:v>
              </c:pt>
              <c:pt idx="5">
                <c:v>-3749835</c:v>
              </c:pt>
            </c:numLit>
          </c:val>
          <c:extLst>
            <c:ext xmlns:c16="http://schemas.microsoft.com/office/drawing/2014/chart" uri="{C3380CC4-5D6E-409C-BE32-E72D297353CC}">
              <c16:uniqueId val="{0000000A-BAE8-40B4-91B2-9E7899E13921}"/>
            </c:ext>
          </c:extLst>
        </c:ser>
        <c:ser>
          <c:idx val="11"/>
          <c:order val="11"/>
          <c:tx>
            <c:v>December</c:v>
          </c:tx>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Lit>
              <c:ptCount val="6"/>
              <c:pt idx="0">
                <c:v>Amarilla</c:v>
              </c:pt>
              <c:pt idx="1">
                <c:v>Carretera</c:v>
              </c:pt>
              <c:pt idx="2">
                <c:v>Montana</c:v>
              </c:pt>
              <c:pt idx="3">
                <c:v>Paseo</c:v>
              </c:pt>
              <c:pt idx="4">
                <c:v>Velo</c:v>
              </c:pt>
              <c:pt idx="5">
                <c:v>VTT</c:v>
              </c:pt>
            </c:strLit>
          </c:cat>
          <c:val>
            <c:numLit>
              <c:formatCode>General</c:formatCode>
              <c:ptCount val="6"/>
              <c:pt idx="0">
                <c:v>-2315483</c:v>
              </c:pt>
              <c:pt idx="1">
                <c:v>3514516</c:v>
              </c:pt>
              <c:pt idx="2">
                <c:v>1686032</c:v>
              </c:pt>
              <c:pt idx="3">
                <c:v>4565129</c:v>
              </c:pt>
              <c:pt idx="4">
                <c:v>-477472</c:v>
              </c:pt>
              <c:pt idx="5">
                <c:v>-2698655</c:v>
              </c:pt>
            </c:numLit>
          </c:val>
          <c:extLst>
            <c:ext xmlns:c16="http://schemas.microsoft.com/office/drawing/2014/chart" uri="{C3380CC4-5D6E-409C-BE32-E72D297353CC}">
              <c16:uniqueId val="{0000000B-BAE8-40B4-91B2-9E7899E13921}"/>
            </c:ext>
          </c:extLst>
        </c:ser>
        <c:dLbls>
          <c:showLegendKey val="0"/>
          <c:showVal val="0"/>
          <c:showCatName val="0"/>
          <c:showSerName val="0"/>
          <c:showPercent val="0"/>
          <c:showBubbleSize val="0"/>
        </c:dLbls>
        <c:gapWidth val="150"/>
        <c:shape val="box"/>
        <c:axId val="60424352"/>
        <c:axId val="60431552"/>
        <c:axId val="0"/>
      </c:bar3DChart>
      <c:catAx>
        <c:axId val="60424352"/>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Product</a:t>
                </a:r>
              </a:p>
            </c:rich>
          </c:tx>
          <c:layout>
            <c:manualLayout>
              <c:xMode val="edge"/>
              <c:yMode val="edge"/>
              <c:x val="0.46072572178477689"/>
              <c:y val="0.86449001166520856"/>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0431552"/>
        <c:crosses val="autoZero"/>
        <c:auto val="1"/>
        <c:lblAlgn val="ctr"/>
        <c:lblOffset val="100"/>
        <c:noMultiLvlLbl val="0"/>
      </c:catAx>
      <c:valAx>
        <c:axId val="60431552"/>
        <c:scaling>
          <c:orientation val="minMax"/>
        </c:scaling>
        <c:delete val="0"/>
        <c:axPos val="l"/>
        <c:majorGridlines>
          <c:spPr>
            <a:ln w="9525" cap="flat" cmpd="sng" algn="ctr">
              <a:solidFill>
                <a:schemeClr val="dk1">
                  <a:lumMod val="50000"/>
                  <a:lumOff val="5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Sum of profit</a:t>
                </a:r>
              </a:p>
            </c:rich>
          </c:tx>
          <c:layout>
            <c:manualLayout>
              <c:xMode val="edge"/>
              <c:yMode val="edge"/>
              <c:x val="2.0387576552930879E-2"/>
              <c:y val="0.3138983668708078"/>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04243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Highest variability in unit sold across country</a:t>
            </a:r>
          </a:p>
        </c:rich>
      </c:tx>
      <c:layout>
        <c:manualLayout>
          <c:xMode val="edge"/>
          <c:yMode val="edge"/>
          <c:x val="0.15628455818022746"/>
          <c:y val="0.10083114610673666"/>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spPr>
          <a:solidFill>
            <a:schemeClr val="accent1"/>
          </a:solidFill>
          <a:ln w="9525" cap="flat" cmpd="sng" algn="ctr">
            <a:no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9525" cap="flat" cmpd="sng" algn="ctr">
            <a:no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9525" cap="flat" cmpd="sng" algn="ctr">
            <a:no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9525" cap="flat" cmpd="sng" algn="ctr">
            <a:no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9525" cap="flat" cmpd="sng" algn="ctr">
            <a:no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9525" cap="flat" cmpd="sng" algn="ctr">
            <a:no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9525" cap="flat" cmpd="sng" algn="ctr">
            <a:no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9525" cap="flat" cmpd="sng" algn="ctr">
            <a:no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9525" cap="flat" cmpd="sng" algn="ctr">
            <a:no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9525" cap="flat" cmpd="sng" algn="ctr">
            <a:no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9525" cap="flat" cmpd="sng" algn="ctr">
            <a:no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9525" cap="flat" cmpd="sng" algn="ctr">
            <a:no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9525" cap="flat" cmpd="sng" algn="ctr">
            <a:no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9525" cap="flat" cmpd="sng" algn="ctr">
            <a:no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9525" cap="flat" cmpd="sng" algn="ctr">
            <a:no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v>Canada</c:v>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6"/>
              <c:pt idx="0">
                <c:v>Paseo</c:v>
              </c:pt>
              <c:pt idx="1">
                <c:v>VTT</c:v>
              </c:pt>
              <c:pt idx="2">
                <c:v>Velo</c:v>
              </c:pt>
              <c:pt idx="3">
                <c:v>Amarilla</c:v>
              </c:pt>
              <c:pt idx="4">
                <c:v>Montana</c:v>
              </c:pt>
              <c:pt idx="5">
                <c:v>Carretera</c:v>
              </c:pt>
            </c:strLit>
          </c:cat>
          <c:val>
            <c:numLit>
              <c:formatCode>General</c:formatCode>
              <c:ptCount val="6"/>
              <c:pt idx="0">
                <c:v>78191.5</c:v>
              </c:pt>
              <c:pt idx="1">
                <c:v>41248.5</c:v>
              </c:pt>
              <c:pt idx="2">
                <c:v>32464</c:v>
              </c:pt>
              <c:pt idx="3">
                <c:v>29232</c:v>
              </c:pt>
              <c:pt idx="4">
                <c:v>31488.5</c:v>
              </c:pt>
              <c:pt idx="5">
                <c:v>34804</c:v>
              </c:pt>
            </c:numLit>
          </c:val>
          <c:extLst>
            <c:ext xmlns:c16="http://schemas.microsoft.com/office/drawing/2014/chart" uri="{C3380CC4-5D6E-409C-BE32-E72D297353CC}">
              <c16:uniqueId val="{00000000-DF0A-4E31-BA49-DC470FE34915}"/>
            </c:ext>
          </c:extLst>
        </c:ser>
        <c:ser>
          <c:idx val="1"/>
          <c:order val="1"/>
          <c:tx>
            <c:v>France</c:v>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6"/>
              <c:pt idx="0">
                <c:v>Paseo</c:v>
              </c:pt>
              <c:pt idx="1">
                <c:v>VTT</c:v>
              </c:pt>
              <c:pt idx="2">
                <c:v>Velo</c:v>
              </c:pt>
              <c:pt idx="3">
                <c:v>Amarilla</c:v>
              </c:pt>
              <c:pt idx="4">
                <c:v>Montana</c:v>
              </c:pt>
              <c:pt idx="5">
                <c:v>Carretera</c:v>
              </c:pt>
            </c:strLit>
          </c:cat>
          <c:val>
            <c:numLit>
              <c:formatCode>General</c:formatCode>
              <c:ptCount val="6"/>
              <c:pt idx="0">
                <c:v>71606</c:v>
              </c:pt>
              <c:pt idx="1">
                <c:v>35774.5</c:v>
              </c:pt>
              <c:pt idx="2">
                <c:v>36609.5</c:v>
              </c:pt>
              <c:pt idx="3">
                <c:v>31603</c:v>
              </c:pt>
              <c:pt idx="4">
                <c:v>31282</c:v>
              </c:pt>
              <c:pt idx="5">
                <c:v>34056</c:v>
              </c:pt>
            </c:numLit>
          </c:val>
          <c:extLst>
            <c:ext xmlns:c16="http://schemas.microsoft.com/office/drawing/2014/chart" uri="{C3380CC4-5D6E-409C-BE32-E72D297353CC}">
              <c16:uniqueId val="{00000001-DF0A-4E31-BA49-DC470FE34915}"/>
            </c:ext>
          </c:extLst>
        </c:ser>
        <c:ser>
          <c:idx val="2"/>
          <c:order val="2"/>
          <c:tx>
            <c:v>Germany</c:v>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6"/>
              <c:pt idx="0">
                <c:v>Paseo</c:v>
              </c:pt>
              <c:pt idx="1">
                <c:v>VTT</c:v>
              </c:pt>
              <c:pt idx="2">
                <c:v>Velo</c:v>
              </c:pt>
              <c:pt idx="3">
                <c:v>Amarilla</c:v>
              </c:pt>
              <c:pt idx="4">
                <c:v>Montana</c:v>
              </c:pt>
              <c:pt idx="5">
                <c:v>Carretera</c:v>
              </c:pt>
            </c:strLit>
          </c:cat>
          <c:val>
            <c:numLit>
              <c:formatCode>General</c:formatCode>
              <c:ptCount val="6"/>
              <c:pt idx="0">
                <c:v>55693.5</c:v>
              </c:pt>
              <c:pt idx="1">
                <c:v>31131</c:v>
              </c:pt>
              <c:pt idx="2">
                <c:v>31050</c:v>
              </c:pt>
              <c:pt idx="3">
                <c:v>30614.5</c:v>
              </c:pt>
              <c:pt idx="4">
                <c:v>28061</c:v>
              </c:pt>
              <c:pt idx="5">
                <c:v>24944</c:v>
              </c:pt>
            </c:numLit>
          </c:val>
          <c:extLst>
            <c:ext xmlns:c16="http://schemas.microsoft.com/office/drawing/2014/chart" uri="{C3380CC4-5D6E-409C-BE32-E72D297353CC}">
              <c16:uniqueId val="{00000002-DF0A-4E31-BA49-DC470FE34915}"/>
            </c:ext>
          </c:extLst>
        </c:ser>
        <c:ser>
          <c:idx val="3"/>
          <c:order val="3"/>
          <c:tx>
            <c:v>Mexico</c:v>
          </c:tx>
          <c:spPr>
            <a:solidFill>
              <a:schemeClr val="accent4">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6"/>
              <c:pt idx="0">
                <c:v>Paseo</c:v>
              </c:pt>
              <c:pt idx="1">
                <c:v>VTT</c:v>
              </c:pt>
              <c:pt idx="2">
                <c:v>Velo</c:v>
              </c:pt>
              <c:pt idx="3">
                <c:v>Amarilla</c:v>
              </c:pt>
              <c:pt idx="4">
                <c:v>Montana</c:v>
              </c:pt>
              <c:pt idx="5">
                <c:v>Carretera</c:v>
              </c:pt>
            </c:strLit>
          </c:cat>
          <c:val>
            <c:numLit>
              <c:formatCode>General</c:formatCode>
              <c:ptCount val="6"/>
              <c:pt idx="0">
                <c:v>63282</c:v>
              </c:pt>
              <c:pt idx="1">
                <c:v>26129</c:v>
              </c:pt>
              <c:pt idx="2">
                <c:v>26540</c:v>
              </c:pt>
              <c:pt idx="3">
                <c:v>28396</c:v>
              </c:pt>
              <c:pt idx="4">
                <c:v>31754</c:v>
              </c:pt>
              <c:pt idx="5">
                <c:v>27224</c:v>
              </c:pt>
            </c:numLit>
          </c:val>
          <c:extLst>
            <c:ext xmlns:c16="http://schemas.microsoft.com/office/drawing/2014/chart" uri="{C3380CC4-5D6E-409C-BE32-E72D297353CC}">
              <c16:uniqueId val="{00000003-DF0A-4E31-BA49-DC470FE34915}"/>
            </c:ext>
          </c:extLst>
        </c:ser>
        <c:ser>
          <c:idx val="4"/>
          <c:order val="4"/>
          <c:tx>
            <c:v>United States of America</c:v>
          </c:tx>
          <c:spPr>
            <a:solidFill>
              <a:schemeClr val="accent5">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6"/>
              <c:pt idx="0">
                <c:v>Paseo</c:v>
              </c:pt>
              <c:pt idx="1">
                <c:v>VTT</c:v>
              </c:pt>
              <c:pt idx="2">
                <c:v>Velo</c:v>
              </c:pt>
              <c:pt idx="3">
                <c:v>Amarilla</c:v>
              </c:pt>
              <c:pt idx="4">
                <c:v>Montana</c:v>
              </c:pt>
              <c:pt idx="5">
                <c:v>Carretera</c:v>
              </c:pt>
            </c:strLit>
          </c:cat>
          <c:val>
            <c:numLit>
              <c:formatCode>General</c:formatCode>
              <c:ptCount val="6"/>
              <c:pt idx="0">
                <c:v>69466.5</c:v>
              </c:pt>
              <c:pt idx="1">
                <c:v>34500</c:v>
              </c:pt>
              <c:pt idx="2">
                <c:v>35761</c:v>
              </c:pt>
              <c:pt idx="3">
                <c:v>35469.5</c:v>
              </c:pt>
              <c:pt idx="4">
                <c:v>31612.5</c:v>
              </c:pt>
              <c:pt idx="5">
                <c:v>25818</c:v>
              </c:pt>
            </c:numLit>
          </c:val>
          <c:extLst>
            <c:ext xmlns:c16="http://schemas.microsoft.com/office/drawing/2014/chart" uri="{C3380CC4-5D6E-409C-BE32-E72D297353CC}">
              <c16:uniqueId val="{00000004-DF0A-4E31-BA49-DC470FE34915}"/>
            </c:ext>
          </c:extLst>
        </c:ser>
        <c:dLbls>
          <c:dLblPos val="ctr"/>
          <c:showLegendKey val="0"/>
          <c:showVal val="1"/>
          <c:showCatName val="0"/>
          <c:showSerName val="0"/>
          <c:showPercent val="0"/>
          <c:showBubbleSize val="0"/>
        </c:dLbls>
        <c:gapWidth val="150"/>
        <c:overlap val="100"/>
        <c:axId val="1783441264"/>
        <c:axId val="1783441744"/>
      </c:barChart>
      <c:catAx>
        <c:axId val="178344126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783441744"/>
        <c:crosses val="autoZero"/>
        <c:auto val="1"/>
        <c:lblAlgn val="ctr"/>
        <c:lblOffset val="100"/>
        <c:noMultiLvlLbl val="0"/>
      </c:catAx>
      <c:valAx>
        <c:axId val="1783441744"/>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783441264"/>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gross sales before discounts by segment</a:t>
            </a:r>
          </a:p>
        </c:rich>
      </c:tx>
      <c:layout>
        <c:manualLayout>
          <c:xMode val="edge"/>
          <c:yMode val="edge"/>
          <c:x val="0.13168044619422573"/>
          <c:y val="2.6757072032662588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5"/>
              <c:pt idx="0">
                <c:v>Government</c:v>
              </c:pt>
              <c:pt idx="1">
                <c:v>Small Business</c:v>
              </c:pt>
              <c:pt idx="2">
                <c:v>Enterprise</c:v>
              </c:pt>
              <c:pt idx="3">
                <c:v>Midmarket</c:v>
              </c:pt>
              <c:pt idx="4">
                <c:v>Channel Partners</c:v>
              </c:pt>
            </c:strLit>
          </c:cat>
          <c:val>
            <c:numLit>
              <c:formatCode>General</c:formatCode>
              <c:ptCount val="5"/>
              <c:pt idx="0">
                <c:v>56403066.5</c:v>
              </c:pt>
              <c:pt idx="1">
                <c:v>45941700</c:v>
              </c:pt>
              <c:pt idx="2">
                <c:v>21069000</c:v>
              </c:pt>
              <c:pt idx="3">
                <c:v>2582670</c:v>
              </c:pt>
              <c:pt idx="4">
                <c:v>1935162</c:v>
              </c:pt>
            </c:numLit>
          </c:val>
          <c:extLst>
            <c:ext xmlns:c16="http://schemas.microsoft.com/office/drawing/2014/chart" uri="{C3380CC4-5D6E-409C-BE32-E72D297353CC}">
              <c16:uniqueId val="{00000000-3F0A-49D6-A38F-EFC6E6683D26}"/>
            </c:ext>
          </c:extLst>
        </c:ser>
        <c:dLbls>
          <c:showLegendKey val="0"/>
          <c:showVal val="0"/>
          <c:showCatName val="0"/>
          <c:showSerName val="0"/>
          <c:showPercent val="0"/>
          <c:showBubbleSize val="0"/>
        </c:dLbls>
        <c:gapWidth val="100"/>
        <c:overlap val="-24"/>
        <c:axId val="60448352"/>
        <c:axId val="60441152"/>
      </c:barChart>
      <c:catAx>
        <c:axId val="60448352"/>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Segment</a:t>
                </a:r>
              </a:p>
            </c:rich>
          </c:tx>
          <c:layout>
            <c:manualLayout>
              <c:xMode val="edge"/>
              <c:yMode val="edge"/>
              <c:x val="0.47019116360454943"/>
              <c:y val="0.8426640419947506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441152"/>
        <c:crosses val="autoZero"/>
        <c:auto val="1"/>
        <c:lblAlgn val="ctr"/>
        <c:lblOffset val="100"/>
        <c:noMultiLvlLbl val="0"/>
      </c:catAx>
      <c:valAx>
        <c:axId val="604411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Sum of gross sales</a:t>
                </a:r>
              </a:p>
            </c:rich>
          </c:tx>
          <c:layout>
            <c:manualLayout>
              <c:xMode val="edge"/>
              <c:yMode val="edge"/>
              <c:x val="1.9444444444444445E-2"/>
              <c:y val="0.26328484981044037"/>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4483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cap="none" spc="50" baseline="0">
                <a:solidFill>
                  <a:schemeClr val="tx1">
                    <a:lumMod val="65000"/>
                    <a:lumOff val="35000"/>
                  </a:schemeClr>
                </a:solidFill>
                <a:latin typeface="+mn-lt"/>
                <a:ea typeface="+mn-ea"/>
                <a:cs typeface="+mn-cs"/>
              </a:defRPr>
            </a:pPr>
            <a:r>
              <a:rPr lang="en-IN"/>
              <a:t>Highest profit to COGS</a:t>
            </a:r>
          </a:p>
        </c:rich>
      </c:tx>
      <c:layout>
        <c:manualLayout>
          <c:xMode val="edge"/>
          <c:yMode val="edge"/>
          <c:x val="0.31424999999999997"/>
          <c:y val="6.8423738699329245E-2"/>
        </c:manualLayout>
      </c:layout>
      <c:overlay val="0"/>
      <c:spPr>
        <a:noFill/>
        <a:ln>
          <a:noFill/>
        </a:ln>
        <a:effectLst/>
      </c:spPr>
      <c:txPr>
        <a:bodyPr rot="0" spcFirstLastPara="1" vertOverflow="ellipsis" vert="horz" wrap="square" anchor="ctr" anchorCtr="1"/>
        <a:lstStyle/>
        <a:p>
          <a:pPr>
            <a:defRPr sz="1600" b="0" i="0" u="none" strike="noStrike" kern="1200" cap="none" spc="5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lt1">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v>Total</c:v>
          </c:tx>
          <c:spPr>
            <a:solidFill>
              <a:schemeClr val="accent1"/>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invertIfNegative val="0"/>
          <c:cat>
            <c:strLit>
              <c:ptCount val="6"/>
              <c:pt idx="0">
                <c:v>Carretera</c:v>
              </c:pt>
              <c:pt idx="1">
                <c:v>Paseo</c:v>
              </c:pt>
              <c:pt idx="2">
                <c:v>Montana</c:v>
              </c:pt>
              <c:pt idx="3">
                <c:v>Velo</c:v>
              </c:pt>
              <c:pt idx="4">
                <c:v>VTT</c:v>
              </c:pt>
              <c:pt idx="5">
                <c:v>Amarilla</c:v>
              </c:pt>
            </c:strLit>
          </c:cat>
          <c:val>
            <c:numLit>
              <c:formatCode>General</c:formatCode>
              <c:ptCount val="6"/>
              <c:pt idx="0">
                <c:v>143.92138461538468</c:v>
              </c:pt>
              <c:pt idx="1">
                <c:v>138.41000000000011</c:v>
              </c:pt>
              <c:pt idx="2">
                <c:v>110.82307692307705</c:v>
              </c:pt>
              <c:pt idx="3">
                <c:v>-1124.0603846153847</c:v>
              </c:pt>
              <c:pt idx="4">
                <c:v>-2445.5269230769218</c:v>
              </c:pt>
              <c:pt idx="5">
                <c:v>-2517.2158974358977</c:v>
              </c:pt>
            </c:numLit>
          </c:val>
          <c:extLst>
            <c:ext xmlns:c16="http://schemas.microsoft.com/office/drawing/2014/chart" uri="{C3380CC4-5D6E-409C-BE32-E72D297353CC}">
              <c16:uniqueId val="{00000000-659D-4C9B-9F61-5F6207FA23D7}"/>
            </c:ext>
          </c:extLst>
        </c:ser>
        <c:dLbls>
          <c:showLegendKey val="0"/>
          <c:showVal val="0"/>
          <c:showCatName val="0"/>
          <c:showSerName val="0"/>
          <c:showPercent val="0"/>
          <c:showBubbleSize val="0"/>
        </c:dLbls>
        <c:gapWidth val="150"/>
        <c:shape val="box"/>
        <c:axId val="167005728"/>
        <c:axId val="167001408"/>
        <c:axId val="0"/>
      </c:bar3DChart>
      <c:catAx>
        <c:axId val="167005728"/>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r>
                  <a:rPr lang="en-IN"/>
                  <a:t>product</a:t>
                </a:r>
              </a:p>
            </c:rich>
          </c:tx>
          <c:layout>
            <c:manualLayout>
              <c:xMode val="edge"/>
              <c:yMode val="edge"/>
              <c:x val="0.43710826771653544"/>
              <c:y val="0.8605781568970545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67001408"/>
        <c:crosses val="autoZero"/>
        <c:auto val="1"/>
        <c:lblAlgn val="ctr"/>
        <c:lblOffset val="100"/>
        <c:noMultiLvlLbl val="0"/>
      </c:catAx>
      <c:valAx>
        <c:axId val="167001408"/>
        <c:scaling>
          <c:orientation val="minMax"/>
        </c:scaling>
        <c:delete val="0"/>
        <c:axPos val="l"/>
        <c:majorGridlines>
          <c:spPr>
            <a:ln w="9525" cap="flat" cmpd="sng" algn="ctr">
              <a:solidFill>
                <a:schemeClr val="tx1">
                  <a:lumMod val="5000"/>
                  <a:lumOff val="9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r>
                  <a:rPr lang="en-IN"/>
                  <a:t>sum of profit to COGS</a:t>
                </a:r>
              </a:p>
            </c:rich>
          </c:tx>
          <c:layout>
            <c:manualLayout>
              <c:xMode val="edge"/>
              <c:yMode val="edge"/>
              <c:x val="1.3725721784776901E-2"/>
              <c:y val="0.22985309128025663"/>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670057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Profitable region</a:t>
            </a:r>
          </a:p>
        </c:rich>
      </c:tx>
      <c:layout>
        <c:manualLayout>
          <c:xMode val="edge"/>
          <c:yMode val="edge"/>
          <c:x val="0.26920122484689413"/>
          <c:y val="4.527559055118110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pattFill prst="narHorz">
            <a:fgClr>
              <a:schemeClr val="accent6"/>
            </a:fgClr>
            <a:bgClr>
              <a:schemeClr val="accent6">
                <a:lumMod val="20000"/>
                <a:lumOff val="80000"/>
              </a:schemeClr>
            </a:bgClr>
          </a:pattFill>
          <a:ln>
            <a:noFill/>
          </a:ln>
          <a:effectLst>
            <a:innerShdw blurRad="114300">
              <a:schemeClr val="accent6"/>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narHorz">
            <a:fgClr>
              <a:schemeClr val="accent6"/>
            </a:fgClr>
            <a:bgClr>
              <a:schemeClr val="accent6">
                <a:lumMod val="20000"/>
                <a:lumOff val="80000"/>
              </a:schemeClr>
            </a:bgClr>
          </a:pattFill>
          <a:ln>
            <a:noFill/>
          </a:ln>
          <a:effectLst>
            <a:innerShdw blurRad="114300">
              <a:schemeClr val="accent6"/>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Horz">
            <a:fgClr>
              <a:schemeClr val="accent6"/>
            </a:fgClr>
            <a:bgClr>
              <a:schemeClr val="accent6">
                <a:lumMod val="20000"/>
                <a:lumOff val="80000"/>
              </a:schemeClr>
            </a:bgClr>
          </a:pattFill>
          <a:ln>
            <a:noFill/>
          </a:ln>
          <a:effectLst>
            <a:innerShdw blurRad="114300">
              <a:schemeClr val="accent6"/>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519269466316715"/>
          <c:y val="0.1804399970836979"/>
          <c:w val="0.58478871391076115"/>
          <c:h val="0.60574839603382913"/>
        </c:manualLayout>
      </c:layout>
      <c:barChart>
        <c:barDir val="col"/>
        <c:grouping val="clustered"/>
        <c:varyColors val="0"/>
        <c:ser>
          <c:idx val="0"/>
          <c:order val="0"/>
          <c:tx>
            <c:v>Total</c:v>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2"/>
              <c:pt idx="0">
                <c:v>Europe</c:v>
              </c:pt>
              <c:pt idx="1">
                <c:v>North America</c:v>
              </c:pt>
            </c:strLit>
          </c:cat>
          <c:val>
            <c:numLit>
              <c:formatCode>General</c:formatCode>
              <c:ptCount val="2"/>
              <c:pt idx="0">
                <c:v>8234367</c:v>
              </c:pt>
              <c:pt idx="1">
                <c:v>13034718.5</c:v>
              </c:pt>
            </c:numLit>
          </c:val>
          <c:extLst>
            <c:ext xmlns:c16="http://schemas.microsoft.com/office/drawing/2014/chart" uri="{C3380CC4-5D6E-409C-BE32-E72D297353CC}">
              <c16:uniqueId val="{00000000-C5B5-4D59-A27B-01CA36E8BDE9}"/>
            </c:ext>
          </c:extLst>
        </c:ser>
        <c:dLbls>
          <c:showLegendKey val="0"/>
          <c:showVal val="0"/>
          <c:showCatName val="0"/>
          <c:showSerName val="0"/>
          <c:showPercent val="0"/>
          <c:showBubbleSize val="0"/>
        </c:dLbls>
        <c:gapWidth val="100"/>
        <c:overlap val="-24"/>
        <c:axId val="7932272"/>
        <c:axId val="7948592"/>
      </c:barChart>
      <c:catAx>
        <c:axId val="7932272"/>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country region</a:t>
                </a:r>
              </a:p>
            </c:rich>
          </c:tx>
          <c:layout>
            <c:manualLayout>
              <c:xMode val="edge"/>
              <c:yMode val="edge"/>
              <c:x val="0.4822397200349956"/>
              <c:y val="0.85757144940215801"/>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IN"/>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948592"/>
        <c:crosses val="autoZero"/>
        <c:auto val="1"/>
        <c:lblAlgn val="ctr"/>
        <c:lblOffset val="100"/>
        <c:noMultiLvlLbl val="0"/>
      </c:catAx>
      <c:valAx>
        <c:axId val="7948592"/>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sum of profit</a:t>
                </a:r>
              </a:p>
            </c:rich>
          </c:tx>
          <c:layout>
            <c:manualLayout>
              <c:xMode val="edge"/>
              <c:yMode val="edge"/>
              <c:x val="1.9444444444444445E-2"/>
              <c:y val="0.3524114173228346"/>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9322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revenue generated </a:t>
            </a:r>
          </a:p>
        </c:rich>
      </c:tx>
      <c:layout>
        <c:manualLayout>
          <c:xMode val="edge"/>
          <c:yMode val="edge"/>
          <c:x val="0.25127077865266845"/>
          <c:y val="4.990522018081073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tint val="65000"/>
            </a:schemeClr>
          </a:solidFill>
          <a:ln>
            <a:noFill/>
          </a:ln>
          <a:effectLst>
            <a:outerShdw blurRad="254000" sx="102000" sy="102000" algn="ctr" rotWithShape="0">
              <a:prstClr val="black">
                <a:alpha val="20000"/>
              </a:prstClr>
            </a:outerShdw>
          </a:effectLst>
        </c:spPr>
      </c:pivotFmt>
      <c:pivotFmt>
        <c:idx val="2"/>
        <c:spPr>
          <a:solidFill>
            <a:schemeClr val="accent6"/>
          </a:solidFill>
          <a:ln>
            <a:noFill/>
          </a:ln>
          <a:effectLst>
            <a:outerShdw blurRad="254000" sx="102000" sy="102000" algn="ctr" rotWithShape="0">
              <a:prstClr val="black">
                <a:alpha val="20000"/>
              </a:prstClr>
            </a:outerShdw>
          </a:effectLst>
        </c:spPr>
      </c:pivotFmt>
      <c:pivotFmt>
        <c:idx val="3"/>
        <c:spPr>
          <a:solidFill>
            <a:schemeClr val="accent6">
              <a:shade val="65000"/>
            </a:schemeClr>
          </a:solidFill>
          <a:ln>
            <a:noFill/>
          </a:ln>
          <a:effectLst>
            <a:outerShdw blurRad="254000" sx="102000" sy="102000" algn="ctr" rotWithShape="0">
              <a:prstClr val="black">
                <a:alpha val="20000"/>
              </a:prstClr>
            </a:outerShdw>
          </a:effectLst>
        </c:spPr>
      </c:pivotFmt>
      <c:pivotFmt>
        <c:idx val="4"/>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6">
              <a:tint val="65000"/>
            </a:schemeClr>
          </a:solidFill>
          <a:ln>
            <a:noFill/>
          </a:ln>
          <a:effectLst>
            <a:outerShdw blurRad="254000" sx="102000" sy="102000" algn="ctr" rotWithShape="0">
              <a:prstClr val="black">
                <a:alpha val="20000"/>
              </a:prstClr>
            </a:outerShdw>
          </a:effectLst>
        </c:spPr>
      </c:pivotFmt>
      <c:pivotFmt>
        <c:idx val="6"/>
        <c:spPr>
          <a:solidFill>
            <a:schemeClr val="accent6"/>
          </a:solidFill>
          <a:ln>
            <a:noFill/>
          </a:ln>
          <a:effectLst>
            <a:outerShdw blurRad="254000" sx="102000" sy="102000" algn="ctr" rotWithShape="0">
              <a:prstClr val="black">
                <a:alpha val="20000"/>
              </a:prstClr>
            </a:outerShdw>
          </a:effectLst>
        </c:spPr>
      </c:pivotFmt>
      <c:pivotFmt>
        <c:idx val="7"/>
        <c:spPr>
          <a:solidFill>
            <a:schemeClr val="accent6">
              <a:shade val="65000"/>
            </a:schemeClr>
          </a:solidFill>
          <a:ln>
            <a:noFill/>
          </a:ln>
          <a:effectLst>
            <a:outerShdw blurRad="254000" sx="102000" sy="102000" algn="ctr" rotWithShape="0">
              <a:prstClr val="black">
                <a:alpha val="20000"/>
              </a:prstClr>
            </a:outerShdw>
          </a:effectLst>
        </c:spPr>
      </c:pivotFmt>
      <c:pivotFmt>
        <c:idx val="8"/>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6">
              <a:tint val="65000"/>
            </a:schemeClr>
          </a:solidFill>
          <a:ln>
            <a:noFill/>
          </a:ln>
          <a:effectLst>
            <a:outerShdw blurRad="254000" sx="102000" sy="102000" algn="ctr" rotWithShape="0">
              <a:prstClr val="black">
                <a:alpha val="20000"/>
              </a:prstClr>
            </a:outerShdw>
          </a:effectLst>
        </c:spPr>
      </c:pivotFmt>
      <c:pivotFmt>
        <c:idx val="10"/>
        <c:spPr>
          <a:solidFill>
            <a:schemeClr val="accent6"/>
          </a:solidFill>
          <a:ln>
            <a:noFill/>
          </a:ln>
          <a:effectLst>
            <a:outerShdw blurRad="254000" sx="102000" sy="102000" algn="ctr" rotWithShape="0">
              <a:prstClr val="black">
                <a:alpha val="20000"/>
              </a:prstClr>
            </a:outerShdw>
          </a:effectLst>
        </c:spPr>
      </c:pivotFmt>
      <c:pivotFmt>
        <c:idx val="11"/>
        <c:spPr>
          <a:solidFill>
            <a:schemeClr val="accent6">
              <a:shade val="65000"/>
            </a:schemeClr>
          </a:solidFill>
          <a:ln>
            <a:noFill/>
          </a:ln>
          <a:effectLst>
            <a:outerShdw blurRad="254000" sx="102000" sy="102000" algn="ctr" rotWithShape="0">
              <a:prstClr val="black">
                <a:alpha val="20000"/>
              </a:prstClr>
            </a:outerShdw>
          </a:effectLst>
        </c:spPr>
      </c:pivotFmt>
    </c:pivotFmts>
    <c:plotArea>
      <c:layout/>
      <c:pieChart>
        <c:varyColors val="1"/>
        <c:ser>
          <c:idx val="0"/>
          <c:order val="0"/>
          <c:tx>
            <c:v>Total</c:v>
          </c:tx>
          <c:dPt>
            <c:idx val="0"/>
            <c:bubble3D val="0"/>
            <c:spPr>
              <a:gradFill rotWithShape="1">
                <a:gsLst>
                  <a:gs pos="0">
                    <a:schemeClr val="accent6">
                      <a:tint val="65000"/>
                      <a:satMod val="103000"/>
                      <a:lumMod val="102000"/>
                      <a:tint val="94000"/>
                    </a:schemeClr>
                  </a:gs>
                  <a:gs pos="50000">
                    <a:schemeClr val="accent6">
                      <a:tint val="65000"/>
                      <a:satMod val="110000"/>
                      <a:lumMod val="100000"/>
                      <a:shade val="100000"/>
                    </a:schemeClr>
                  </a:gs>
                  <a:gs pos="100000">
                    <a:schemeClr val="accent6">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E3D-4B55-A670-FAFA772078A1}"/>
              </c:ext>
            </c:extLst>
          </c:dPt>
          <c:dPt>
            <c:idx val="1"/>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E3D-4B55-A670-FAFA772078A1}"/>
              </c:ext>
            </c:extLst>
          </c:dPt>
          <c:dPt>
            <c:idx val="2"/>
            <c:bubble3D val="0"/>
            <c:spPr>
              <a:gradFill rotWithShape="1">
                <a:gsLst>
                  <a:gs pos="0">
                    <a:schemeClr val="accent6">
                      <a:shade val="65000"/>
                      <a:satMod val="103000"/>
                      <a:lumMod val="102000"/>
                      <a:tint val="94000"/>
                    </a:schemeClr>
                  </a:gs>
                  <a:gs pos="50000">
                    <a:schemeClr val="accent6">
                      <a:shade val="65000"/>
                      <a:satMod val="110000"/>
                      <a:lumMod val="100000"/>
                      <a:shade val="100000"/>
                    </a:schemeClr>
                  </a:gs>
                  <a:gs pos="100000">
                    <a:schemeClr val="accent6">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E3D-4B55-A670-FAFA772078A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Lit>
              <c:ptCount val="3"/>
              <c:pt idx="0">
                <c:v>high</c:v>
              </c:pt>
              <c:pt idx="1">
                <c:v>low</c:v>
              </c:pt>
              <c:pt idx="2">
                <c:v>mid</c:v>
              </c:pt>
            </c:strLit>
          </c:cat>
          <c:val>
            <c:numLit>
              <c:formatCode>General</c:formatCode>
              <c:ptCount val="3"/>
              <c:pt idx="0">
                <c:v>65000</c:v>
              </c:pt>
              <c:pt idx="1">
                <c:v>5400</c:v>
              </c:pt>
              <c:pt idx="2">
                <c:v>12500</c:v>
              </c:pt>
            </c:numLit>
          </c:val>
          <c:extLst>
            <c:ext xmlns:c16="http://schemas.microsoft.com/office/drawing/2014/chart" uri="{C3380CC4-5D6E-409C-BE32-E72D297353CC}">
              <c16:uniqueId val="{00000006-CE3D-4B55-A670-FAFA772078A1}"/>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a:t>Average profit for each volume category </a:t>
            </a:r>
          </a:p>
        </c:rich>
      </c:tx>
      <c:layout>
        <c:manualLayout>
          <c:xMode val="edge"/>
          <c:yMode val="edge"/>
          <c:x val="0.10879155730533684"/>
          <c:y val="7.7682997958588504E-2"/>
        </c:manualLayout>
      </c:layout>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1"/>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marker>
          <c:symbol val="none"/>
        </c:marker>
        <c:dLbl>
          <c:idx val="0"/>
          <c:spPr>
            <a:noFill/>
            <a:ln>
              <a:noFill/>
              <a:round/>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marker>
          <c:symbol val="none"/>
        </c:marker>
        <c:dLbl>
          <c:idx val="0"/>
          <c:spPr>
            <a:noFill/>
            <a:ln>
              <a:noFill/>
              <a:round/>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marker>
          <c:symbol val="none"/>
        </c:marker>
        <c:dLbl>
          <c:idx val="0"/>
          <c:spPr>
            <a:noFill/>
            <a:ln>
              <a:noFill/>
              <a:round/>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4742825896762904"/>
          <c:y val="0.28384040536599592"/>
          <c:w val="0.70560870516185481"/>
          <c:h val="0.43392424905220178"/>
        </c:manualLayout>
      </c:layout>
      <c:bar3DChart>
        <c:barDir val="col"/>
        <c:grouping val="clustered"/>
        <c:varyColors val="0"/>
        <c:ser>
          <c:idx val="0"/>
          <c:order val="0"/>
          <c:tx>
            <c:v>Total</c:v>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chemeClr val="accent1">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Lit>
              <c:ptCount val="3"/>
              <c:pt idx="0">
                <c:v>high</c:v>
              </c:pt>
              <c:pt idx="1">
                <c:v>low</c:v>
              </c:pt>
              <c:pt idx="2">
                <c:v>mid</c:v>
              </c:pt>
            </c:strLit>
          </c:cat>
          <c:val>
            <c:numLit>
              <c:formatCode>General</c:formatCode>
              <c:ptCount val="3"/>
              <c:pt idx="0">
                <c:v>1510.6125</c:v>
              </c:pt>
              <c:pt idx="1">
                <c:v>1637.8287499999999</c:v>
              </c:pt>
              <c:pt idx="2">
                <c:v>1685.52</c:v>
              </c:pt>
            </c:numLit>
          </c:val>
          <c:extLst>
            <c:ext xmlns:c16="http://schemas.microsoft.com/office/drawing/2014/chart" uri="{C3380CC4-5D6E-409C-BE32-E72D297353CC}">
              <c16:uniqueId val="{00000000-0603-4ABD-9527-5DF6D08138AF}"/>
            </c:ext>
          </c:extLst>
        </c:ser>
        <c:dLbls>
          <c:showLegendKey val="0"/>
          <c:showVal val="1"/>
          <c:showCatName val="0"/>
          <c:showSerName val="0"/>
          <c:showPercent val="0"/>
          <c:showBubbleSize val="0"/>
        </c:dLbls>
        <c:gapWidth val="84"/>
        <c:gapDepth val="53"/>
        <c:shape val="box"/>
        <c:axId val="2048420176"/>
        <c:axId val="2048437456"/>
        <c:axId val="0"/>
      </c:bar3DChart>
      <c:catAx>
        <c:axId val="2048420176"/>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r>
                  <a:rPr lang="en-IN"/>
                  <a:t>price tire</a:t>
                </a:r>
              </a:p>
            </c:rich>
          </c:tx>
          <c:layout>
            <c:manualLayout>
              <c:xMode val="edge"/>
              <c:yMode val="edge"/>
              <c:x val="0.43583486439195102"/>
              <c:y val="0.8513743073782443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48437456"/>
        <c:crosses val="autoZero"/>
        <c:auto val="1"/>
        <c:lblAlgn val="ctr"/>
        <c:lblOffset val="100"/>
        <c:noMultiLvlLbl val="0"/>
      </c:catAx>
      <c:valAx>
        <c:axId val="2048437456"/>
        <c:scaling>
          <c:orientation val="minMax"/>
        </c:scaling>
        <c:delete val="1"/>
        <c:axPos val="l"/>
        <c:title>
          <c:tx>
            <c:rich>
              <a:bodyPr rot="-54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r>
                  <a:rPr lang="en-IN"/>
                  <a:t>Average of unit sold</a:t>
                </a:r>
              </a:p>
            </c:rich>
          </c:tx>
          <c:layout>
            <c:manualLayout>
              <c:xMode val="edge"/>
              <c:yMode val="edge"/>
              <c:x val="3.7949912510936136E-2"/>
              <c:y val="0.44788677456984544"/>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IN"/>
            </a:p>
          </c:txPr>
        </c:title>
        <c:numFmt formatCode="General" sourceLinked="1"/>
        <c:majorTickMark val="out"/>
        <c:minorTickMark val="none"/>
        <c:tickLblPos val="nextTo"/>
        <c:crossAx val="204842017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Dataset.xlsx]ques - 19 to 24!PivotTable24</c:name>
    <c:fmtId val="8"/>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Percentage contribution of each product sales</a:t>
            </a:r>
          </a:p>
        </c:rich>
      </c:tx>
      <c:layout>
        <c:manualLayout>
          <c:xMode val="edge"/>
          <c:yMode val="edge"/>
          <c:x val="0.20400136550095418"/>
          <c:y val="1.8029943228216262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IN"/>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4834265119845093E-2"/>
          <c:y val="0.22878795960391221"/>
          <c:w val="0.70434514435695539"/>
          <c:h val="0.6076742490522018"/>
        </c:manualLayout>
      </c:layout>
      <c:barChart>
        <c:barDir val="col"/>
        <c:grouping val="clustered"/>
        <c:varyColors val="0"/>
        <c:ser>
          <c:idx val="0"/>
          <c:order val="0"/>
          <c:tx>
            <c:strRef>
              <c:f>'ques - 19 to 24'!$M$35:$M$36</c:f>
              <c:strCache>
                <c:ptCount val="1"/>
                <c:pt idx="0">
                  <c:v>Amarilla</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'ques - 19 to 24'!$L$37:$L$42</c:f>
              <c:strCache>
                <c:ptCount val="5"/>
                <c:pt idx="0">
                  <c:v>Channel Partners</c:v>
                </c:pt>
                <c:pt idx="1">
                  <c:v>Enterprise</c:v>
                </c:pt>
                <c:pt idx="2">
                  <c:v>Government</c:v>
                </c:pt>
                <c:pt idx="3">
                  <c:v>Midmarket</c:v>
                </c:pt>
                <c:pt idx="4">
                  <c:v>Small Business</c:v>
                </c:pt>
              </c:strCache>
            </c:strRef>
          </c:cat>
          <c:val>
            <c:numRef>
              <c:f>'ques - 19 to 24'!$M$37:$M$42</c:f>
              <c:numCache>
                <c:formatCode>0.0%</c:formatCode>
                <c:ptCount val="5"/>
                <c:pt idx="0">
                  <c:v>1.789828831490721E-2</c:v>
                </c:pt>
                <c:pt idx="1">
                  <c:v>0.14895983612562236</c:v>
                </c:pt>
                <c:pt idx="2">
                  <c:v>0.56025435774380128</c:v>
                </c:pt>
                <c:pt idx="3">
                  <c:v>1.401272461166291E-2</c:v>
                </c:pt>
                <c:pt idx="4">
                  <c:v>0.25887479320400641</c:v>
                </c:pt>
              </c:numCache>
            </c:numRef>
          </c:val>
          <c:extLst>
            <c:ext xmlns:c16="http://schemas.microsoft.com/office/drawing/2014/chart" uri="{C3380CC4-5D6E-409C-BE32-E72D297353CC}">
              <c16:uniqueId val="{00000000-6A74-47E1-BC73-DE7BAEBC8396}"/>
            </c:ext>
          </c:extLst>
        </c:ser>
        <c:ser>
          <c:idx val="1"/>
          <c:order val="1"/>
          <c:tx>
            <c:strRef>
              <c:f>'ques - 19 to 24'!$N$35:$N$36</c:f>
              <c:strCache>
                <c:ptCount val="1"/>
                <c:pt idx="0">
                  <c:v>Carretera</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'ques - 19 to 24'!$L$37:$L$42</c:f>
              <c:strCache>
                <c:ptCount val="5"/>
                <c:pt idx="0">
                  <c:v>Channel Partners</c:v>
                </c:pt>
                <c:pt idx="1">
                  <c:v>Enterprise</c:v>
                </c:pt>
                <c:pt idx="2">
                  <c:v>Government</c:v>
                </c:pt>
                <c:pt idx="3">
                  <c:v>Midmarket</c:v>
                </c:pt>
                <c:pt idx="4">
                  <c:v>Small Business</c:v>
                </c:pt>
              </c:strCache>
            </c:strRef>
          </c:cat>
          <c:val>
            <c:numRef>
              <c:f>'ques - 19 to 24'!$N$37:$N$42</c:f>
              <c:numCache>
                <c:formatCode>0.0%</c:formatCode>
                <c:ptCount val="5"/>
                <c:pt idx="0">
                  <c:v>2.0472846667940907E-2</c:v>
                </c:pt>
                <c:pt idx="1">
                  <c:v>0.23189552861709534</c:v>
                </c:pt>
                <c:pt idx="2">
                  <c:v>0.44015986691128306</c:v>
                </c:pt>
                <c:pt idx="3">
                  <c:v>2.441530820795023E-2</c:v>
                </c:pt>
                <c:pt idx="4">
                  <c:v>0.28305644959573051</c:v>
                </c:pt>
              </c:numCache>
            </c:numRef>
          </c:val>
          <c:extLst>
            <c:ext xmlns:c16="http://schemas.microsoft.com/office/drawing/2014/chart" uri="{C3380CC4-5D6E-409C-BE32-E72D297353CC}">
              <c16:uniqueId val="{00000001-6A74-47E1-BC73-DE7BAEBC8396}"/>
            </c:ext>
          </c:extLst>
        </c:ser>
        <c:ser>
          <c:idx val="2"/>
          <c:order val="2"/>
          <c:tx>
            <c:strRef>
              <c:f>'ques - 19 to 24'!$O$35:$O$36</c:f>
              <c:strCache>
                <c:ptCount val="1"/>
                <c:pt idx="0">
                  <c:v>Montana</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cat>
            <c:strRef>
              <c:f>'ques - 19 to 24'!$L$37:$L$42</c:f>
              <c:strCache>
                <c:ptCount val="5"/>
                <c:pt idx="0">
                  <c:v>Channel Partners</c:v>
                </c:pt>
                <c:pt idx="1">
                  <c:v>Enterprise</c:v>
                </c:pt>
                <c:pt idx="2">
                  <c:v>Government</c:v>
                </c:pt>
                <c:pt idx="3">
                  <c:v>Midmarket</c:v>
                </c:pt>
                <c:pt idx="4">
                  <c:v>Small Business</c:v>
                </c:pt>
              </c:strCache>
            </c:strRef>
          </c:cat>
          <c:val>
            <c:numRef>
              <c:f>'ques - 19 to 24'!$O$37:$O$42</c:f>
              <c:numCache>
                <c:formatCode>0.0%</c:formatCode>
                <c:ptCount val="5"/>
                <c:pt idx="0">
                  <c:v>1.7013055072865376E-2</c:v>
                </c:pt>
                <c:pt idx="1">
                  <c:v>0.16989652458576121</c:v>
                </c:pt>
                <c:pt idx="2">
                  <c:v>0.36053586182606356</c:v>
                </c:pt>
                <c:pt idx="3">
                  <c:v>1.885795504762874E-2</c:v>
                </c:pt>
                <c:pt idx="4">
                  <c:v>0.43369660346768102</c:v>
                </c:pt>
              </c:numCache>
            </c:numRef>
          </c:val>
          <c:extLst>
            <c:ext xmlns:c16="http://schemas.microsoft.com/office/drawing/2014/chart" uri="{C3380CC4-5D6E-409C-BE32-E72D297353CC}">
              <c16:uniqueId val="{00000002-6A74-47E1-BC73-DE7BAEBC8396}"/>
            </c:ext>
          </c:extLst>
        </c:ser>
        <c:ser>
          <c:idx val="3"/>
          <c:order val="3"/>
          <c:tx>
            <c:strRef>
              <c:f>'ques - 19 to 24'!$P$35:$P$36</c:f>
              <c:strCache>
                <c:ptCount val="1"/>
                <c:pt idx="0">
                  <c:v>Paseo</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cat>
            <c:strRef>
              <c:f>'ques - 19 to 24'!$L$37:$L$42</c:f>
              <c:strCache>
                <c:ptCount val="5"/>
                <c:pt idx="0">
                  <c:v>Channel Partners</c:v>
                </c:pt>
                <c:pt idx="1">
                  <c:v>Enterprise</c:v>
                </c:pt>
                <c:pt idx="2">
                  <c:v>Government</c:v>
                </c:pt>
                <c:pt idx="3">
                  <c:v>Midmarket</c:v>
                </c:pt>
                <c:pt idx="4">
                  <c:v>Small Business</c:v>
                </c:pt>
              </c:strCache>
            </c:strRef>
          </c:cat>
          <c:val>
            <c:numRef>
              <c:f>'ques - 19 to 24'!$P$37:$P$42</c:f>
              <c:numCache>
                <c:formatCode>0.0%</c:formatCode>
                <c:ptCount val="5"/>
                <c:pt idx="0">
                  <c:v>1.3768514071745763E-2</c:v>
                </c:pt>
                <c:pt idx="1">
                  <c:v>0.15957823236840601</c:v>
                </c:pt>
                <c:pt idx="2">
                  <c:v>0.45082444651240255</c:v>
                </c:pt>
                <c:pt idx="3">
                  <c:v>2.7497664163801269E-2</c:v>
                </c:pt>
                <c:pt idx="4">
                  <c:v>0.34833114288364436</c:v>
                </c:pt>
              </c:numCache>
            </c:numRef>
          </c:val>
          <c:extLst>
            <c:ext xmlns:c16="http://schemas.microsoft.com/office/drawing/2014/chart" uri="{C3380CC4-5D6E-409C-BE32-E72D297353CC}">
              <c16:uniqueId val="{00000003-6A74-47E1-BC73-DE7BAEBC8396}"/>
            </c:ext>
          </c:extLst>
        </c:ser>
        <c:ser>
          <c:idx val="4"/>
          <c:order val="4"/>
          <c:tx>
            <c:strRef>
              <c:f>'ques - 19 to 24'!$Q$35:$Q$36</c:f>
              <c:strCache>
                <c:ptCount val="1"/>
                <c:pt idx="0">
                  <c:v>Velo</c:v>
                </c:pt>
              </c:strCache>
            </c:strRef>
          </c:tx>
          <c:spPr>
            <a:noFill/>
            <a:ln w="9525" cap="flat" cmpd="sng" algn="ctr">
              <a:solidFill>
                <a:schemeClr val="accent5"/>
              </a:solidFill>
              <a:miter lim="800000"/>
            </a:ln>
            <a:effectLst>
              <a:glow rad="63500">
                <a:schemeClr val="accent5">
                  <a:satMod val="175000"/>
                  <a:alpha val="25000"/>
                </a:schemeClr>
              </a:glow>
            </a:effectLst>
          </c:spPr>
          <c:invertIfNegative val="0"/>
          <c:cat>
            <c:strRef>
              <c:f>'ques - 19 to 24'!$L$37:$L$42</c:f>
              <c:strCache>
                <c:ptCount val="5"/>
                <c:pt idx="0">
                  <c:v>Channel Partners</c:v>
                </c:pt>
                <c:pt idx="1">
                  <c:v>Enterprise</c:v>
                </c:pt>
                <c:pt idx="2">
                  <c:v>Government</c:v>
                </c:pt>
                <c:pt idx="3">
                  <c:v>Midmarket</c:v>
                </c:pt>
                <c:pt idx="4">
                  <c:v>Small Business</c:v>
                </c:pt>
              </c:strCache>
            </c:strRef>
          </c:cat>
          <c:val>
            <c:numRef>
              <c:f>'ques - 19 to 24'!$Q$37:$Q$42</c:f>
              <c:numCache>
                <c:formatCode>0.0%</c:formatCode>
                <c:ptCount val="5"/>
                <c:pt idx="0">
                  <c:v>1.0023202409329792E-2</c:v>
                </c:pt>
                <c:pt idx="1">
                  <c:v>0.19623155238853354</c:v>
                </c:pt>
                <c:pt idx="2">
                  <c:v>0.42813132006416721</c:v>
                </c:pt>
                <c:pt idx="3">
                  <c:v>1.4493014420432739E-2</c:v>
                </c:pt>
                <c:pt idx="4">
                  <c:v>0.35112091071753665</c:v>
                </c:pt>
              </c:numCache>
            </c:numRef>
          </c:val>
          <c:extLst>
            <c:ext xmlns:c16="http://schemas.microsoft.com/office/drawing/2014/chart" uri="{C3380CC4-5D6E-409C-BE32-E72D297353CC}">
              <c16:uniqueId val="{00000004-6A74-47E1-BC73-DE7BAEBC8396}"/>
            </c:ext>
          </c:extLst>
        </c:ser>
        <c:ser>
          <c:idx val="5"/>
          <c:order val="5"/>
          <c:tx>
            <c:strRef>
              <c:f>'ques - 19 to 24'!$R$35:$R$36</c:f>
              <c:strCache>
                <c:ptCount val="1"/>
                <c:pt idx="0">
                  <c:v>VTT</c:v>
                </c:pt>
              </c:strCache>
            </c:strRef>
          </c:tx>
          <c:spPr>
            <a:noFill/>
            <a:ln w="9525" cap="flat" cmpd="sng" algn="ctr">
              <a:solidFill>
                <a:schemeClr val="accent6"/>
              </a:solidFill>
              <a:miter lim="800000"/>
            </a:ln>
            <a:effectLst>
              <a:glow rad="63500">
                <a:schemeClr val="accent6">
                  <a:satMod val="175000"/>
                  <a:alpha val="25000"/>
                </a:schemeClr>
              </a:glow>
            </a:effectLst>
          </c:spPr>
          <c:invertIfNegative val="0"/>
          <c:cat>
            <c:strRef>
              <c:f>'ques - 19 to 24'!$L$37:$L$42</c:f>
              <c:strCache>
                <c:ptCount val="5"/>
                <c:pt idx="0">
                  <c:v>Channel Partners</c:v>
                </c:pt>
                <c:pt idx="1">
                  <c:v>Enterprise</c:v>
                </c:pt>
                <c:pt idx="2">
                  <c:v>Government</c:v>
                </c:pt>
                <c:pt idx="3">
                  <c:v>Midmarket</c:v>
                </c:pt>
                <c:pt idx="4">
                  <c:v>Small Business</c:v>
                </c:pt>
              </c:strCache>
            </c:strRef>
          </c:cat>
          <c:val>
            <c:numRef>
              <c:f>'ques - 19 to 24'!$R$37:$R$42</c:f>
              <c:numCache>
                <c:formatCode>0.0%</c:formatCode>
                <c:ptCount val="5"/>
                <c:pt idx="0">
                  <c:v>1.4666054910540993E-2</c:v>
                </c:pt>
                <c:pt idx="1">
                  <c:v>0.11215124598797818</c:v>
                </c:pt>
                <c:pt idx="2">
                  <c:v>0.40151425612304736</c:v>
                </c:pt>
                <c:pt idx="3">
                  <c:v>1.6255222983498015E-2</c:v>
                </c:pt>
                <c:pt idx="4">
                  <c:v>0.4554132199949355</c:v>
                </c:pt>
              </c:numCache>
            </c:numRef>
          </c:val>
          <c:extLst>
            <c:ext xmlns:c16="http://schemas.microsoft.com/office/drawing/2014/chart" uri="{C3380CC4-5D6E-409C-BE32-E72D297353CC}">
              <c16:uniqueId val="{00000005-6A74-47E1-BC73-DE7BAEBC8396}"/>
            </c:ext>
          </c:extLst>
        </c:ser>
        <c:dLbls>
          <c:showLegendKey val="0"/>
          <c:showVal val="0"/>
          <c:showCatName val="0"/>
          <c:showSerName val="0"/>
          <c:showPercent val="0"/>
          <c:showBubbleSize val="0"/>
        </c:dLbls>
        <c:gapWidth val="315"/>
        <c:overlap val="-40"/>
        <c:axId val="55770047"/>
        <c:axId val="55760447"/>
      </c:barChart>
      <c:catAx>
        <c:axId val="55770047"/>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5760447"/>
        <c:crosses val="autoZero"/>
        <c:auto val="1"/>
        <c:lblAlgn val="ctr"/>
        <c:lblOffset val="100"/>
        <c:noMultiLvlLbl val="0"/>
      </c:catAx>
      <c:valAx>
        <c:axId val="55760447"/>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5770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[Financial Dataset.xlsx]ques- 1 to 6!PivotTable1</c:name>
    <c:fmtId val="8"/>
  </c:pivotSource>
  <c:chart>
    <c:title>
      <c:tx>
        <c:rich>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r>
              <a:rPr lang="en-US"/>
              <a:t>Highest sale</a:t>
            </a:r>
          </a:p>
        </c:rich>
      </c:tx>
      <c:layout>
        <c:manualLayout>
          <c:xMode val="edge"/>
          <c:yMode val="edge"/>
          <c:x val="0.38978455818022745"/>
          <c:y val="4.9905220180810735E-2"/>
        </c:manualLayout>
      </c:layout>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alpha val="70000"/>
            </a:schemeClr>
          </a:solidFill>
          <a:ln>
            <a:noFill/>
          </a:ln>
          <a:effectLst/>
        </c:spPr>
        <c:marker>
          <c:symbol val="circle"/>
          <c:size val="6"/>
          <c:spPr>
            <a:solidFill>
              <a:schemeClr val="accent2">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'ques- 1 to 6'!$B$3</c:f>
              <c:strCache>
                <c:ptCount val="1"/>
                <c:pt idx="0">
                  <c:v>Total</c:v>
                </c:pt>
              </c:strCache>
            </c:strRef>
          </c:tx>
          <c:spPr>
            <a:solidFill>
              <a:schemeClr val="accent2">
                <a:alpha val="70000"/>
              </a:schemeClr>
            </a:solidFill>
            <a:ln>
              <a:noFill/>
            </a:ln>
            <a:effectLst/>
          </c:spPr>
          <c:invertIfNegative val="0"/>
          <c:cat>
            <c:strRef>
              <c:f>'ques- 1 to 6'!$A$4:$A$10</c:f>
              <c:strCache>
                <c:ptCount val="6"/>
                <c:pt idx="0">
                  <c:v>Paseo</c:v>
                </c:pt>
                <c:pt idx="1">
                  <c:v>VTT</c:v>
                </c:pt>
                <c:pt idx="2">
                  <c:v>Velo</c:v>
                </c:pt>
                <c:pt idx="3">
                  <c:v>Amarilla</c:v>
                </c:pt>
                <c:pt idx="4">
                  <c:v>Montana</c:v>
                </c:pt>
                <c:pt idx="5">
                  <c:v>Carretera</c:v>
                </c:pt>
              </c:strCache>
            </c:strRef>
          </c:cat>
          <c:val>
            <c:numRef>
              <c:f>'ques- 1 to 6'!$B$4:$B$10</c:f>
              <c:numCache>
                <c:formatCode>_("$"* #,##0.00_);_("$"* \(#,##0.00\);_("$"* "-"??_);_(@_)</c:formatCode>
                <c:ptCount val="6"/>
                <c:pt idx="0">
                  <c:v>35611662</c:v>
                </c:pt>
                <c:pt idx="1">
                  <c:v>21968533.5</c:v>
                </c:pt>
                <c:pt idx="2">
                  <c:v>19826768.5</c:v>
                </c:pt>
                <c:pt idx="3">
                  <c:v>19037279.5</c:v>
                </c:pt>
                <c:pt idx="4">
                  <c:v>16549834.5</c:v>
                </c:pt>
                <c:pt idx="5">
                  <c:v>14937520.5</c:v>
                </c:pt>
              </c:numCache>
            </c:numRef>
          </c:val>
          <c:extLst>
            <c:ext xmlns:c16="http://schemas.microsoft.com/office/drawing/2014/chart" uri="{C3380CC4-5D6E-409C-BE32-E72D297353CC}">
              <c16:uniqueId val="{00000000-F62E-4E7E-95A3-F9569B245181}"/>
            </c:ext>
          </c:extLst>
        </c:ser>
        <c:dLbls>
          <c:showLegendKey val="0"/>
          <c:showVal val="0"/>
          <c:showCatName val="0"/>
          <c:showSerName val="0"/>
          <c:showPercent val="0"/>
          <c:showBubbleSize val="0"/>
        </c:dLbls>
        <c:gapWidth val="80"/>
        <c:overlap val="25"/>
        <c:axId val="867379632"/>
        <c:axId val="867389712"/>
      </c:barChart>
      <c:catAx>
        <c:axId val="867379632"/>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product</a:t>
                </a:r>
              </a:p>
            </c:rich>
          </c:tx>
          <c:layout>
            <c:manualLayout>
              <c:xMode val="edge"/>
              <c:yMode val="edge"/>
              <c:x val="0.47021894138232723"/>
              <c:y val="0.91312700495771359"/>
            </c:manualLayout>
          </c:layout>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867389712"/>
        <c:crosses val="autoZero"/>
        <c:auto val="1"/>
        <c:lblAlgn val="ctr"/>
        <c:lblOffset val="100"/>
        <c:noMultiLvlLbl val="0"/>
      </c:catAx>
      <c:valAx>
        <c:axId val="867389712"/>
        <c:scaling>
          <c:orientation val="minMax"/>
        </c:scaling>
        <c:delete val="0"/>
        <c:axPos val="l"/>
        <c:majorGridlines>
          <c:spPr>
            <a:ln w="9525" cap="flat" cmpd="sng" algn="ctr">
              <a:solidFill>
                <a:schemeClr val="tx1">
                  <a:lumMod val="5000"/>
                  <a:lumOff val="95000"/>
                </a:schemeClr>
              </a:solidFill>
              <a:round/>
            </a:ln>
            <a:effectLst/>
          </c:spPr>
        </c:maj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gross sales</a:t>
                </a:r>
              </a:p>
            </c:rich>
          </c:tx>
          <c:layout>
            <c:manualLayout>
              <c:xMode val="edge"/>
              <c:yMode val="edge"/>
              <c:x val="1.6666666666666666E-2"/>
              <c:y val="0.33045530766987458"/>
            </c:manualLayout>
          </c:layout>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IN"/>
            </a:p>
          </c:txPr>
        </c:title>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867379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IN"/>
              <a:t>Highest profit</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IN"/>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dk1">
                <a:tint val="88500"/>
              </a:schemeClr>
            </a:solidFill>
            <a:ln>
              <a:noFill/>
            </a:ln>
            <a:effectLst/>
          </c:spPr>
          <c:invertIfNegative val="0"/>
          <c:cat>
            <c:strLit>
              <c:ptCount val="5"/>
              <c:pt idx="0">
                <c:v>Mexico</c:v>
              </c:pt>
              <c:pt idx="1">
                <c:v>Germany</c:v>
              </c:pt>
              <c:pt idx="2">
                <c:v>United States of America</c:v>
              </c:pt>
              <c:pt idx="3">
                <c:v>Canada</c:v>
              </c:pt>
              <c:pt idx="4">
                <c:v>France</c:v>
              </c:pt>
            </c:strLit>
          </c:cat>
          <c:val>
            <c:numLit>
              <c:formatCode>General</c:formatCode>
              <c:ptCount val="5"/>
              <c:pt idx="0">
                <c:v>4753663</c:v>
              </c:pt>
              <c:pt idx="1">
                <c:v>4680875.5</c:v>
              </c:pt>
              <c:pt idx="2">
                <c:v>4200786.5</c:v>
              </c:pt>
              <c:pt idx="3">
                <c:v>4080269</c:v>
              </c:pt>
              <c:pt idx="4">
                <c:v>3553491.5</c:v>
              </c:pt>
            </c:numLit>
          </c:val>
          <c:extLst>
            <c:ext xmlns:c16="http://schemas.microsoft.com/office/drawing/2014/chart" uri="{C3380CC4-5D6E-409C-BE32-E72D297353CC}">
              <c16:uniqueId val="{00000000-697F-4A77-8991-F89B4A7F1BDA}"/>
            </c:ext>
          </c:extLst>
        </c:ser>
        <c:dLbls>
          <c:showLegendKey val="0"/>
          <c:showVal val="0"/>
          <c:showCatName val="0"/>
          <c:showSerName val="0"/>
          <c:showPercent val="0"/>
          <c:showBubbleSize val="0"/>
        </c:dLbls>
        <c:gapWidth val="199"/>
        <c:axId val="979307648"/>
        <c:axId val="979305728"/>
      </c:barChart>
      <c:catAx>
        <c:axId val="979307648"/>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Country</a:t>
                </a:r>
              </a:p>
            </c:rich>
          </c:tx>
          <c:layout>
            <c:manualLayout>
              <c:xMode val="edge"/>
              <c:yMode val="edge"/>
              <c:x val="0.47028127734033254"/>
              <c:y val="0.90182852143482062"/>
            </c:manualLayout>
          </c:layout>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979305728"/>
        <c:crosses val="autoZero"/>
        <c:auto val="1"/>
        <c:lblAlgn val="ctr"/>
        <c:lblOffset val="100"/>
        <c:noMultiLvlLbl val="0"/>
      </c:catAx>
      <c:valAx>
        <c:axId val="979305728"/>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profit</a:t>
                </a:r>
              </a:p>
            </c:rich>
          </c:tx>
          <c:layout>
            <c:manualLayout>
              <c:xMode val="edge"/>
              <c:yMode val="edge"/>
              <c:x val="1.3888888888888888E-2"/>
              <c:y val="0.36112642169728781"/>
            </c:manualLayout>
          </c:layout>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930764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Average profit margin</a:t>
            </a:r>
          </a:p>
        </c:rich>
      </c:tx>
      <c:layout>
        <c:manualLayout>
          <c:xMode val="edge"/>
          <c:yMode val="edge"/>
          <c:x val="0.32031233595800523"/>
          <c:y val="4.9905220180810735E-2"/>
        </c:manualLayout>
      </c:layout>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3"/>
            </a:solidFill>
            <a:ln>
              <a:noFill/>
            </a:ln>
            <a:effectLst/>
          </c:spPr>
          <c:invertIfNegative val="0"/>
          <c:cat>
            <c:strLit>
              <c:ptCount val="3"/>
              <c:pt idx="0">
                <c:v>Low</c:v>
              </c:pt>
              <c:pt idx="1">
                <c:v>Medium</c:v>
              </c:pt>
              <c:pt idx="2">
                <c:v>None</c:v>
              </c:pt>
            </c:strLit>
          </c:cat>
          <c:val>
            <c:numLit>
              <c:formatCode>General</c:formatCode>
              <c:ptCount val="3"/>
              <c:pt idx="0">
                <c:v>-1.7801279598934279</c:v>
              </c:pt>
              <c:pt idx="1">
                <c:v>-4.6143536425980134</c:v>
              </c:pt>
              <c:pt idx="2">
                <c:v>-4.1534770889487866</c:v>
              </c:pt>
            </c:numLit>
          </c:val>
          <c:extLst>
            <c:ext xmlns:c16="http://schemas.microsoft.com/office/drawing/2014/chart" uri="{C3380CC4-5D6E-409C-BE32-E72D297353CC}">
              <c16:uniqueId val="{00000000-9A22-42C2-9E4D-65AC5EE5A899}"/>
            </c:ext>
          </c:extLst>
        </c:ser>
        <c:dLbls>
          <c:showLegendKey val="0"/>
          <c:showVal val="0"/>
          <c:showCatName val="0"/>
          <c:showSerName val="0"/>
          <c:showPercent val="0"/>
          <c:showBubbleSize val="0"/>
        </c:dLbls>
        <c:gapWidth val="199"/>
        <c:axId val="794377264"/>
        <c:axId val="794378704"/>
      </c:barChart>
      <c:catAx>
        <c:axId val="794377264"/>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Discount Band</a:t>
                </a:r>
              </a:p>
            </c:rich>
          </c:tx>
          <c:layout>
            <c:manualLayout>
              <c:xMode val="edge"/>
              <c:yMode val="edge"/>
              <c:x val="0.42790616797900261"/>
              <c:y val="0.86581219014289879"/>
            </c:manualLayout>
          </c:layout>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794378704"/>
        <c:crosses val="autoZero"/>
        <c:auto val="1"/>
        <c:lblAlgn val="ctr"/>
        <c:lblOffset val="100"/>
        <c:noMultiLvlLbl val="0"/>
      </c:catAx>
      <c:valAx>
        <c:axId val="794378704"/>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Average profit margin</a:t>
                </a:r>
              </a:p>
            </c:rich>
          </c:tx>
          <c:layout>
            <c:manualLayout>
              <c:xMode val="edge"/>
              <c:yMode val="edge"/>
              <c:x val="1.6666666666666666E-2"/>
              <c:y val="0.24515018955963838"/>
            </c:manualLayout>
          </c:layout>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437726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Average unit sold</a:t>
            </a:r>
          </a:p>
        </c:rich>
      </c:tx>
      <c:layout>
        <c:manualLayout>
          <c:xMode val="edge"/>
          <c:yMode val="edge"/>
          <c:x val="0.35540266841644796"/>
          <c:y val="5.4534849810440364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solidFill>
          <a:ln w="9525" cap="flat" cmpd="sng" algn="ctr">
            <a:no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9525" cap="flat" cmpd="sng" algn="ctr">
            <a:no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9525" cap="flat" cmpd="sng" algn="ctr">
            <a:no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5"/>
              <c:pt idx="0">
                <c:v>Midmarket</c:v>
              </c:pt>
              <c:pt idx="1">
                <c:v>Enterprise</c:v>
              </c:pt>
              <c:pt idx="2">
                <c:v>Channel Partners</c:v>
              </c:pt>
              <c:pt idx="3">
                <c:v>Government</c:v>
              </c:pt>
              <c:pt idx="4">
                <c:v>Small Business</c:v>
              </c:pt>
            </c:strLit>
          </c:cat>
          <c:val>
            <c:numLit>
              <c:formatCode>General</c:formatCode>
              <c:ptCount val="5"/>
              <c:pt idx="0">
                <c:v>1721.78</c:v>
              </c:pt>
              <c:pt idx="1">
                <c:v>1685.52</c:v>
              </c:pt>
              <c:pt idx="2">
                <c:v>1612.635</c:v>
              </c:pt>
              <c:pt idx="3">
                <c:v>1568.9116666666666</c:v>
              </c:pt>
              <c:pt idx="4">
                <c:v>1531.39</c:v>
              </c:pt>
            </c:numLit>
          </c:val>
          <c:extLst>
            <c:ext xmlns:c16="http://schemas.microsoft.com/office/drawing/2014/chart" uri="{C3380CC4-5D6E-409C-BE32-E72D297353CC}">
              <c16:uniqueId val="{00000000-5ED3-4F7A-A985-688216E9E99B}"/>
            </c:ext>
          </c:extLst>
        </c:ser>
        <c:dLbls>
          <c:dLblPos val="inEnd"/>
          <c:showLegendKey val="0"/>
          <c:showVal val="1"/>
          <c:showCatName val="0"/>
          <c:showSerName val="0"/>
          <c:showPercent val="0"/>
          <c:showBubbleSize val="0"/>
        </c:dLbls>
        <c:gapWidth val="65"/>
        <c:axId val="794389744"/>
        <c:axId val="794390224"/>
      </c:barChart>
      <c:catAx>
        <c:axId val="794389744"/>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segment</a:t>
                </a:r>
              </a:p>
            </c:rich>
          </c:tx>
          <c:layout>
            <c:manualLayout>
              <c:xMode val="edge"/>
              <c:yMode val="edge"/>
              <c:x val="0.44030205599300087"/>
              <c:y val="0.88896033829104693"/>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94390224"/>
        <c:crosses val="autoZero"/>
        <c:auto val="1"/>
        <c:lblAlgn val="ctr"/>
        <c:lblOffset val="100"/>
        <c:noMultiLvlLbl val="0"/>
      </c:catAx>
      <c:valAx>
        <c:axId val="794390224"/>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Average of unit sold</a:t>
                </a:r>
              </a:p>
            </c:rich>
          </c:tx>
          <c:layout>
            <c:manualLayout>
              <c:xMode val="edge"/>
              <c:yMode val="edge"/>
              <c:x val="1.9444444444444445E-2"/>
              <c:y val="0.31326771653543306"/>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IN"/>
            </a:p>
          </c:txPr>
        </c:title>
        <c:numFmt formatCode="General" sourceLinked="1"/>
        <c:majorTickMark val="none"/>
        <c:minorTickMark val="none"/>
        <c:tickLblPos val="nextTo"/>
        <c:crossAx val="794389744"/>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800" b="0" i="0" u="none" strike="noStrike" kern="1200" cap="none" spc="50" baseline="0">
                <a:solidFill>
                  <a:schemeClr val="tx1">
                    <a:lumMod val="65000"/>
                    <a:lumOff val="35000"/>
                  </a:schemeClr>
                </a:solidFill>
                <a:latin typeface="+mn-lt"/>
                <a:ea typeface="+mn-ea"/>
                <a:cs typeface="+mn-cs"/>
              </a:defRPr>
            </a:pPr>
            <a:r>
              <a:rPr lang="en-IN"/>
              <a:t>Sales each year</a:t>
            </a:r>
          </a:p>
        </c:rich>
      </c:tx>
      <c:overlay val="0"/>
      <c:spPr>
        <a:noFill/>
        <a:ln>
          <a:noFill/>
        </a:ln>
        <a:effectLst/>
      </c:spPr>
      <c:txPr>
        <a:bodyPr rot="0" spcFirstLastPara="1" vertOverflow="ellipsis" vert="horz" wrap="square" anchor="ctr" anchorCtr="1"/>
        <a:lstStyle/>
        <a:p>
          <a:pPr>
            <a:defRPr sz="1800" b="0" i="0" u="none" strike="noStrike" kern="1200" cap="none" spc="5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6"/>
          </a:solidFill>
          <a:ln w="25400" cap="flat" cmpd="sng" algn="ctr">
            <a:no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25400" cap="flat" cmpd="sng" algn="ctr">
            <a:no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25400" cap="flat" cmpd="sng" algn="ctr">
            <a:no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w="25400" cap="flat" cmpd="sng" algn="ctr">
            <a:no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w="25400" cap="flat" cmpd="sng" algn="ctr">
            <a:no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w="25400" cap="flat" cmpd="sng" algn="ctr">
            <a:no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2013</c:v>
          </c:tx>
          <c:spPr>
            <a:noFill/>
            <a:ln w="25400" cap="flat" cmpd="sng" algn="ctr">
              <a:solidFill>
                <a:schemeClr val="accent6">
                  <a:shade val="76000"/>
                </a:schemeClr>
              </a:solidFill>
              <a:miter lim="800000"/>
            </a:ln>
            <a:effectLst/>
          </c:spPr>
          <c:invertIfNegative val="0"/>
          <c:cat>
            <c:strLit>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Lit>
          </c:cat>
          <c:val>
            <c:numLit>
              <c:formatCode>General</c:formatCode>
              <c:ptCount val="12"/>
              <c:pt idx="0">
                <c:v>0</c:v>
              </c:pt>
              <c:pt idx="1">
                <c:v>0</c:v>
              </c:pt>
              <c:pt idx="2">
                <c:v>0</c:v>
              </c:pt>
              <c:pt idx="3">
                <c:v>0</c:v>
              </c:pt>
              <c:pt idx="4">
                <c:v>0</c:v>
              </c:pt>
              <c:pt idx="5">
                <c:v>0</c:v>
              </c:pt>
              <c:pt idx="6">
                <c:v>0</c:v>
              </c:pt>
              <c:pt idx="7">
                <c:v>0</c:v>
              </c:pt>
              <c:pt idx="8">
                <c:v>4729736</c:v>
              </c:pt>
              <c:pt idx="9">
                <c:v>9828688</c:v>
              </c:pt>
              <c:pt idx="10">
                <c:v>8167338</c:v>
              </c:pt>
              <c:pt idx="11">
                <c:v>5835025</c:v>
              </c:pt>
            </c:numLit>
          </c:val>
          <c:extLst>
            <c:ext xmlns:c16="http://schemas.microsoft.com/office/drawing/2014/chart" uri="{C3380CC4-5D6E-409C-BE32-E72D297353CC}">
              <c16:uniqueId val="{00000000-EF52-40DC-BE30-05C779CDCC8C}"/>
            </c:ext>
          </c:extLst>
        </c:ser>
        <c:ser>
          <c:idx val="1"/>
          <c:order val="1"/>
          <c:tx>
            <c:v>2014</c:v>
          </c:tx>
          <c:spPr>
            <a:noFill/>
            <a:ln w="25400" cap="flat" cmpd="sng" algn="ctr">
              <a:solidFill>
                <a:schemeClr val="accent6">
                  <a:tint val="77000"/>
                </a:schemeClr>
              </a:solidFill>
              <a:miter lim="800000"/>
            </a:ln>
            <a:effectLst/>
          </c:spPr>
          <c:invertIfNegative val="0"/>
          <c:cat>
            <c:strLit>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Lit>
          </c:cat>
          <c:val>
            <c:numLit>
              <c:formatCode>General</c:formatCode>
              <c:ptCount val="12"/>
              <c:pt idx="0">
                <c:v>7307403.5</c:v>
              </c:pt>
              <c:pt idx="1">
                <c:v>7699201</c:v>
              </c:pt>
              <c:pt idx="2">
                <c:v>6124026</c:v>
              </c:pt>
              <c:pt idx="3">
                <c:v>7429392.5</c:v>
              </c:pt>
              <c:pt idx="4">
                <c:v>6767911</c:v>
              </c:pt>
              <c:pt idx="5">
                <c:v>10268972</c:v>
              </c:pt>
              <c:pt idx="6">
                <c:v>8833027.5</c:v>
              </c:pt>
              <c:pt idx="7">
                <c:v>6325959</c:v>
              </c:pt>
              <c:pt idx="8">
                <c:v>6845317</c:v>
              </c:pt>
              <c:pt idx="9">
                <c:v>13313424</c:v>
              </c:pt>
              <c:pt idx="10">
                <c:v>5947910</c:v>
              </c:pt>
              <c:pt idx="11">
                <c:v>12508268</c:v>
              </c:pt>
            </c:numLit>
          </c:val>
          <c:extLst>
            <c:ext xmlns:c16="http://schemas.microsoft.com/office/drawing/2014/chart" uri="{C3380CC4-5D6E-409C-BE32-E72D297353CC}">
              <c16:uniqueId val="{00000001-EF52-40DC-BE30-05C779CDCC8C}"/>
            </c:ext>
          </c:extLst>
        </c:ser>
        <c:dLbls>
          <c:showLegendKey val="0"/>
          <c:showVal val="0"/>
          <c:showCatName val="0"/>
          <c:showSerName val="0"/>
          <c:showPercent val="0"/>
          <c:showBubbleSize val="0"/>
        </c:dLbls>
        <c:gapWidth val="164"/>
        <c:overlap val="-35"/>
        <c:axId val="794353264"/>
        <c:axId val="794354704"/>
      </c:barChart>
      <c:catAx>
        <c:axId val="794353264"/>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r>
                  <a:rPr lang="en-IN"/>
                  <a:t>month</a:t>
                </a:r>
              </a:p>
            </c:rich>
          </c:tx>
          <c:layout>
            <c:manualLayout>
              <c:xMode val="edge"/>
              <c:yMode val="edge"/>
              <c:x val="0.46707327209098853"/>
              <c:y val="0.856552930883639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794354704"/>
        <c:crosses val="autoZero"/>
        <c:auto val="1"/>
        <c:lblAlgn val="ctr"/>
        <c:lblOffset val="100"/>
        <c:noMultiLvlLbl val="0"/>
      </c:catAx>
      <c:valAx>
        <c:axId val="794354704"/>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r>
                  <a:rPr lang="en-IN"/>
                  <a:t>total sales</a:t>
                </a:r>
              </a:p>
            </c:rich>
          </c:tx>
          <c:layout>
            <c:manualLayout>
              <c:xMode val="edge"/>
              <c:yMode val="edge"/>
              <c:x val="2.2222222222222223E-2"/>
              <c:y val="0.3151647710702829"/>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79435326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Total sales and profit by product and country</a:t>
            </a:r>
          </a:p>
        </c:rich>
      </c:tx>
      <c:layout>
        <c:manualLayout>
          <c:xMode val="edge"/>
          <c:yMode val="edge"/>
          <c:x val="0.13906923972165816"/>
          <c:y val="5.0701411604575093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Canada - Sum of  Sales</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Lit>
              <c:ptCount val="6"/>
              <c:pt idx="0">
                <c:v>Paseo</c:v>
              </c:pt>
              <c:pt idx="1">
                <c:v>Montana</c:v>
              </c:pt>
              <c:pt idx="2">
                <c:v>Carretera</c:v>
              </c:pt>
              <c:pt idx="3">
                <c:v>Velo</c:v>
              </c:pt>
              <c:pt idx="4">
                <c:v>Amarilla</c:v>
              </c:pt>
              <c:pt idx="5">
                <c:v>VTT</c:v>
              </c:pt>
            </c:strLit>
          </c:cat>
          <c:val>
            <c:numLit>
              <c:formatCode>General</c:formatCode>
              <c:ptCount val="6"/>
              <c:pt idx="0">
                <c:v>7611520.9899999993</c:v>
              </c:pt>
              <c:pt idx="1">
                <c:v>2711919.0300000003</c:v>
              </c:pt>
              <c:pt idx="2">
                <c:v>2610204.34</c:v>
              </c:pt>
              <c:pt idx="3">
                <c:v>3329490.34</c:v>
              </c:pt>
              <c:pt idx="4">
                <c:v>3855765.8750000005</c:v>
              </c:pt>
              <c:pt idx="5">
                <c:v>4768754.3100000005</c:v>
              </c:pt>
            </c:numLit>
          </c:val>
          <c:extLst>
            <c:ext xmlns:c16="http://schemas.microsoft.com/office/drawing/2014/chart" uri="{C3380CC4-5D6E-409C-BE32-E72D297353CC}">
              <c16:uniqueId val="{00000000-C4B8-426B-BC77-1A570411CD19}"/>
            </c:ext>
          </c:extLst>
        </c:ser>
        <c:ser>
          <c:idx val="1"/>
          <c:order val="1"/>
          <c:tx>
            <c:v>Canada - Sum of Profit</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strLit>
              <c:ptCount val="6"/>
              <c:pt idx="0">
                <c:v>Paseo</c:v>
              </c:pt>
              <c:pt idx="1">
                <c:v>Montana</c:v>
              </c:pt>
              <c:pt idx="2">
                <c:v>Carretera</c:v>
              </c:pt>
              <c:pt idx="3">
                <c:v>Velo</c:v>
              </c:pt>
              <c:pt idx="4">
                <c:v>Amarilla</c:v>
              </c:pt>
              <c:pt idx="5">
                <c:v>VTT</c:v>
              </c:pt>
            </c:strLit>
          </c:cat>
          <c:val>
            <c:numLit>
              <c:formatCode>General</c:formatCode>
              <c:ptCount val="6"/>
              <c:pt idx="0">
                <c:v>7390697</c:v>
              </c:pt>
              <c:pt idx="1">
                <c:v>2824672</c:v>
              </c:pt>
              <c:pt idx="2">
                <c:v>2721441.5</c:v>
              </c:pt>
              <c:pt idx="3">
                <c:v>-235293</c:v>
              </c:pt>
              <c:pt idx="4">
                <c:v>-3435636.5</c:v>
              </c:pt>
              <c:pt idx="5">
                <c:v>-5185612</c:v>
              </c:pt>
            </c:numLit>
          </c:val>
          <c:extLst>
            <c:ext xmlns:c16="http://schemas.microsoft.com/office/drawing/2014/chart" uri="{C3380CC4-5D6E-409C-BE32-E72D297353CC}">
              <c16:uniqueId val="{00000001-C4B8-426B-BC77-1A570411CD19}"/>
            </c:ext>
          </c:extLst>
        </c:ser>
        <c:ser>
          <c:idx val="2"/>
          <c:order val="2"/>
          <c:tx>
            <c:v>France - Sum of  Sales</c:v>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invertIfNegative val="0"/>
          <c:cat>
            <c:strLit>
              <c:ptCount val="6"/>
              <c:pt idx="0">
                <c:v>Paseo</c:v>
              </c:pt>
              <c:pt idx="1">
                <c:v>Montana</c:v>
              </c:pt>
              <c:pt idx="2">
                <c:v>Carretera</c:v>
              </c:pt>
              <c:pt idx="3">
                <c:v>Velo</c:v>
              </c:pt>
              <c:pt idx="4">
                <c:v>Amarilla</c:v>
              </c:pt>
              <c:pt idx="5">
                <c:v>VTT</c:v>
              </c:pt>
            </c:strLit>
          </c:cat>
          <c:val>
            <c:numLit>
              <c:formatCode>General</c:formatCode>
              <c:ptCount val="6"/>
              <c:pt idx="0">
                <c:v>5597751.0599999996</c:v>
              </c:pt>
              <c:pt idx="1">
                <c:v>3527382.3699999996</c:v>
              </c:pt>
              <c:pt idx="2">
                <c:v>3423321.895</c:v>
              </c:pt>
              <c:pt idx="3">
                <c:v>3978096.2350000003</c:v>
              </c:pt>
              <c:pt idx="4">
                <c:v>4016427.13</c:v>
              </c:pt>
              <c:pt idx="5">
                <c:v>3811193.59</c:v>
              </c:pt>
            </c:numLit>
          </c:val>
          <c:extLst>
            <c:ext xmlns:c16="http://schemas.microsoft.com/office/drawing/2014/chart" uri="{C3380CC4-5D6E-409C-BE32-E72D297353CC}">
              <c16:uniqueId val="{00000002-C4B8-426B-BC77-1A570411CD19}"/>
            </c:ext>
          </c:extLst>
        </c:ser>
        <c:ser>
          <c:idx val="3"/>
          <c:order val="3"/>
          <c:tx>
            <c:v>France - Sum of Profit</c:v>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invertIfNegative val="0"/>
          <c:cat>
            <c:strLit>
              <c:ptCount val="6"/>
              <c:pt idx="0">
                <c:v>Paseo</c:v>
              </c:pt>
              <c:pt idx="1">
                <c:v>Montana</c:v>
              </c:pt>
              <c:pt idx="2">
                <c:v>Carretera</c:v>
              </c:pt>
              <c:pt idx="3">
                <c:v>Velo</c:v>
              </c:pt>
              <c:pt idx="4">
                <c:v>Amarilla</c:v>
              </c:pt>
              <c:pt idx="5">
                <c:v>VTT</c:v>
              </c:pt>
            </c:strLit>
          </c:cat>
          <c:val>
            <c:numLit>
              <c:formatCode>General</c:formatCode>
              <c:ptCount val="6"/>
              <c:pt idx="0">
                <c:v>5268707</c:v>
              </c:pt>
              <c:pt idx="1">
                <c:v>3686806</c:v>
              </c:pt>
              <c:pt idx="2">
                <c:v>3585661.5</c:v>
              </c:pt>
              <c:pt idx="3">
                <c:v>-148705.5</c:v>
              </c:pt>
              <c:pt idx="4">
                <c:v>-3898116</c:v>
              </c:pt>
              <c:pt idx="5">
                <c:v>-4940861.5</c:v>
              </c:pt>
            </c:numLit>
          </c:val>
          <c:extLst>
            <c:ext xmlns:c16="http://schemas.microsoft.com/office/drawing/2014/chart" uri="{C3380CC4-5D6E-409C-BE32-E72D297353CC}">
              <c16:uniqueId val="{00000003-C4B8-426B-BC77-1A570411CD19}"/>
            </c:ext>
          </c:extLst>
        </c:ser>
        <c:ser>
          <c:idx val="4"/>
          <c:order val="4"/>
          <c:tx>
            <c:v>Germany - Sum of  Sales</c:v>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invertIfNegative val="0"/>
          <c:cat>
            <c:strLit>
              <c:ptCount val="6"/>
              <c:pt idx="0">
                <c:v>Paseo</c:v>
              </c:pt>
              <c:pt idx="1">
                <c:v>Montana</c:v>
              </c:pt>
              <c:pt idx="2">
                <c:v>Carretera</c:v>
              </c:pt>
              <c:pt idx="3">
                <c:v>Velo</c:v>
              </c:pt>
              <c:pt idx="4">
                <c:v>Amarilla</c:v>
              </c:pt>
              <c:pt idx="5">
                <c:v>VTT</c:v>
              </c:pt>
            </c:strLit>
          </c:cat>
          <c:val>
            <c:numLit>
              <c:formatCode>General</c:formatCode>
              <c:ptCount val="6"/>
              <c:pt idx="0">
                <c:v>5229814.7399999984</c:v>
              </c:pt>
              <c:pt idx="1">
                <c:v>3566044.3699999996</c:v>
              </c:pt>
              <c:pt idx="2">
                <c:v>3062340.68</c:v>
              </c:pt>
              <c:pt idx="3">
                <c:v>4392907</c:v>
              </c:pt>
              <c:pt idx="4">
                <c:v>3960250.26</c:v>
              </c:pt>
              <c:pt idx="5">
                <c:v>3293983.77</c:v>
              </c:pt>
            </c:numLit>
          </c:val>
          <c:extLst>
            <c:ext xmlns:c16="http://schemas.microsoft.com/office/drawing/2014/chart" uri="{C3380CC4-5D6E-409C-BE32-E72D297353CC}">
              <c16:uniqueId val="{00000004-C4B8-426B-BC77-1A570411CD19}"/>
            </c:ext>
          </c:extLst>
        </c:ser>
        <c:ser>
          <c:idx val="5"/>
          <c:order val="5"/>
          <c:tx>
            <c:v>Germany - Sum of Profit</c:v>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invertIfNegative val="0"/>
          <c:cat>
            <c:strLit>
              <c:ptCount val="6"/>
              <c:pt idx="0">
                <c:v>Paseo</c:v>
              </c:pt>
              <c:pt idx="1">
                <c:v>Montana</c:v>
              </c:pt>
              <c:pt idx="2">
                <c:v>Carretera</c:v>
              </c:pt>
              <c:pt idx="3">
                <c:v>Velo</c:v>
              </c:pt>
              <c:pt idx="4">
                <c:v>Amarilla</c:v>
              </c:pt>
              <c:pt idx="5">
                <c:v>VTT</c:v>
              </c:pt>
            </c:strLit>
          </c:cat>
          <c:val>
            <c:numLit>
              <c:formatCode>General</c:formatCode>
              <c:ptCount val="6"/>
              <c:pt idx="0">
                <c:v>4998903</c:v>
              </c:pt>
              <c:pt idx="1">
                <c:v>3658050</c:v>
              </c:pt>
              <c:pt idx="2">
                <c:v>3231544</c:v>
              </c:pt>
              <c:pt idx="3">
                <c:v>911903</c:v>
              </c:pt>
              <c:pt idx="4">
                <c:v>-3836565.5</c:v>
              </c:pt>
              <c:pt idx="5">
                <c:v>-4282959</c:v>
              </c:pt>
            </c:numLit>
          </c:val>
          <c:extLst>
            <c:ext xmlns:c16="http://schemas.microsoft.com/office/drawing/2014/chart" uri="{C3380CC4-5D6E-409C-BE32-E72D297353CC}">
              <c16:uniqueId val="{00000005-C4B8-426B-BC77-1A570411CD19}"/>
            </c:ext>
          </c:extLst>
        </c:ser>
        <c:ser>
          <c:idx val="6"/>
          <c:order val="6"/>
          <c:tx>
            <c:v>Mexico - Sum of  Sales</c:v>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c:spPr>
          <c:invertIfNegative val="0"/>
          <c:cat>
            <c:strLit>
              <c:ptCount val="6"/>
              <c:pt idx="0">
                <c:v>Paseo</c:v>
              </c:pt>
              <c:pt idx="1">
                <c:v>Montana</c:v>
              </c:pt>
              <c:pt idx="2">
                <c:v>Carretera</c:v>
              </c:pt>
              <c:pt idx="3">
                <c:v>Velo</c:v>
              </c:pt>
              <c:pt idx="4">
                <c:v>Amarilla</c:v>
              </c:pt>
              <c:pt idx="5">
                <c:v>VTT</c:v>
              </c:pt>
            </c:strLit>
          </c:cat>
          <c:val>
            <c:numLit>
              <c:formatCode>General</c:formatCode>
              <c:ptCount val="6"/>
              <c:pt idx="0">
                <c:v>7627731.3899999997</c:v>
              </c:pt>
              <c:pt idx="1">
                <c:v>1941329.31</c:v>
              </c:pt>
              <c:pt idx="2">
                <c:v>2879601.42</c:v>
              </c:pt>
              <c:pt idx="3">
                <c:v>2250737.8899999997</c:v>
              </c:pt>
              <c:pt idx="4">
                <c:v>3077555.39</c:v>
              </c:pt>
              <c:pt idx="5">
                <c:v>3172396.71</c:v>
              </c:pt>
            </c:numLit>
          </c:val>
          <c:extLst>
            <c:ext xmlns:c16="http://schemas.microsoft.com/office/drawing/2014/chart" uri="{C3380CC4-5D6E-409C-BE32-E72D297353CC}">
              <c16:uniqueId val="{00000006-C4B8-426B-BC77-1A570411CD19}"/>
            </c:ext>
          </c:extLst>
        </c:ser>
        <c:ser>
          <c:idx val="7"/>
          <c:order val="7"/>
          <c:tx>
            <c:v>Mexico - Sum of Profit</c:v>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c:spPr>
          <c:invertIfNegative val="0"/>
          <c:cat>
            <c:strLit>
              <c:ptCount val="6"/>
              <c:pt idx="0">
                <c:v>Paseo</c:v>
              </c:pt>
              <c:pt idx="1">
                <c:v>Montana</c:v>
              </c:pt>
              <c:pt idx="2">
                <c:v>Carretera</c:v>
              </c:pt>
              <c:pt idx="3">
                <c:v>Velo</c:v>
              </c:pt>
              <c:pt idx="4">
                <c:v>Amarilla</c:v>
              </c:pt>
              <c:pt idx="5">
                <c:v>VTT</c:v>
              </c:pt>
            </c:strLit>
          </c:cat>
          <c:val>
            <c:numLit>
              <c:formatCode>General</c:formatCode>
              <c:ptCount val="6"/>
              <c:pt idx="0">
                <c:v>7799386</c:v>
              </c:pt>
              <c:pt idx="1">
                <c:v>1893805</c:v>
              </c:pt>
              <c:pt idx="2">
                <c:v>3030339</c:v>
              </c:pt>
              <c:pt idx="3">
                <c:v>-674427</c:v>
              </c:pt>
              <c:pt idx="4">
                <c:v>-4079764</c:v>
              </c:pt>
              <c:pt idx="5">
                <c:v>-3215676</c:v>
              </c:pt>
            </c:numLit>
          </c:val>
          <c:extLst>
            <c:ext xmlns:c16="http://schemas.microsoft.com/office/drawing/2014/chart" uri="{C3380CC4-5D6E-409C-BE32-E72D297353CC}">
              <c16:uniqueId val="{00000007-C4B8-426B-BC77-1A570411CD19}"/>
            </c:ext>
          </c:extLst>
        </c:ser>
        <c:ser>
          <c:idx val="8"/>
          <c:order val="8"/>
          <c:tx>
            <c:v>United States of America - Sum of  Sales</c:v>
          </c:tx>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c:spPr>
          <c:invertIfNegative val="0"/>
          <c:cat>
            <c:strLit>
              <c:ptCount val="6"/>
              <c:pt idx="0">
                <c:v>Paseo</c:v>
              </c:pt>
              <c:pt idx="1">
                <c:v>Montana</c:v>
              </c:pt>
              <c:pt idx="2">
                <c:v>Carretera</c:v>
              </c:pt>
              <c:pt idx="3">
                <c:v>Velo</c:v>
              </c:pt>
              <c:pt idx="4">
                <c:v>Amarilla</c:v>
              </c:pt>
              <c:pt idx="5">
                <c:v>VTT</c:v>
              </c:pt>
            </c:strLit>
          </c:cat>
          <c:val>
            <c:numLit>
              <c:formatCode>General</c:formatCode>
              <c:ptCount val="6"/>
              <c:pt idx="0">
                <c:v>6944325.7699999996</c:v>
              </c:pt>
              <c:pt idx="1">
                <c:v>3644126.7999999993</c:v>
              </c:pt>
              <c:pt idx="2">
                <c:v>1839839.5500000003</c:v>
              </c:pt>
              <c:pt idx="3">
                <c:v>4298828</c:v>
              </c:pt>
              <c:pt idx="4">
                <c:v>2837117.4050000003</c:v>
              </c:pt>
              <c:pt idx="5">
                <c:v>5465592.6399999997</c:v>
              </c:pt>
            </c:numLit>
          </c:val>
          <c:extLst>
            <c:ext xmlns:c16="http://schemas.microsoft.com/office/drawing/2014/chart" uri="{C3380CC4-5D6E-409C-BE32-E72D297353CC}">
              <c16:uniqueId val="{00000008-C4B8-426B-BC77-1A570411CD19}"/>
            </c:ext>
          </c:extLst>
        </c:ser>
        <c:ser>
          <c:idx val="9"/>
          <c:order val="9"/>
          <c:tx>
            <c:v>United States of America - Sum of Profit</c:v>
          </c:tx>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c:spPr>
          <c:invertIfNegative val="0"/>
          <c:cat>
            <c:strLit>
              <c:ptCount val="6"/>
              <c:pt idx="0">
                <c:v>Paseo</c:v>
              </c:pt>
              <c:pt idx="1">
                <c:v>Montana</c:v>
              </c:pt>
              <c:pt idx="2">
                <c:v>Carretera</c:v>
              </c:pt>
              <c:pt idx="3">
                <c:v>Velo</c:v>
              </c:pt>
              <c:pt idx="4">
                <c:v>Amarilla</c:v>
              </c:pt>
              <c:pt idx="5">
                <c:v>VTT</c:v>
              </c:pt>
            </c:strLit>
          </c:cat>
          <c:val>
            <c:numLit>
              <c:formatCode>General</c:formatCode>
              <c:ptCount val="6"/>
              <c:pt idx="0">
                <c:v>6771574</c:v>
              </c:pt>
              <c:pt idx="1">
                <c:v>3715511.5</c:v>
              </c:pt>
              <c:pt idx="2">
                <c:v>1927996.5</c:v>
              </c:pt>
              <c:pt idx="3">
                <c:v>482351</c:v>
              </c:pt>
              <c:pt idx="4">
                <c:v>-6094538.5</c:v>
              </c:pt>
              <c:pt idx="5">
                <c:v>-2602108</c:v>
              </c:pt>
            </c:numLit>
          </c:val>
          <c:extLst>
            <c:ext xmlns:c16="http://schemas.microsoft.com/office/drawing/2014/chart" uri="{C3380CC4-5D6E-409C-BE32-E72D297353CC}">
              <c16:uniqueId val="{00000009-C4B8-426B-BC77-1A570411CD19}"/>
            </c:ext>
          </c:extLst>
        </c:ser>
        <c:dLbls>
          <c:showLegendKey val="0"/>
          <c:showVal val="0"/>
          <c:showCatName val="0"/>
          <c:showSerName val="0"/>
          <c:showPercent val="0"/>
          <c:showBubbleSize val="0"/>
        </c:dLbls>
        <c:gapWidth val="100"/>
        <c:overlap val="-24"/>
        <c:axId val="1241653087"/>
        <c:axId val="1241659807"/>
      </c:barChart>
      <c:catAx>
        <c:axId val="1241653087"/>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product</a:t>
                </a:r>
              </a:p>
            </c:rich>
          </c:tx>
          <c:layout>
            <c:manualLayout>
              <c:xMode val="edge"/>
              <c:yMode val="edge"/>
              <c:x val="0.36692650918635172"/>
              <c:y val="0.87044181977252866"/>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41659807"/>
        <c:crosses val="autoZero"/>
        <c:auto val="1"/>
        <c:lblAlgn val="ctr"/>
        <c:lblOffset val="100"/>
        <c:noMultiLvlLbl val="0"/>
      </c:catAx>
      <c:valAx>
        <c:axId val="1241659807"/>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sum of sales and profit</a:t>
                </a:r>
              </a:p>
            </c:rich>
          </c:tx>
          <c:layout>
            <c:manualLayout>
              <c:xMode val="edge"/>
              <c:yMode val="edge"/>
              <c:x val="9.8948670377241813E-3"/>
              <c:y val="0.28071937799602148"/>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41653087"/>
        <c:crosses val="autoZero"/>
        <c:crossBetween val="between"/>
      </c:valAx>
      <c:spPr>
        <a:noFill/>
        <a:ln>
          <a:noFill/>
        </a:ln>
        <a:effectLst/>
      </c:spPr>
    </c:plotArea>
    <c:legend>
      <c:legendPos val="b"/>
      <c:layout>
        <c:manualLayout>
          <c:xMode val="edge"/>
          <c:yMode val="edge"/>
          <c:x val="0.10504647191112564"/>
          <c:y val="0.46880707691981582"/>
          <c:w val="0.89397406697607784"/>
          <c:h val="0.4270619398418629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IN"/>
              <a:t>Average of MFP and SP across product</a:t>
            </a:r>
          </a:p>
        </c:rich>
      </c:tx>
      <c:layout>
        <c:manualLayout>
          <c:xMode val="edge"/>
          <c:yMode val="edge"/>
          <c:x val="0.21575984066480627"/>
          <c:y val="5.4534785343512672E-2"/>
        </c:manualLayout>
      </c:layout>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IN"/>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Average of Manufacturing Price</c:v>
          </c:tx>
          <c:spPr>
            <a:solidFill>
              <a:schemeClr val="accent6"/>
            </a:solidFill>
            <a:ln>
              <a:noFill/>
            </a:ln>
            <a:effectLst/>
          </c:spPr>
          <c:invertIfNegative val="0"/>
          <c:cat>
            <c:strLit>
              <c:ptCount val="6"/>
              <c:pt idx="0">
                <c:v>Carretera</c:v>
              </c:pt>
              <c:pt idx="1">
                <c:v>Montana</c:v>
              </c:pt>
              <c:pt idx="2">
                <c:v>Paseo</c:v>
              </c:pt>
              <c:pt idx="3">
                <c:v>Velo</c:v>
              </c:pt>
              <c:pt idx="4">
                <c:v>VTT</c:v>
              </c:pt>
              <c:pt idx="5">
                <c:v>Amarilla</c:v>
              </c:pt>
            </c:strLit>
          </c:cat>
          <c:val>
            <c:numLit>
              <c:formatCode>General</c:formatCode>
              <c:ptCount val="6"/>
              <c:pt idx="0">
                <c:v>3</c:v>
              </c:pt>
              <c:pt idx="1">
                <c:v>5</c:v>
              </c:pt>
              <c:pt idx="2">
                <c:v>10</c:v>
              </c:pt>
              <c:pt idx="3">
                <c:v>120</c:v>
              </c:pt>
              <c:pt idx="4">
                <c:v>250</c:v>
              </c:pt>
              <c:pt idx="5">
                <c:v>260</c:v>
              </c:pt>
            </c:numLit>
          </c:val>
          <c:extLst>
            <c:ext xmlns:c16="http://schemas.microsoft.com/office/drawing/2014/chart" uri="{C3380CC4-5D6E-409C-BE32-E72D297353CC}">
              <c16:uniqueId val="{00000000-0DD4-418B-B380-F77F06217B3B}"/>
            </c:ext>
          </c:extLst>
        </c:ser>
        <c:ser>
          <c:idx val="1"/>
          <c:order val="1"/>
          <c:tx>
            <c:v>Average of Sale Price</c:v>
          </c:tx>
          <c:spPr>
            <a:solidFill>
              <a:schemeClr val="accent5"/>
            </a:solidFill>
            <a:ln>
              <a:noFill/>
            </a:ln>
            <a:effectLst/>
          </c:spPr>
          <c:invertIfNegative val="0"/>
          <c:cat>
            <c:strLit>
              <c:ptCount val="6"/>
              <c:pt idx="0">
                <c:v>Carretera</c:v>
              </c:pt>
              <c:pt idx="1">
                <c:v>Montana</c:v>
              </c:pt>
              <c:pt idx="2">
                <c:v>Paseo</c:v>
              </c:pt>
              <c:pt idx="3">
                <c:v>Velo</c:v>
              </c:pt>
              <c:pt idx="4">
                <c:v>VTT</c:v>
              </c:pt>
              <c:pt idx="5">
                <c:v>Amarilla</c:v>
              </c:pt>
            </c:strLit>
          </c:cat>
          <c:val>
            <c:numLit>
              <c:formatCode>General</c:formatCode>
              <c:ptCount val="6"/>
              <c:pt idx="0">
                <c:v>111.7741935483871</c:v>
              </c:pt>
              <c:pt idx="1">
                <c:v>117.09677419354838</c:v>
              </c:pt>
              <c:pt idx="2">
                <c:v>108.17821782178218</c:v>
              </c:pt>
              <c:pt idx="3">
                <c:v>115.23853211009174</c:v>
              </c:pt>
              <c:pt idx="4">
                <c:v>138.58715596330276</c:v>
              </c:pt>
              <c:pt idx="5">
                <c:v>128.68085106382978</c:v>
              </c:pt>
            </c:numLit>
          </c:val>
          <c:extLst>
            <c:ext xmlns:c16="http://schemas.microsoft.com/office/drawing/2014/chart" uri="{C3380CC4-5D6E-409C-BE32-E72D297353CC}">
              <c16:uniqueId val="{00000001-0DD4-418B-B380-F77F06217B3B}"/>
            </c:ext>
          </c:extLst>
        </c:ser>
        <c:dLbls>
          <c:showLegendKey val="0"/>
          <c:showVal val="0"/>
          <c:showCatName val="0"/>
          <c:showSerName val="0"/>
          <c:showPercent val="0"/>
          <c:showBubbleSize val="0"/>
        </c:dLbls>
        <c:gapWidth val="199"/>
        <c:axId val="1241635327"/>
        <c:axId val="1241658367"/>
      </c:barChart>
      <c:catAx>
        <c:axId val="1241635327"/>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Product</a:t>
                </a:r>
              </a:p>
            </c:rich>
          </c:tx>
          <c:layout>
            <c:manualLayout>
              <c:xMode val="edge"/>
              <c:yMode val="edge"/>
              <c:x val="0.39899606299212592"/>
              <c:y val="0.8472936716243803"/>
            </c:manualLayout>
          </c:layout>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241658367"/>
        <c:crosses val="autoZero"/>
        <c:auto val="1"/>
        <c:lblAlgn val="ctr"/>
        <c:lblOffset val="100"/>
        <c:noMultiLvlLbl val="0"/>
      </c:catAx>
      <c:valAx>
        <c:axId val="1241658367"/>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avg of manufacturing and sale price</a:t>
                </a:r>
              </a:p>
            </c:rich>
          </c:tx>
          <c:layout>
            <c:manualLayout>
              <c:xMode val="edge"/>
              <c:yMode val="edge"/>
              <c:x val="1.3888888888888888E-2"/>
              <c:y val="0.13828484981044034"/>
            </c:manualLayout>
          </c:layout>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1635327"/>
        <c:crosses val="autoZero"/>
        <c:crossBetween val="between"/>
      </c:valAx>
      <c:spPr>
        <a:noFill/>
        <a:ln>
          <a:noFill/>
        </a:ln>
        <a:effectLst/>
      </c:spPr>
    </c:plotArea>
    <c:legend>
      <c:legendPos val="t"/>
      <c:layout>
        <c:manualLayout>
          <c:xMode val="edge"/>
          <c:yMode val="edge"/>
          <c:x val="0.10781083797515055"/>
          <c:y val="0.44555112548205517"/>
          <c:w val="0.7410569855151462"/>
          <c:h val="0.1076718869634592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r>
              <a:rPr lang="en-US"/>
              <a:t>Highest Discount</a:t>
            </a:r>
          </a:p>
        </c:rich>
      </c:tx>
      <c:layout>
        <c:manualLayout>
          <c:xMode val="edge"/>
          <c:yMode val="edge"/>
          <c:x val="0.3586248906386702"/>
          <c:y val="6.3794109069699623E-2"/>
        </c:manualLayout>
      </c:layout>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779879359154005"/>
          <c:y val="0.2663904878968954"/>
          <c:w val="0.65503893263342083"/>
          <c:h val="0.53774387576552929"/>
        </c:manualLayout>
      </c:layout>
      <c:barChart>
        <c:barDir val="col"/>
        <c:grouping val="clustered"/>
        <c:varyColors val="0"/>
        <c:ser>
          <c:idx val="0"/>
          <c:order val="0"/>
          <c:tx>
            <c:v>Total</c:v>
          </c:tx>
          <c:spPr>
            <a:solidFill>
              <a:schemeClr val="dk1">
                <a:tint val="885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4"/>
              <c:pt idx="0">
                <c:v>High</c:v>
              </c:pt>
              <c:pt idx="1">
                <c:v>Medium</c:v>
              </c:pt>
              <c:pt idx="2">
                <c:v>Low</c:v>
              </c:pt>
              <c:pt idx="3">
                <c:v>None</c:v>
              </c:pt>
            </c:strLit>
          </c:cat>
          <c:val>
            <c:numLit>
              <c:formatCode>General</c:formatCode>
              <c:ptCount val="4"/>
              <c:pt idx="0">
                <c:v>5317026.2750000004</c:v>
              </c:pt>
              <c:pt idx="1">
                <c:v>3002546.1649999996</c:v>
              </c:pt>
              <c:pt idx="2">
                <c:v>885675.79999999993</c:v>
              </c:pt>
              <c:pt idx="3">
                <c:v>0</c:v>
              </c:pt>
            </c:numLit>
          </c:val>
          <c:extLst>
            <c:ext xmlns:c16="http://schemas.microsoft.com/office/drawing/2014/chart" uri="{C3380CC4-5D6E-409C-BE32-E72D297353CC}">
              <c16:uniqueId val="{00000000-A8E7-4320-B0BE-DAE2C4C8AE35}"/>
            </c:ext>
          </c:extLst>
        </c:ser>
        <c:dLbls>
          <c:dLblPos val="outEnd"/>
          <c:showLegendKey val="0"/>
          <c:showVal val="1"/>
          <c:showCatName val="0"/>
          <c:showSerName val="0"/>
          <c:showPercent val="0"/>
          <c:showBubbleSize val="0"/>
        </c:dLbls>
        <c:gapWidth val="80"/>
        <c:overlap val="25"/>
        <c:axId val="423799919"/>
        <c:axId val="423804719"/>
      </c:barChart>
      <c:catAx>
        <c:axId val="423799919"/>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423804719"/>
        <c:crosses val="autoZero"/>
        <c:auto val="1"/>
        <c:lblAlgn val="ctr"/>
        <c:lblOffset val="100"/>
        <c:noMultiLvlLbl val="0"/>
      </c:catAx>
      <c:valAx>
        <c:axId val="423804719"/>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42379991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Trend over by month and year</a:t>
            </a:r>
          </a:p>
        </c:rich>
      </c:tx>
      <c:layout>
        <c:manualLayout>
          <c:xMode val="edge"/>
          <c:yMode val="edge"/>
          <c:x val="0.25380241628519451"/>
          <c:y val="8.3489351714535143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spPr>
          <a:solidFill>
            <a:schemeClr val="accent1"/>
          </a:solidFill>
          <a:ln w="9525" cap="flat" cmpd="sng" algn="ctr">
            <a:noFill/>
            <a:round/>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9525" cap="flat" cmpd="sng" algn="ctr">
            <a:noFill/>
            <a:round/>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v>Sum of  Sales</c:v>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Lit>
              <c:ptCount val="16"/>
              <c:pt idx="0">
                <c:v>January 2014</c:v>
              </c:pt>
              <c:pt idx="1">
                <c:v>February 2014</c:v>
              </c:pt>
              <c:pt idx="2">
                <c:v>March 2014</c:v>
              </c:pt>
              <c:pt idx="3">
                <c:v>April 2014</c:v>
              </c:pt>
              <c:pt idx="4">
                <c:v>May 2014</c:v>
              </c:pt>
              <c:pt idx="5">
                <c:v>June 2014</c:v>
              </c:pt>
              <c:pt idx="6">
                <c:v>July 2014</c:v>
              </c:pt>
              <c:pt idx="7">
                <c:v>August 2014</c:v>
              </c:pt>
              <c:pt idx="8">
                <c:v>September 2013</c:v>
              </c:pt>
              <c:pt idx="9">
                <c:v>September 2014</c:v>
              </c:pt>
              <c:pt idx="10">
                <c:v>October 2013</c:v>
              </c:pt>
              <c:pt idx="11">
                <c:v>October 2014</c:v>
              </c:pt>
              <c:pt idx="12">
                <c:v>November 2013</c:v>
              </c:pt>
              <c:pt idx="13">
                <c:v>November 2014</c:v>
              </c:pt>
              <c:pt idx="14">
                <c:v>December 2013</c:v>
              </c:pt>
              <c:pt idx="15">
                <c:v>December 2014</c:v>
              </c:pt>
            </c:strLit>
          </c:cat>
          <c:val>
            <c:numLit>
              <c:formatCode>General</c:formatCode>
              <c:ptCount val="16"/>
              <c:pt idx="0">
                <c:v>6607761.6800000006</c:v>
              </c:pt>
              <c:pt idx="1">
                <c:v>7297531.3900000006</c:v>
              </c:pt>
              <c:pt idx="2">
                <c:v>5586859.8699999992</c:v>
              </c:pt>
              <c:pt idx="3">
                <c:v>6964775.0700000003</c:v>
              </c:pt>
              <c:pt idx="4">
                <c:v>6210211.0600000005</c:v>
              </c:pt>
              <c:pt idx="5">
                <c:v>9518893.8199999966</c:v>
              </c:pt>
              <c:pt idx="6">
                <c:v>8102920.1800000016</c:v>
              </c:pt>
              <c:pt idx="7">
                <c:v>5864622.4199999999</c:v>
              </c:pt>
              <c:pt idx="8">
                <c:v>4484000.03</c:v>
              </c:pt>
              <c:pt idx="9">
                <c:v>6398697.2400000002</c:v>
              </c:pt>
              <c:pt idx="10">
                <c:v>9295611.0999999959</c:v>
              </c:pt>
              <c:pt idx="11">
                <c:v>12375819.919999994</c:v>
              </c:pt>
              <c:pt idx="12">
                <c:v>7267203.2999999998</c:v>
              </c:pt>
              <c:pt idx="13">
                <c:v>5384214.2000000002</c:v>
              </c:pt>
              <c:pt idx="14">
                <c:v>5368441.08</c:v>
              </c:pt>
              <c:pt idx="15">
                <c:v>11998787.900000002</c:v>
              </c:pt>
            </c:numLit>
          </c:val>
          <c:extLst>
            <c:ext xmlns:c16="http://schemas.microsoft.com/office/drawing/2014/chart" uri="{C3380CC4-5D6E-409C-BE32-E72D297353CC}">
              <c16:uniqueId val="{00000000-B57E-4B3C-B137-528522FB3D3F}"/>
            </c:ext>
          </c:extLst>
        </c:ser>
        <c:ser>
          <c:idx val="1"/>
          <c:order val="1"/>
          <c:tx>
            <c:v>Sum of Profit</c:v>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cat>
            <c:strLit>
              <c:ptCount val="16"/>
              <c:pt idx="0">
                <c:v>January 2014</c:v>
              </c:pt>
              <c:pt idx="1">
                <c:v>February 2014</c:v>
              </c:pt>
              <c:pt idx="2">
                <c:v>March 2014</c:v>
              </c:pt>
              <c:pt idx="3">
                <c:v>April 2014</c:v>
              </c:pt>
              <c:pt idx="4">
                <c:v>May 2014</c:v>
              </c:pt>
              <c:pt idx="5">
                <c:v>June 2014</c:v>
              </c:pt>
              <c:pt idx="6">
                <c:v>July 2014</c:v>
              </c:pt>
              <c:pt idx="7">
                <c:v>August 2014</c:v>
              </c:pt>
              <c:pt idx="8">
                <c:v>September 2013</c:v>
              </c:pt>
              <c:pt idx="9">
                <c:v>September 2014</c:v>
              </c:pt>
              <c:pt idx="10">
                <c:v>October 2013</c:v>
              </c:pt>
              <c:pt idx="11">
                <c:v>October 2014</c:v>
              </c:pt>
              <c:pt idx="12">
                <c:v>November 2013</c:v>
              </c:pt>
              <c:pt idx="13">
                <c:v>November 2014</c:v>
              </c:pt>
              <c:pt idx="14">
                <c:v>December 2013</c:v>
              </c:pt>
              <c:pt idx="15">
                <c:v>December 2014</c:v>
              </c:pt>
            </c:strLit>
          </c:cat>
          <c:val>
            <c:numLit>
              <c:formatCode>General</c:formatCode>
              <c:ptCount val="16"/>
              <c:pt idx="0">
                <c:v>719660.5</c:v>
              </c:pt>
              <c:pt idx="1">
                <c:v>1550217</c:v>
              </c:pt>
              <c:pt idx="2">
                <c:v>1196668</c:v>
              </c:pt>
              <c:pt idx="3">
                <c:v>586873.5</c:v>
              </c:pt>
              <c:pt idx="4">
                <c:v>1553921</c:v>
              </c:pt>
              <c:pt idx="5">
                <c:v>-183478</c:v>
              </c:pt>
              <c:pt idx="6">
                <c:v>2583807.5</c:v>
              </c:pt>
              <c:pt idx="7">
                <c:v>191029</c:v>
              </c:pt>
              <c:pt idx="8">
                <c:v>-107549</c:v>
              </c:pt>
              <c:pt idx="9">
                <c:v>1469752</c:v>
              </c:pt>
              <c:pt idx="10">
                <c:v>1182785</c:v>
              </c:pt>
              <c:pt idx="11">
                <c:v>3203428</c:v>
              </c:pt>
              <c:pt idx="12">
                <c:v>1875543</c:v>
              </c:pt>
              <c:pt idx="13">
                <c:v>1172361</c:v>
              </c:pt>
              <c:pt idx="14">
                <c:v>620526</c:v>
              </c:pt>
              <c:pt idx="15">
                <c:v>3653541</c:v>
              </c:pt>
            </c:numLit>
          </c:val>
          <c:extLst>
            <c:ext xmlns:c16="http://schemas.microsoft.com/office/drawing/2014/chart" uri="{C3380CC4-5D6E-409C-BE32-E72D297353CC}">
              <c16:uniqueId val="{00000001-B57E-4B3C-B137-528522FB3D3F}"/>
            </c:ext>
          </c:extLst>
        </c:ser>
        <c:dLbls>
          <c:showLegendKey val="0"/>
          <c:showVal val="0"/>
          <c:showCatName val="0"/>
          <c:showSerName val="0"/>
          <c:showPercent val="0"/>
          <c:showBubbleSize val="0"/>
        </c:dLbls>
        <c:gapWidth val="65"/>
        <c:shape val="box"/>
        <c:axId val="994444527"/>
        <c:axId val="994448847"/>
        <c:axId val="0"/>
      </c:bar3DChart>
      <c:catAx>
        <c:axId val="99444452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94448847"/>
        <c:crosses val="autoZero"/>
        <c:auto val="1"/>
        <c:lblAlgn val="ctr"/>
        <c:lblOffset val="100"/>
        <c:noMultiLvlLbl val="0"/>
      </c:catAx>
      <c:valAx>
        <c:axId val="994448847"/>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994444527"/>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Profit</a:t>
            </a:r>
            <a:r>
              <a:rPr lang="en-US" baseline="0"/>
              <a:t> per unit sold</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v>Total</c:v>
          </c:tx>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invertIfNegative val="0"/>
          <c:cat>
            <c:strLit>
              <c:ptCount val="6"/>
              <c:pt idx="0">
                <c:v>Paseo</c:v>
              </c:pt>
              <c:pt idx="1">
                <c:v>Montana</c:v>
              </c:pt>
              <c:pt idx="2">
                <c:v>Carretera</c:v>
              </c:pt>
              <c:pt idx="3">
                <c:v>Velo</c:v>
              </c:pt>
              <c:pt idx="4">
                <c:v>VTT</c:v>
              </c:pt>
              <c:pt idx="5">
                <c:v>Amarilla</c:v>
              </c:pt>
            </c:strLit>
          </c:cat>
          <c:val>
            <c:numLit>
              <c:formatCode>General</c:formatCode>
              <c:ptCount val="6"/>
              <c:pt idx="0">
                <c:v>19832</c:v>
              </c:pt>
              <c:pt idx="1">
                <c:v>10425</c:v>
              </c:pt>
              <c:pt idx="2">
                <c:v>10116</c:v>
              </c:pt>
              <c:pt idx="3">
                <c:v>-519</c:v>
              </c:pt>
              <c:pt idx="4">
                <c:v>-12144</c:v>
              </c:pt>
              <c:pt idx="5">
                <c:v>-12344</c:v>
              </c:pt>
            </c:numLit>
          </c:val>
          <c:extLst>
            <c:ext xmlns:c16="http://schemas.microsoft.com/office/drawing/2014/chart" uri="{C3380CC4-5D6E-409C-BE32-E72D297353CC}">
              <c16:uniqueId val="{00000000-6595-48CB-8E1C-A59137246DFF}"/>
            </c:ext>
          </c:extLst>
        </c:ser>
        <c:dLbls>
          <c:showLegendKey val="0"/>
          <c:showVal val="0"/>
          <c:showCatName val="0"/>
          <c:showSerName val="0"/>
          <c:showPercent val="0"/>
          <c:showBubbleSize val="0"/>
        </c:dLbls>
        <c:gapWidth val="65"/>
        <c:shape val="box"/>
        <c:axId val="485117183"/>
        <c:axId val="485118143"/>
        <c:axId val="0"/>
      </c:bar3DChart>
      <c:catAx>
        <c:axId val="485117183"/>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Product</a:t>
                </a:r>
              </a:p>
            </c:rich>
          </c:tx>
          <c:layout>
            <c:manualLayout>
              <c:xMode val="edge"/>
              <c:yMode val="edge"/>
              <c:x val="0.43384448818897636"/>
              <c:y val="0.88672863808690561"/>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85118143"/>
        <c:crosses val="autoZero"/>
        <c:auto val="1"/>
        <c:lblAlgn val="ctr"/>
        <c:lblOffset val="100"/>
        <c:noMultiLvlLbl val="0"/>
      </c:catAx>
      <c:valAx>
        <c:axId val="485118143"/>
        <c:scaling>
          <c:orientation val="minMax"/>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Sum</a:t>
                </a:r>
                <a:r>
                  <a:rPr lang="en-IN" baseline="0"/>
                  <a:t> of profit per unit</a:t>
                </a:r>
                <a:endParaRPr lang="en-IN"/>
              </a:p>
            </c:rich>
          </c:tx>
          <c:layout>
            <c:manualLayout>
              <c:xMode val="edge"/>
              <c:yMode val="edge"/>
              <c:x val="1.5381452318460193E-2"/>
              <c:y val="0.24770669291338579"/>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485117183"/>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IN"/>
              <a:t>Sales Performance</a:t>
            </a:r>
          </a:p>
        </c:rich>
      </c:tx>
      <c:layout>
        <c:manualLayout>
          <c:xMode val="edge"/>
          <c:yMode val="edge"/>
          <c:x val="0.3164096675415573"/>
          <c:y val="5.4534849810440364E-2"/>
        </c:manualLayout>
      </c:layout>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Channel Partners</c:v>
          </c:tx>
          <c:spPr>
            <a:solidFill>
              <a:schemeClr val="accent1"/>
            </a:solidFill>
            <a:ln>
              <a:noFill/>
            </a:ln>
            <a:effectLst/>
          </c:spPr>
          <c:invertIfNegative val="0"/>
          <c:cat>
            <c:strLit>
              <c:ptCount val="5"/>
              <c:pt idx="0">
                <c:v>Canada</c:v>
              </c:pt>
              <c:pt idx="1">
                <c:v>France</c:v>
              </c:pt>
              <c:pt idx="2">
                <c:v>Germany</c:v>
              </c:pt>
              <c:pt idx="3">
                <c:v>Mexico</c:v>
              </c:pt>
              <c:pt idx="4">
                <c:v>United States of America</c:v>
              </c:pt>
            </c:strLit>
          </c:cat>
          <c:val>
            <c:numLit>
              <c:formatCode>General</c:formatCode>
              <c:ptCount val="5"/>
              <c:pt idx="0">
                <c:v>491164.1399999999</c:v>
              </c:pt>
              <c:pt idx="1">
                <c:v>372090.36000000004</c:v>
              </c:pt>
              <c:pt idx="2">
                <c:v>336425.87999999995</c:v>
              </c:pt>
              <c:pt idx="3">
                <c:v>234379.08000000002</c:v>
              </c:pt>
              <c:pt idx="4">
                <c:v>366534.17999999993</c:v>
              </c:pt>
            </c:numLit>
          </c:val>
          <c:extLst>
            <c:ext xmlns:c16="http://schemas.microsoft.com/office/drawing/2014/chart" uri="{C3380CC4-5D6E-409C-BE32-E72D297353CC}">
              <c16:uniqueId val="{00000000-8C41-44CF-A626-DC685CC32C73}"/>
            </c:ext>
          </c:extLst>
        </c:ser>
        <c:ser>
          <c:idx val="1"/>
          <c:order val="1"/>
          <c:tx>
            <c:v>Enterprise</c:v>
          </c:tx>
          <c:spPr>
            <a:solidFill>
              <a:schemeClr val="accent2"/>
            </a:solidFill>
            <a:ln>
              <a:noFill/>
            </a:ln>
            <a:effectLst/>
          </c:spPr>
          <c:invertIfNegative val="0"/>
          <c:cat>
            <c:strLit>
              <c:ptCount val="5"/>
              <c:pt idx="0">
                <c:v>Canada</c:v>
              </c:pt>
              <c:pt idx="1">
                <c:v>France</c:v>
              </c:pt>
              <c:pt idx="2">
                <c:v>Germany</c:v>
              </c:pt>
              <c:pt idx="3">
                <c:v>Mexico</c:v>
              </c:pt>
              <c:pt idx="4">
                <c:v>United States of America</c:v>
              </c:pt>
            </c:strLit>
          </c:cat>
          <c:val>
            <c:numLit>
              <c:formatCode>General</c:formatCode>
              <c:ptCount val="5"/>
              <c:pt idx="0">
                <c:v>3967491.25</c:v>
              </c:pt>
              <c:pt idx="1">
                <c:v>3890890.625</c:v>
              </c:pt>
              <c:pt idx="2">
                <c:v>4086826.25</c:v>
              </c:pt>
              <c:pt idx="3">
                <c:v>3315881.25</c:v>
              </c:pt>
              <c:pt idx="4">
                <c:v>4350605</c:v>
              </c:pt>
            </c:numLit>
          </c:val>
          <c:extLst>
            <c:ext xmlns:c16="http://schemas.microsoft.com/office/drawing/2014/chart" uri="{C3380CC4-5D6E-409C-BE32-E72D297353CC}">
              <c16:uniqueId val="{00000001-8C41-44CF-A626-DC685CC32C73}"/>
            </c:ext>
          </c:extLst>
        </c:ser>
        <c:ser>
          <c:idx val="2"/>
          <c:order val="2"/>
          <c:tx>
            <c:v>Government</c:v>
          </c:tx>
          <c:spPr>
            <a:solidFill>
              <a:schemeClr val="accent3"/>
            </a:solidFill>
            <a:ln>
              <a:noFill/>
            </a:ln>
            <a:effectLst/>
          </c:spPr>
          <c:invertIfNegative val="0"/>
          <c:cat>
            <c:strLit>
              <c:ptCount val="5"/>
              <c:pt idx="0">
                <c:v>Canada</c:v>
              </c:pt>
              <c:pt idx="1">
                <c:v>France</c:v>
              </c:pt>
              <c:pt idx="2">
                <c:v>Germany</c:v>
              </c:pt>
              <c:pt idx="3">
                <c:v>Mexico</c:v>
              </c:pt>
              <c:pt idx="4">
                <c:v>United States of America</c:v>
              </c:pt>
            </c:strLit>
          </c:cat>
          <c:val>
            <c:numLit>
              <c:formatCode>General</c:formatCode>
              <c:ptCount val="5"/>
              <c:pt idx="0">
                <c:v>10741236.52</c:v>
              </c:pt>
              <c:pt idx="1">
                <c:v>12127782.719999995</c:v>
              </c:pt>
              <c:pt idx="2">
                <c:v>11452895.939999998</c:v>
              </c:pt>
              <c:pt idx="3">
                <c:v>9791599.3799999971</c:v>
              </c:pt>
              <c:pt idx="4">
                <c:v>8390746.1099999994</c:v>
              </c:pt>
            </c:numLit>
          </c:val>
          <c:extLst>
            <c:ext xmlns:c16="http://schemas.microsoft.com/office/drawing/2014/chart" uri="{C3380CC4-5D6E-409C-BE32-E72D297353CC}">
              <c16:uniqueId val="{00000002-8C41-44CF-A626-DC685CC32C73}"/>
            </c:ext>
          </c:extLst>
        </c:ser>
        <c:ser>
          <c:idx val="3"/>
          <c:order val="3"/>
          <c:tx>
            <c:v>Midmarket</c:v>
          </c:tx>
          <c:spPr>
            <a:solidFill>
              <a:schemeClr val="accent4"/>
            </a:solidFill>
            <a:ln>
              <a:noFill/>
            </a:ln>
            <a:effectLst/>
          </c:spPr>
          <c:invertIfNegative val="0"/>
          <c:cat>
            <c:strLit>
              <c:ptCount val="5"/>
              <c:pt idx="0">
                <c:v>Canada</c:v>
              </c:pt>
              <c:pt idx="1">
                <c:v>France</c:v>
              </c:pt>
              <c:pt idx="2">
                <c:v>Germany</c:v>
              </c:pt>
              <c:pt idx="3">
                <c:v>Mexico</c:v>
              </c:pt>
              <c:pt idx="4">
                <c:v>United States of America</c:v>
              </c:pt>
            </c:strLit>
          </c:cat>
          <c:val>
            <c:numLit>
              <c:formatCode>General</c:formatCode>
              <c:ptCount val="5"/>
              <c:pt idx="0">
                <c:v>510213.97500000003</c:v>
              </c:pt>
              <c:pt idx="1">
                <c:v>593802.07499999995</c:v>
              </c:pt>
              <c:pt idx="2">
                <c:v>301344.75</c:v>
              </c:pt>
              <c:pt idx="3">
                <c:v>511136.40000000008</c:v>
              </c:pt>
              <c:pt idx="4">
                <c:v>465385.87499999988</c:v>
              </c:pt>
            </c:numLit>
          </c:val>
          <c:extLst>
            <c:ext xmlns:c16="http://schemas.microsoft.com/office/drawing/2014/chart" uri="{C3380CC4-5D6E-409C-BE32-E72D297353CC}">
              <c16:uniqueId val="{00000003-8C41-44CF-A626-DC685CC32C73}"/>
            </c:ext>
          </c:extLst>
        </c:ser>
        <c:ser>
          <c:idx val="4"/>
          <c:order val="4"/>
          <c:tx>
            <c:v>Small Business</c:v>
          </c:tx>
          <c:spPr>
            <a:solidFill>
              <a:schemeClr val="accent5"/>
            </a:solidFill>
            <a:ln>
              <a:noFill/>
            </a:ln>
            <a:effectLst/>
          </c:spPr>
          <c:invertIfNegative val="0"/>
          <c:cat>
            <c:strLit>
              <c:ptCount val="5"/>
              <c:pt idx="0">
                <c:v>Canada</c:v>
              </c:pt>
              <c:pt idx="1">
                <c:v>France</c:v>
              </c:pt>
              <c:pt idx="2">
                <c:v>Germany</c:v>
              </c:pt>
              <c:pt idx="3">
                <c:v>Mexico</c:v>
              </c:pt>
              <c:pt idx="4">
                <c:v>United States of America</c:v>
              </c:pt>
            </c:strLit>
          </c:cat>
          <c:val>
            <c:numLit>
              <c:formatCode>General</c:formatCode>
              <c:ptCount val="5"/>
              <c:pt idx="0">
                <c:v>9177549</c:v>
              </c:pt>
              <c:pt idx="1">
                <c:v>7369606.5</c:v>
              </c:pt>
              <c:pt idx="2">
                <c:v>7327848</c:v>
              </c:pt>
              <c:pt idx="3">
                <c:v>7096356</c:v>
              </c:pt>
              <c:pt idx="4">
                <c:v>11456559</c:v>
              </c:pt>
            </c:numLit>
          </c:val>
          <c:extLst>
            <c:ext xmlns:c16="http://schemas.microsoft.com/office/drawing/2014/chart" uri="{C3380CC4-5D6E-409C-BE32-E72D297353CC}">
              <c16:uniqueId val="{00000004-8C41-44CF-A626-DC685CC32C73}"/>
            </c:ext>
          </c:extLst>
        </c:ser>
        <c:dLbls>
          <c:showLegendKey val="0"/>
          <c:showVal val="0"/>
          <c:showCatName val="0"/>
          <c:showSerName val="0"/>
          <c:showPercent val="0"/>
          <c:showBubbleSize val="0"/>
        </c:dLbls>
        <c:gapWidth val="267"/>
        <c:overlap val="-43"/>
        <c:axId val="698924927"/>
        <c:axId val="698913407"/>
      </c:barChart>
      <c:catAx>
        <c:axId val="698924927"/>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698913407"/>
        <c:crosses val="autoZero"/>
        <c:auto val="1"/>
        <c:lblAlgn val="ctr"/>
        <c:lblOffset val="100"/>
        <c:noMultiLvlLbl val="0"/>
      </c:catAx>
      <c:valAx>
        <c:axId val="698913407"/>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698924927"/>
        <c:crosses val="autoZero"/>
        <c:crossBetween val="between"/>
      </c:valAx>
      <c:spPr>
        <a:pattFill prst="ltDnDiag">
          <a:fgClr>
            <a:schemeClr val="dk1">
              <a:lumMod val="15000"/>
              <a:lumOff val="85000"/>
            </a:schemeClr>
          </a:fgClr>
          <a:bgClr>
            <a:schemeClr val="lt1"/>
          </a:bgClr>
        </a:patt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COGS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hade val="50000"/>
            </a:schemeClr>
          </a:solidFill>
          <a:ln>
            <a:noFill/>
          </a:ln>
          <a:effectLst>
            <a:outerShdw blurRad="254000" sx="102000" sy="102000" algn="ctr" rotWithShape="0">
              <a:prstClr val="black">
                <a:alpha val="20000"/>
              </a:prstClr>
            </a:outerShdw>
          </a:effectLst>
        </c:spPr>
      </c:pivotFmt>
      <c:pivotFmt>
        <c:idx val="2"/>
        <c:spPr>
          <a:solidFill>
            <a:schemeClr val="accent2">
              <a:shade val="70000"/>
            </a:schemeClr>
          </a:solidFill>
          <a:ln>
            <a:noFill/>
          </a:ln>
          <a:effectLst>
            <a:outerShdw blurRad="254000" sx="102000" sy="102000" algn="ctr" rotWithShape="0">
              <a:prstClr val="black">
                <a:alpha val="20000"/>
              </a:prstClr>
            </a:outerShdw>
          </a:effectLst>
        </c:spPr>
      </c:pivotFmt>
      <c:pivotFmt>
        <c:idx val="3"/>
        <c:spPr>
          <a:solidFill>
            <a:schemeClr val="accent2">
              <a:shade val="90000"/>
            </a:schemeClr>
          </a:solidFill>
          <a:ln>
            <a:noFill/>
          </a:ln>
          <a:effectLst>
            <a:outerShdw blurRad="254000" sx="102000" sy="102000" algn="ctr" rotWithShape="0">
              <a:prstClr val="black">
                <a:alpha val="20000"/>
              </a:prstClr>
            </a:outerShdw>
          </a:effectLst>
        </c:spPr>
      </c:pivotFmt>
      <c:pivotFmt>
        <c:idx val="4"/>
        <c:spPr>
          <a:solidFill>
            <a:schemeClr val="accent2"/>
          </a:solidFill>
          <a:ln>
            <a:noFill/>
          </a:ln>
          <a:effectLst>
            <a:outerShdw blurRad="254000" sx="102000" sy="102000" algn="ctr" rotWithShape="0">
              <a:prstClr val="black">
                <a:alpha val="20000"/>
              </a:prstClr>
            </a:outerShdw>
          </a:effectLst>
        </c:spPr>
      </c:pivotFmt>
      <c:pivotFmt>
        <c:idx val="5"/>
        <c:spPr>
          <a:solidFill>
            <a:schemeClr val="accent2">
              <a:tint val="70000"/>
            </a:schemeClr>
          </a:solidFill>
          <a:ln>
            <a:noFill/>
          </a:ln>
          <a:effectLst>
            <a:outerShdw blurRad="254000" sx="102000" sy="102000" algn="ctr" rotWithShape="0">
              <a:prstClr val="black">
                <a:alpha val="20000"/>
              </a:prstClr>
            </a:outerShdw>
          </a:effectLst>
        </c:spPr>
      </c:pivotFmt>
      <c:pivotFmt>
        <c:idx val="6"/>
        <c:spPr>
          <a:solidFill>
            <a:schemeClr val="accent2"/>
          </a:solidFill>
          <a:ln>
            <a:noFill/>
          </a:ln>
          <a:effectLst>
            <a:outerShdw blurRad="254000" sx="102000" sy="102000" algn="ctr" rotWithShape="0">
              <a:prstClr val="black">
                <a:alpha val="20000"/>
              </a:prstClr>
            </a:outerShdw>
          </a:effectLst>
        </c:spPr>
      </c:pivotFmt>
    </c:pivotFmts>
    <c:plotArea>
      <c:layout/>
      <c:pieChart>
        <c:varyColors val="1"/>
        <c:ser>
          <c:idx val="0"/>
          <c:order val="0"/>
          <c:tx>
            <c:v>Total</c:v>
          </c:tx>
          <c:dPt>
            <c:idx val="0"/>
            <c:bubble3D val="0"/>
            <c:spPr>
              <a:solidFill>
                <a:schemeClr val="accent2">
                  <a:shade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55F9-4166-B2AA-106B915BA6D6}"/>
              </c:ext>
            </c:extLst>
          </c:dPt>
          <c:dPt>
            <c:idx val="1"/>
            <c:bubble3D val="0"/>
            <c:spPr>
              <a:solidFill>
                <a:schemeClr val="accent2">
                  <a:shade val="7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55F9-4166-B2AA-106B915BA6D6}"/>
              </c:ext>
            </c:extLst>
          </c:dPt>
          <c:dPt>
            <c:idx val="2"/>
            <c:bubble3D val="0"/>
            <c:spPr>
              <a:solidFill>
                <a:schemeClr val="accent2">
                  <a:shade val="9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55F9-4166-B2AA-106B915BA6D6}"/>
              </c:ext>
            </c:extLst>
          </c:dPt>
          <c:dPt>
            <c:idx val="3"/>
            <c:bubble3D val="0"/>
            <c:spPr>
              <a:solidFill>
                <a:schemeClr val="accent2">
                  <a:tint val="9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55F9-4166-B2AA-106B915BA6D6}"/>
              </c:ext>
            </c:extLst>
          </c:dPt>
          <c:dPt>
            <c:idx val="4"/>
            <c:bubble3D val="0"/>
            <c:spPr>
              <a:solidFill>
                <a:schemeClr val="accent2">
                  <a:tint val="7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55F9-4166-B2AA-106B915BA6D6}"/>
              </c:ext>
            </c:extLst>
          </c:dPt>
          <c:dPt>
            <c:idx val="5"/>
            <c:bubble3D val="0"/>
            <c:spPr>
              <a:solidFill>
                <a:schemeClr val="accent2">
                  <a:tint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55F9-4166-B2AA-106B915BA6D6}"/>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Lit>
              <c:ptCount val="6"/>
              <c:pt idx="0">
                <c:v>Amarilla</c:v>
              </c:pt>
              <c:pt idx="1">
                <c:v>Carretera</c:v>
              </c:pt>
              <c:pt idx="2">
                <c:v>Montana</c:v>
              </c:pt>
              <c:pt idx="3">
                <c:v>Paseo</c:v>
              </c:pt>
              <c:pt idx="4">
                <c:v>Velo</c:v>
              </c:pt>
              <c:pt idx="5">
                <c:v>VTT</c:v>
              </c:pt>
            </c:strLit>
          </c:cat>
          <c:val>
            <c:numLit>
              <c:formatCode>General</c:formatCode>
              <c:ptCount val="6"/>
              <c:pt idx="0">
                <c:v>14933012</c:v>
              </c:pt>
              <c:pt idx="1">
                <c:v>11988503</c:v>
              </c:pt>
              <c:pt idx="2">
                <c:v>13276047</c:v>
              </c:pt>
              <c:pt idx="3">
                <c:v>28213706</c:v>
              </c:pt>
              <c:pt idx="4">
                <c:v>15944067</c:v>
              </c:pt>
              <c:pt idx="5">
                <c:v>17477313</c:v>
              </c:pt>
            </c:numLit>
          </c:val>
          <c:extLst>
            <c:ext xmlns:c16="http://schemas.microsoft.com/office/drawing/2014/chart" uri="{C3380CC4-5D6E-409C-BE32-E72D297353CC}">
              <c16:uniqueId val="{0000000C-55F9-4166-B2AA-106B915BA6D6}"/>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IN"/>
              <a:t>Difference in sales and profit between years</a:t>
            </a:r>
          </a:p>
        </c:rich>
      </c:tx>
      <c:layout>
        <c:manualLayout>
          <c:xMode val="edge"/>
          <c:yMode val="edge"/>
          <c:x val="0.14557633420822397"/>
          <c:y val="9.1571886847477399E-2"/>
        </c:manualLayout>
      </c:layout>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IN"/>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Sum of  Sales</c:v>
          </c:tx>
          <c:spPr>
            <a:solidFill>
              <a:schemeClr val="accent4">
                <a:shade val="76000"/>
              </a:schemeClr>
            </a:solidFill>
            <a:ln>
              <a:noFill/>
            </a:ln>
            <a:effectLst/>
          </c:spPr>
          <c:invertIfNegative val="0"/>
          <c:cat>
            <c:strLit>
              <c:ptCount val="2"/>
              <c:pt idx="0">
                <c:v>2013</c:v>
              </c:pt>
              <c:pt idx="1">
                <c:v>2014</c:v>
              </c:pt>
            </c:strLit>
          </c:cat>
          <c:val>
            <c:numLit>
              <c:formatCode>General</c:formatCode>
              <c:ptCount val="2"/>
              <c:pt idx="0">
                <c:v>26415255.510000009</c:v>
              </c:pt>
              <c:pt idx="1">
                <c:v>92311094.749999985</c:v>
              </c:pt>
            </c:numLit>
          </c:val>
          <c:extLst>
            <c:ext xmlns:c16="http://schemas.microsoft.com/office/drawing/2014/chart" uri="{C3380CC4-5D6E-409C-BE32-E72D297353CC}">
              <c16:uniqueId val="{00000000-BC80-4687-AEF4-2FBE8FBFD6D9}"/>
            </c:ext>
          </c:extLst>
        </c:ser>
        <c:ser>
          <c:idx val="1"/>
          <c:order val="1"/>
          <c:tx>
            <c:v>Sum of Profit</c:v>
          </c:tx>
          <c:spPr>
            <a:solidFill>
              <a:schemeClr val="accent4">
                <a:tint val="77000"/>
              </a:schemeClr>
            </a:solidFill>
            <a:ln>
              <a:noFill/>
            </a:ln>
            <a:effectLst/>
          </c:spPr>
          <c:invertIfNegative val="0"/>
          <c:cat>
            <c:strLit>
              <c:ptCount val="2"/>
              <c:pt idx="0">
                <c:v>2013</c:v>
              </c:pt>
              <c:pt idx="1">
                <c:v>2014</c:v>
              </c:pt>
            </c:strLit>
          </c:cat>
          <c:val>
            <c:numLit>
              <c:formatCode>General</c:formatCode>
              <c:ptCount val="2"/>
              <c:pt idx="0">
                <c:v>3571305</c:v>
              </c:pt>
              <c:pt idx="1">
                <c:v>17697780.5</c:v>
              </c:pt>
            </c:numLit>
          </c:val>
          <c:extLst>
            <c:ext xmlns:c16="http://schemas.microsoft.com/office/drawing/2014/chart" uri="{C3380CC4-5D6E-409C-BE32-E72D297353CC}">
              <c16:uniqueId val="{00000001-BC80-4687-AEF4-2FBE8FBFD6D9}"/>
            </c:ext>
          </c:extLst>
        </c:ser>
        <c:dLbls>
          <c:showLegendKey val="0"/>
          <c:showVal val="0"/>
          <c:showCatName val="0"/>
          <c:showSerName val="0"/>
          <c:showPercent val="0"/>
          <c:showBubbleSize val="0"/>
        </c:dLbls>
        <c:gapWidth val="199"/>
        <c:axId val="698914847"/>
        <c:axId val="698915807"/>
      </c:barChart>
      <c:catAx>
        <c:axId val="698914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698915807"/>
        <c:crosses val="autoZero"/>
        <c:auto val="1"/>
        <c:lblAlgn val="ctr"/>
        <c:lblOffset val="100"/>
        <c:noMultiLvlLbl val="0"/>
      </c:catAx>
      <c:valAx>
        <c:axId val="698915807"/>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891484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IN"/>
              <a:t>Higesht no. of transaction per segment</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solidFill>
            <a:schemeClr val="accent1"/>
          </a:solidFill>
          <a:ln w="9525" cap="flat" cmpd="sng" algn="ctr">
            <a:noFill/>
            <a:round/>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9525" cap="flat" cmpd="sng" algn="ctr">
            <a:noFill/>
            <a:round/>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9525" cap="flat" cmpd="sng" algn="ctr">
            <a:noFill/>
            <a:round/>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9525" cap="flat" cmpd="sng" algn="ctr">
            <a:noFill/>
            <a:round/>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9525" cap="flat" cmpd="sng" algn="ctr">
            <a:noFill/>
            <a:round/>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9525" cap="flat" cmpd="sng" algn="ctr">
            <a:noFill/>
            <a:round/>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9525" cap="flat" cmpd="sng" algn="ctr">
            <a:noFill/>
            <a:round/>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9525" cap="flat" cmpd="sng" algn="ctr">
            <a:noFill/>
            <a:round/>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9525" cap="flat" cmpd="sng" algn="ctr">
            <a:noFill/>
            <a:round/>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9525" cap="flat" cmpd="sng" algn="ctr">
            <a:noFill/>
            <a:round/>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9525" cap="flat" cmpd="sng" algn="ctr">
            <a:noFill/>
            <a:round/>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9525" cap="flat" cmpd="sng" algn="ctr">
            <a:noFill/>
            <a:round/>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9525" cap="flat" cmpd="sng" algn="ctr">
            <a:noFill/>
            <a:round/>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9525" cap="flat" cmpd="sng" algn="ctr">
            <a:noFill/>
            <a:round/>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9525" cap="flat" cmpd="sng" algn="ctr">
            <a:noFill/>
            <a:round/>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3601712097738"/>
          <c:y val="0.17046418691102838"/>
          <c:w val="0.65060892388451441"/>
          <c:h val="0.55681758530183723"/>
        </c:manualLayout>
      </c:layout>
      <c:bar3DChart>
        <c:barDir val="col"/>
        <c:grouping val="stacked"/>
        <c:varyColors val="0"/>
        <c:ser>
          <c:idx val="0"/>
          <c:order val="0"/>
          <c:tx>
            <c:v>Channel Partners</c:v>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sp3d contourW="9525">
              <a:contourClr>
                <a:schemeClr val="accent1">
                  <a:shade val="9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5"/>
              <c:pt idx="0">
                <c:v>Canada</c:v>
              </c:pt>
              <c:pt idx="1">
                <c:v>France</c:v>
              </c:pt>
              <c:pt idx="2">
                <c:v>Germany</c:v>
              </c:pt>
              <c:pt idx="3">
                <c:v>Mexico</c:v>
              </c:pt>
              <c:pt idx="4">
                <c:v>United States of America</c:v>
              </c:pt>
            </c:strLit>
          </c:cat>
          <c:val>
            <c:numLit>
              <c:formatCode>General</c:formatCode>
              <c:ptCount val="5"/>
              <c:pt idx="0">
                <c:v>20</c:v>
              </c:pt>
              <c:pt idx="1">
                <c:v>20</c:v>
              </c:pt>
              <c:pt idx="2">
                <c:v>20</c:v>
              </c:pt>
              <c:pt idx="3">
                <c:v>20</c:v>
              </c:pt>
              <c:pt idx="4">
                <c:v>20</c:v>
              </c:pt>
            </c:numLit>
          </c:val>
          <c:extLst>
            <c:ext xmlns:c16="http://schemas.microsoft.com/office/drawing/2014/chart" uri="{C3380CC4-5D6E-409C-BE32-E72D297353CC}">
              <c16:uniqueId val="{00000000-48CB-4310-95C5-CE145F66A0AB}"/>
            </c:ext>
          </c:extLst>
        </c:ser>
        <c:ser>
          <c:idx val="1"/>
          <c:order val="1"/>
          <c:tx>
            <c:v>Enterprise</c:v>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a:sp3d contourW="9525">
              <a:contourClr>
                <a:schemeClr val="accent2">
                  <a:shade val="9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5"/>
              <c:pt idx="0">
                <c:v>Canada</c:v>
              </c:pt>
              <c:pt idx="1">
                <c:v>France</c:v>
              </c:pt>
              <c:pt idx="2">
                <c:v>Germany</c:v>
              </c:pt>
              <c:pt idx="3">
                <c:v>Mexico</c:v>
              </c:pt>
              <c:pt idx="4">
                <c:v>United States of America</c:v>
              </c:pt>
            </c:strLit>
          </c:cat>
          <c:val>
            <c:numLit>
              <c:formatCode>General</c:formatCode>
              <c:ptCount val="5"/>
              <c:pt idx="0">
                <c:v>20</c:v>
              </c:pt>
              <c:pt idx="1">
                <c:v>20</c:v>
              </c:pt>
              <c:pt idx="2">
                <c:v>20</c:v>
              </c:pt>
              <c:pt idx="3">
                <c:v>20</c:v>
              </c:pt>
              <c:pt idx="4">
                <c:v>20</c:v>
              </c:pt>
            </c:numLit>
          </c:val>
          <c:extLst>
            <c:ext xmlns:c16="http://schemas.microsoft.com/office/drawing/2014/chart" uri="{C3380CC4-5D6E-409C-BE32-E72D297353CC}">
              <c16:uniqueId val="{00000001-48CB-4310-95C5-CE145F66A0AB}"/>
            </c:ext>
          </c:extLst>
        </c:ser>
        <c:ser>
          <c:idx val="2"/>
          <c:order val="2"/>
          <c:tx>
            <c:v>Government</c:v>
          </c:tx>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a:sp3d contourW="9525">
              <a:contourClr>
                <a:schemeClr val="accent3">
                  <a:shade val="9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5"/>
              <c:pt idx="0">
                <c:v>Canada</c:v>
              </c:pt>
              <c:pt idx="1">
                <c:v>France</c:v>
              </c:pt>
              <c:pt idx="2">
                <c:v>Germany</c:v>
              </c:pt>
              <c:pt idx="3">
                <c:v>Mexico</c:v>
              </c:pt>
              <c:pt idx="4">
                <c:v>United States of America</c:v>
              </c:pt>
            </c:strLit>
          </c:cat>
          <c:val>
            <c:numLit>
              <c:formatCode>General</c:formatCode>
              <c:ptCount val="5"/>
              <c:pt idx="0">
                <c:v>60</c:v>
              </c:pt>
              <c:pt idx="1">
                <c:v>60</c:v>
              </c:pt>
              <c:pt idx="2">
                <c:v>60</c:v>
              </c:pt>
              <c:pt idx="3">
                <c:v>60</c:v>
              </c:pt>
              <c:pt idx="4">
                <c:v>60</c:v>
              </c:pt>
            </c:numLit>
          </c:val>
          <c:extLst>
            <c:ext xmlns:c16="http://schemas.microsoft.com/office/drawing/2014/chart" uri="{C3380CC4-5D6E-409C-BE32-E72D297353CC}">
              <c16:uniqueId val="{00000002-48CB-4310-95C5-CE145F66A0AB}"/>
            </c:ext>
          </c:extLst>
        </c:ser>
        <c:ser>
          <c:idx val="3"/>
          <c:order val="3"/>
          <c:tx>
            <c:v>Midmarket</c:v>
          </c:tx>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a:sp3d contourW="9525">
              <a:contourClr>
                <a:schemeClr val="accent4">
                  <a:shade val="9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5"/>
              <c:pt idx="0">
                <c:v>Canada</c:v>
              </c:pt>
              <c:pt idx="1">
                <c:v>France</c:v>
              </c:pt>
              <c:pt idx="2">
                <c:v>Germany</c:v>
              </c:pt>
              <c:pt idx="3">
                <c:v>Mexico</c:v>
              </c:pt>
              <c:pt idx="4">
                <c:v>United States of America</c:v>
              </c:pt>
            </c:strLit>
          </c:cat>
          <c:val>
            <c:numLit>
              <c:formatCode>General</c:formatCode>
              <c:ptCount val="5"/>
              <c:pt idx="0">
                <c:v>20</c:v>
              </c:pt>
              <c:pt idx="1">
                <c:v>20</c:v>
              </c:pt>
              <c:pt idx="2">
                <c:v>20</c:v>
              </c:pt>
              <c:pt idx="3">
                <c:v>20</c:v>
              </c:pt>
              <c:pt idx="4">
                <c:v>20</c:v>
              </c:pt>
            </c:numLit>
          </c:val>
          <c:extLst>
            <c:ext xmlns:c16="http://schemas.microsoft.com/office/drawing/2014/chart" uri="{C3380CC4-5D6E-409C-BE32-E72D297353CC}">
              <c16:uniqueId val="{00000003-48CB-4310-95C5-CE145F66A0AB}"/>
            </c:ext>
          </c:extLst>
        </c:ser>
        <c:ser>
          <c:idx val="4"/>
          <c:order val="4"/>
          <c:tx>
            <c:v>Small Business</c:v>
          </c:tx>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a:sp3d contourW="9525">
              <a:contourClr>
                <a:schemeClr val="accent5">
                  <a:shade val="9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5"/>
              <c:pt idx="0">
                <c:v>Canada</c:v>
              </c:pt>
              <c:pt idx="1">
                <c:v>France</c:v>
              </c:pt>
              <c:pt idx="2">
                <c:v>Germany</c:v>
              </c:pt>
              <c:pt idx="3">
                <c:v>Mexico</c:v>
              </c:pt>
              <c:pt idx="4">
                <c:v>United States of America</c:v>
              </c:pt>
            </c:strLit>
          </c:cat>
          <c:val>
            <c:numLit>
              <c:formatCode>General</c:formatCode>
              <c:ptCount val="5"/>
              <c:pt idx="0">
                <c:v>20</c:v>
              </c:pt>
              <c:pt idx="1">
                <c:v>20</c:v>
              </c:pt>
              <c:pt idx="2">
                <c:v>20</c:v>
              </c:pt>
              <c:pt idx="3">
                <c:v>20</c:v>
              </c:pt>
              <c:pt idx="4">
                <c:v>20</c:v>
              </c:pt>
            </c:numLit>
          </c:val>
          <c:extLst>
            <c:ext xmlns:c16="http://schemas.microsoft.com/office/drawing/2014/chart" uri="{C3380CC4-5D6E-409C-BE32-E72D297353CC}">
              <c16:uniqueId val="{00000004-48CB-4310-95C5-CE145F66A0AB}"/>
            </c:ext>
          </c:extLst>
        </c:ser>
        <c:dLbls>
          <c:showLegendKey val="0"/>
          <c:showVal val="1"/>
          <c:showCatName val="0"/>
          <c:showSerName val="0"/>
          <c:showPercent val="0"/>
          <c:showBubbleSize val="0"/>
        </c:dLbls>
        <c:gapWidth val="150"/>
        <c:shape val="box"/>
        <c:axId val="2131694560"/>
        <c:axId val="2131679200"/>
        <c:axId val="0"/>
      </c:bar3DChart>
      <c:catAx>
        <c:axId val="21316945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131679200"/>
        <c:crosses val="autoZero"/>
        <c:auto val="1"/>
        <c:lblAlgn val="ctr"/>
        <c:lblOffset val="100"/>
        <c:noMultiLvlLbl val="0"/>
      </c:catAx>
      <c:valAx>
        <c:axId val="21316792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1316945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Vary profit by month</a:t>
            </a:r>
          </a:p>
        </c:rich>
      </c:tx>
      <c:layout>
        <c:manualLayout>
          <c:xMode val="edge"/>
          <c:yMode val="edge"/>
          <c:x val="0.3344930008748907"/>
          <c:y val="7.305336832895889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spPr>
          <a:solidFill>
            <a:schemeClr val="accent1"/>
          </a:solidFill>
          <a:ln w="9525" cap="flat" cmpd="sng" algn="ctr">
            <a:noFill/>
            <a:round/>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9525" cap="flat" cmpd="sng" algn="ctr">
            <a:noFill/>
            <a:round/>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9525" cap="flat" cmpd="sng" algn="ctr">
            <a:noFill/>
            <a:round/>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9525" cap="flat" cmpd="sng" algn="ctr">
            <a:noFill/>
            <a:round/>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9525" cap="flat" cmpd="sng" algn="ctr">
            <a:noFill/>
            <a:round/>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9525" cap="flat" cmpd="sng" algn="ctr">
            <a:noFill/>
            <a:round/>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9525" cap="flat" cmpd="sng" algn="ctr">
            <a:noFill/>
            <a:round/>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9525" cap="flat" cmpd="sng" algn="ctr">
            <a:noFill/>
            <a:round/>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9525" cap="flat" cmpd="sng" algn="ctr">
            <a:noFill/>
            <a:round/>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9525" cap="flat" cmpd="sng" algn="ctr">
            <a:noFill/>
            <a:round/>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9525" cap="flat" cmpd="sng" algn="ctr">
            <a:noFill/>
            <a:round/>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9525" cap="flat" cmpd="sng" algn="ctr">
            <a:noFill/>
            <a:round/>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9525" cap="flat" cmpd="sng" algn="ctr">
            <a:noFill/>
            <a:round/>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9525" cap="flat" cmpd="sng" algn="ctr">
            <a:noFill/>
            <a:round/>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9525" cap="flat" cmpd="sng" algn="ctr">
            <a:noFill/>
            <a:round/>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9525" cap="flat" cmpd="sng" algn="ctr">
            <a:noFill/>
            <a:round/>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9525" cap="flat" cmpd="sng" algn="ctr">
            <a:noFill/>
            <a:round/>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9525" cap="flat" cmpd="sng" algn="ctr">
            <a:noFill/>
            <a:round/>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9525" cap="flat" cmpd="sng" algn="ctr">
            <a:noFill/>
            <a:round/>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9525" cap="flat" cmpd="sng" algn="ctr">
            <a:noFill/>
            <a:round/>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9525" cap="flat" cmpd="sng" algn="ctr">
            <a:noFill/>
            <a:round/>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9525" cap="flat" cmpd="sng" algn="ctr">
            <a:noFill/>
            <a:round/>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9525" cap="flat" cmpd="sng" algn="ctr">
            <a:noFill/>
            <a:round/>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9525" cap="flat" cmpd="sng" algn="ctr">
            <a:noFill/>
            <a:round/>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9525" cap="flat" cmpd="sng" algn="ctr">
            <a:noFill/>
            <a:round/>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9525" cap="flat" cmpd="sng" algn="ctr">
            <a:noFill/>
            <a:round/>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9525" cap="flat" cmpd="sng" algn="ctr">
            <a:noFill/>
            <a:round/>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9525" cap="flat" cmpd="sng" algn="ctr">
            <a:noFill/>
            <a:round/>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9525" cap="flat" cmpd="sng" algn="ctr">
            <a:noFill/>
            <a:round/>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9525" cap="flat" cmpd="sng" algn="ctr">
            <a:noFill/>
            <a:round/>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9525" cap="flat" cmpd="sng" algn="ctr">
            <a:noFill/>
            <a:round/>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9525" cap="flat" cmpd="sng" algn="ctr">
            <a:noFill/>
            <a:round/>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9525" cap="flat" cmpd="sng" algn="ctr">
            <a:noFill/>
            <a:round/>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9525" cap="flat" cmpd="sng" algn="ctr">
            <a:noFill/>
            <a:round/>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9525" cap="flat" cmpd="sng" algn="ctr">
            <a:noFill/>
            <a:round/>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9525" cap="flat" cmpd="sng" algn="ctr">
            <a:noFill/>
            <a:round/>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0608001439387422"/>
          <c:y val="0.32545712310608221"/>
          <c:w val="0.77173525228365192"/>
          <c:h val="0.36560590176885943"/>
        </c:manualLayout>
      </c:layout>
      <c:bar3DChart>
        <c:barDir val="col"/>
        <c:grouping val="clustered"/>
        <c:varyColors val="0"/>
        <c:ser>
          <c:idx val="0"/>
          <c:order val="0"/>
          <c:tx>
            <c:v>January</c:v>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Lit>
              <c:ptCount val="6"/>
              <c:pt idx="0">
                <c:v>Amarilla</c:v>
              </c:pt>
              <c:pt idx="1">
                <c:v>Carretera</c:v>
              </c:pt>
              <c:pt idx="2">
                <c:v>Montana</c:v>
              </c:pt>
              <c:pt idx="3">
                <c:v>Paseo</c:v>
              </c:pt>
              <c:pt idx="4">
                <c:v>Velo</c:v>
              </c:pt>
              <c:pt idx="5">
                <c:v>VTT</c:v>
              </c:pt>
            </c:strLit>
          </c:cat>
          <c:val>
            <c:numLit>
              <c:formatCode>General</c:formatCode>
              <c:ptCount val="6"/>
              <c:pt idx="0">
                <c:v>-1628677.5</c:v>
              </c:pt>
              <c:pt idx="1">
                <c:v>111834.5</c:v>
              </c:pt>
              <c:pt idx="2">
                <c:v>1865752.5</c:v>
              </c:pt>
              <c:pt idx="3">
                <c:v>3739365.5</c:v>
              </c:pt>
              <c:pt idx="4">
                <c:v>-1058951.5</c:v>
              </c:pt>
              <c:pt idx="5">
                <c:v>-2309663</c:v>
              </c:pt>
            </c:numLit>
          </c:val>
          <c:extLst>
            <c:ext xmlns:c16="http://schemas.microsoft.com/office/drawing/2014/chart" uri="{C3380CC4-5D6E-409C-BE32-E72D297353CC}">
              <c16:uniqueId val="{00000000-3ACD-416A-8422-C0C3F3101EB1}"/>
            </c:ext>
          </c:extLst>
        </c:ser>
        <c:ser>
          <c:idx val="1"/>
          <c:order val="1"/>
          <c:tx>
            <c:v>February</c:v>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cat>
            <c:strLit>
              <c:ptCount val="6"/>
              <c:pt idx="0">
                <c:v>Amarilla</c:v>
              </c:pt>
              <c:pt idx="1">
                <c:v>Carretera</c:v>
              </c:pt>
              <c:pt idx="2">
                <c:v>Montana</c:v>
              </c:pt>
              <c:pt idx="3">
                <c:v>Paseo</c:v>
              </c:pt>
              <c:pt idx="4">
                <c:v>Velo</c:v>
              </c:pt>
              <c:pt idx="5">
                <c:v>VTT</c:v>
              </c:pt>
            </c:strLit>
          </c:cat>
          <c:val>
            <c:numLit>
              <c:formatCode>General</c:formatCode>
              <c:ptCount val="6"/>
              <c:pt idx="0">
                <c:v>762750</c:v>
              </c:pt>
              <c:pt idx="1">
                <c:v>67527</c:v>
              </c:pt>
              <c:pt idx="2">
                <c:v>10810</c:v>
              </c:pt>
              <c:pt idx="3">
                <c:v>109165</c:v>
              </c:pt>
              <c:pt idx="4">
                <c:v>39465</c:v>
              </c:pt>
              <c:pt idx="5">
                <c:v>560500</c:v>
              </c:pt>
            </c:numLit>
          </c:val>
          <c:extLst>
            <c:ext xmlns:c16="http://schemas.microsoft.com/office/drawing/2014/chart" uri="{C3380CC4-5D6E-409C-BE32-E72D297353CC}">
              <c16:uniqueId val="{00000001-3ACD-416A-8422-C0C3F3101EB1}"/>
            </c:ext>
          </c:extLst>
        </c:ser>
        <c:ser>
          <c:idx val="2"/>
          <c:order val="2"/>
          <c:tx>
            <c:v>March</c:v>
          </c:tx>
          <c:spPr>
            <a:solidFill>
              <a:schemeClr val="accent3">
                <a:alpha val="85000"/>
              </a:schemeClr>
            </a:solidFill>
            <a:ln w="9525" cap="flat" cmpd="sng" algn="ctr">
              <a:solidFill>
                <a:schemeClr val="accent3">
                  <a:lumMod val="75000"/>
                </a:schemeClr>
              </a:solidFill>
              <a:round/>
            </a:ln>
            <a:effectLst/>
            <a:sp3d contourW="9525">
              <a:contourClr>
                <a:schemeClr val="accent3">
                  <a:lumMod val="75000"/>
                </a:schemeClr>
              </a:contourClr>
            </a:sp3d>
          </c:spPr>
          <c:invertIfNegative val="0"/>
          <c:cat>
            <c:strLit>
              <c:ptCount val="6"/>
              <c:pt idx="0">
                <c:v>Amarilla</c:v>
              </c:pt>
              <c:pt idx="1">
                <c:v>Carretera</c:v>
              </c:pt>
              <c:pt idx="2">
                <c:v>Montana</c:v>
              </c:pt>
              <c:pt idx="3">
                <c:v>Paseo</c:v>
              </c:pt>
              <c:pt idx="4">
                <c:v>Velo</c:v>
              </c:pt>
              <c:pt idx="5">
                <c:v>VTT</c:v>
              </c:pt>
            </c:strLit>
          </c:cat>
          <c:val>
            <c:numLit>
              <c:formatCode>General</c:formatCode>
              <c:ptCount val="6"/>
              <c:pt idx="0">
                <c:v>308640</c:v>
              </c:pt>
              <c:pt idx="1">
                <c:v>2247172</c:v>
              </c:pt>
              <c:pt idx="2">
                <c:v>82800</c:v>
              </c:pt>
              <c:pt idx="3">
                <c:v>1118250</c:v>
              </c:pt>
              <c:pt idx="4">
                <c:v>-722628</c:v>
              </c:pt>
              <c:pt idx="5">
                <c:v>-1837566</c:v>
              </c:pt>
            </c:numLit>
          </c:val>
          <c:extLst>
            <c:ext xmlns:c16="http://schemas.microsoft.com/office/drawing/2014/chart" uri="{C3380CC4-5D6E-409C-BE32-E72D297353CC}">
              <c16:uniqueId val="{00000002-3ACD-416A-8422-C0C3F3101EB1}"/>
            </c:ext>
          </c:extLst>
        </c:ser>
        <c:ser>
          <c:idx val="3"/>
          <c:order val="3"/>
          <c:tx>
            <c:v>April</c:v>
          </c:tx>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invertIfNegative val="0"/>
          <c:cat>
            <c:strLit>
              <c:ptCount val="6"/>
              <c:pt idx="0">
                <c:v>Amarilla</c:v>
              </c:pt>
              <c:pt idx="1">
                <c:v>Carretera</c:v>
              </c:pt>
              <c:pt idx="2">
                <c:v>Montana</c:v>
              </c:pt>
              <c:pt idx="3">
                <c:v>Paseo</c:v>
              </c:pt>
              <c:pt idx="4">
                <c:v>Velo</c:v>
              </c:pt>
              <c:pt idx="5">
                <c:v>VTT</c:v>
              </c:pt>
            </c:strLit>
          </c:cat>
          <c:val>
            <c:numLit>
              <c:formatCode>General</c:formatCode>
              <c:ptCount val="6"/>
              <c:pt idx="0">
                <c:v>-2072050.5</c:v>
              </c:pt>
              <c:pt idx="1">
                <c:v>1116346</c:v>
              </c:pt>
              <c:pt idx="2">
                <c:v>3075322.5</c:v>
              </c:pt>
              <c:pt idx="3">
                <c:v>887060.5</c:v>
              </c:pt>
              <c:pt idx="4">
                <c:v>-1161540</c:v>
              </c:pt>
              <c:pt idx="5">
                <c:v>-1258265</c:v>
              </c:pt>
            </c:numLit>
          </c:val>
          <c:extLst>
            <c:ext xmlns:c16="http://schemas.microsoft.com/office/drawing/2014/chart" uri="{C3380CC4-5D6E-409C-BE32-E72D297353CC}">
              <c16:uniqueId val="{00000003-3ACD-416A-8422-C0C3F3101EB1}"/>
            </c:ext>
          </c:extLst>
        </c:ser>
        <c:ser>
          <c:idx val="4"/>
          <c:order val="4"/>
          <c:tx>
            <c:v>May</c:v>
          </c:tx>
          <c:spPr>
            <a:solidFill>
              <a:schemeClr val="accent5">
                <a:alpha val="85000"/>
              </a:schemeClr>
            </a:solidFill>
            <a:ln w="9525" cap="flat" cmpd="sng" algn="ctr">
              <a:solidFill>
                <a:schemeClr val="accent5">
                  <a:lumMod val="75000"/>
                </a:schemeClr>
              </a:solidFill>
              <a:round/>
            </a:ln>
            <a:effectLst/>
            <a:sp3d contourW="9525">
              <a:contourClr>
                <a:schemeClr val="accent5">
                  <a:lumMod val="75000"/>
                </a:schemeClr>
              </a:contourClr>
            </a:sp3d>
          </c:spPr>
          <c:invertIfNegative val="0"/>
          <c:cat>
            <c:strLit>
              <c:ptCount val="6"/>
              <c:pt idx="0">
                <c:v>Amarilla</c:v>
              </c:pt>
              <c:pt idx="1">
                <c:v>Carretera</c:v>
              </c:pt>
              <c:pt idx="2">
                <c:v>Montana</c:v>
              </c:pt>
              <c:pt idx="3">
                <c:v>Paseo</c:v>
              </c:pt>
              <c:pt idx="4">
                <c:v>Velo</c:v>
              </c:pt>
              <c:pt idx="5">
                <c:v>VTT</c:v>
              </c:pt>
            </c:strLit>
          </c:cat>
          <c:val>
            <c:numLit>
              <c:formatCode>General</c:formatCode>
              <c:ptCount val="6"/>
              <c:pt idx="0">
                <c:v>-1596090</c:v>
              </c:pt>
              <c:pt idx="1">
                <c:v>81600</c:v>
              </c:pt>
              <c:pt idx="2">
                <c:v>1964082</c:v>
              </c:pt>
              <c:pt idx="3">
                <c:v>3233743</c:v>
              </c:pt>
              <c:pt idx="4">
                <c:v>-739471</c:v>
              </c:pt>
              <c:pt idx="5">
                <c:v>-1389943</c:v>
              </c:pt>
            </c:numLit>
          </c:val>
          <c:extLst>
            <c:ext xmlns:c16="http://schemas.microsoft.com/office/drawing/2014/chart" uri="{C3380CC4-5D6E-409C-BE32-E72D297353CC}">
              <c16:uniqueId val="{00000004-3ACD-416A-8422-C0C3F3101EB1}"/>
            </c:ext>
          </c:extLst>
        </c:ser>
        <c:ser>
          <c:idx val="5"/>
          <c:order val="5"/>
          <c:tx>
            <c:v>June</c:v>
          </c:tx>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invertIfNegative val="0"/>
          <c:cat>
            <c:strLit>
              <c:ptCount val="6"/>
              <c:pt idx="0">
                <c:v>Amarilla</c:v>
              </c:pt>
              <c:pt idx="1">
                <c:v>Carretera</c:v>
              </c:pt>
              <c:pt idx="2">
                <c:v>Montana</c:v>
              </c:pt>
              <c:pt idx="3">
                <c:v>Paseo</c:v>
              </c:pt>
              <c:pt idx="4">
                <c:v>Velo</c:v>
              </c:pt>
              <c:pt idx="5">
                <c:v>VTT</c:v>
              </c:pt>
            </c:strLit>
          </c:cat>
          <c:val>
            <c:numLit>
              <c:formatCode>General</c:formatCode>
              <c:ptCount val="6"/>
              <c:pt idx="0">
                <c:v>-2735616</c:v>
              </c:pt>
              <c:pt idx="1">
                <c:v>1395740</c:v>
              </c:pt>
              <c:pt idx="2">
                <c:v>137005</c:v>
              </c:pt>
              <c:pt idx="3">
                <c:v>4547257</c:v>
              </c:pt>
              <c:pt idx="4">
                <c:v>62504</c:v>
              </c:pt>
              <c:pt idx="5">
                <c:v>-3590368</c:v>
              </c:pt>
            </c:numLit>
          </c:val>
          <c:extLst>
            <c:ext xmlns:c16="http://schemas.microsoft.com/office/drawing/2014/chart" uri="{C3380CC4-5D6E-409C-BE32-E72D297353CC}">
              <c16:uniqueId val="{00000005-3ACD-416A-8422-C0C3F3101EB1}"/>
            </c:ext>
          </c:extLst>
        </c:ser>
        <c:ser>
          <c:idx val="6"/>
          <c:order val="6"/>
          <c:tx>
            <c:v>July</c:v>
          </c:tx>
          <c:spPr>
            <a:solidFill>
              <a:schemeClr val="accent1">
                <a:lumMod val="60000"/>
                <a:alpha val="85000"/>
              </a:schemeClr>
            </a:solidFill>
            <a:ln w="9525" cap="flat" cmpd="sng" algn="ctr">
              <a:solidFill>
                <a:schemeClr val="accent1">
                  <a:lumMod val="60000"/>
                  <a:lumMod val="75000"/>
                </a:schemeClr>
              </a:solidFill>
              <a:round/>
            </a:ln>
            <a:effectLst/>
            <a:sp3d contourW="9525">
              <a:contourClr>
                <a:schemeClr val="accent1">
                  <a:lumMod val="60000"/>
                  <a:lumMod val="75000"/>
                </a:schemeClr>
              </a:contourClr>
            </a:sp3d>
          </c:spPr>
          <c:invertIfNegative val="0"/>
          <c:cat>
            <c:strLit>
              <c:ptCount val="6"/>
              <c:pt idx="0">
                <c:v>Amarilla</c:v>
              </c:pt>
              <c:pt idx="1">
                <c:v>Carretera</c:v>
              </c:pt>
              <c:pt idx="2">
                <c:v>Montana</c:v>
              </c:pt>
              <c:pt idx="3">
                <c:v>Paseo</c:v>
              </c:pt>
              <c:pt idx="4">
                <c:v>Velo</c:v>
              </c:pt>
              <c:pt idx="5">
                <c:v>VTT</c:v>
              </c:pt>
            </c:strLit>
          </c:cat>
          <c:val>
            <c:numLit>
              <c:formatCode>General</c:formatCode>
              <c:ptCount val="6"/>
              <c:pt idx="0">
                <c:v>-2901346.5</c:v>
              </c:pt>
              <c:pt idx="1">
                <c:v>1086156</c:v>
              </c:pt>
              <c:pt idx="2">
                <c:v>819232.5</c:v>
              </c:pt>
              <c:pt idx="3">
                <c:v>2863308</c:v>
              </c:pt>
              <c:pt idx="4">
                <c:v>2192680</c:v>
              </c:pt>
              <c:pt idx="5">
                <c:v>-1476222.5</c:v>
              </c:pt>
            </c:numLit>
          </c:val>
          <c:extLst>
            <c:ext xmlns:c16="http://schemas.microsoft.com/office/drawing/2014/chart" uri="{C3380CC4-5D6E-409C-BE32-E72D297353CC}">
              <c16:uniqueId val="{00000006-3ACD-416A-8422-C0C3F3101EB1}"/>
            </c:ext>
          </c:extLst>
        </c:ser>
        <c:ser>
          <c:idx val="7"/>
          <c:order val="7"/>
          <c:tx>
            <c:v>August</c:v>
          </c:tx>
          <c:spPr>
            <a:solidFill>
              <a:schemeClr val="accent2">
                <a:lumMod val="60000"/>
                <a:alpha val="85000"/>
              </a:schemeClr>
            </a:solidFill>
            <a:ln w="9525" cap="flat" cmpd="sng" algn="ctr">
              <a:solidFill>
                <a:schemeClr val="accent2">
                  <a:lumMod val="60000"/>
                  <a:lumMod val="75000"/>
                </a:schemeClr>
              </a:solidFill>
              <a:round/>
            </a:ln>
            <a:effectLst/>
            <a:sp3d contourW="9525">
              <a:contourClr>
                <a:schemeClr val="accent2">
                  <a:lumMod val="60000"/>
                  <a:lumMod val="75000"/>
                </a:schemeClr>
              </a:contourClr>
            </a:sp3d>
          </c:spPr>
          <c:invertIfNegative val="0"/>
          <c:cat>
            <c:strLit>
              <c:ptCount val="6"/>
              <c:pt idx="0">
                <c:v>Amarilla</c:v>
              </c:pt>
              <c:pt idx="1">
                <c:v>Carretera</c:v>
              </c:pt>
              <c:pt idx="2">
                <c:v>Montana</c:v>
              </c:pt>
              <c:pt idx="3">
                <c:v>Paseo</c:v>
              </c:pt>
              <c:pt idx="4">
                <c:v>Velo</c:v>
              </c:pt>
              <c:pt idx="5">
                <c:v>VTT</c:v>
              </c:pt>
            </c:strLit>
          </c:cat>
          <c:val>
            <c:numLit>
              <c:formatCode>General</c:formatCode>
              <c:ptCount val="6"/>
              <c:pt idx="0">
                <c:v>-2011944</c:v>
              </c:pt>
              <c:pt idx="1">
                <c:v>685638</c:v>
              </c:pt>
              <c:pt idx="2">
                <c:v>1295465</c:v>
              </c:pt>
              <c:pt idx="3">
                <c:v>59300</c:v>
              </c:pt>
              <c:pt idx="4">
                <c:v>-583380</c:v>
              </c:pt>
              <c:pt idx="5">
                <c:v>745950</c:v>
              </c:pt>
            </c:numLit>
          </c:val>
          <c:extLst>
            <c:ext xmlns:c16="http://schemas.microsoft.com/office/drawing/2014/chart" uri="{C3380CC4-5D6E-409C-BE32-E72D297353CC}">
              <c16:uniqueId val="{00000007-3ACD-416A-8422-C0C3F3101EB1}"/>
            </c:ext>
          </c:extLst>
        </c:ser>
        <c:ser>
          <c:idx val="8"/>
          <c:order val="8"/>
          <c:tx>
            <c:v>September</c:v>
          </c:tx>
          <c:spPr>
            <a:solidFill>
              <a:schemeClr val="accent3">
                <a:lumMod val="60000"/>
                <a:alpha val="85000"/>
              </a:schemeClr>
            </a:solidFill>
            <a:ln w="9525" cap="flat" cmpd="sng" algn="ctr">
              <a:solidFill>
                <a:schemeClr val="accent3">
                  <a:lumMod val="60000"/>
                  <a:lumMod val="75000"/>
                </a:schemeClr>
              </a:solidFill>
              <a:round/>
            </a:ln>
            <a:effectLst/>
            <a:sp3d contourW="9525">
              <a:contourClr>
                <a:schemeClr val="accent3">
                  <a:lumMod val="60000"/>
                  <a:lumMod val="75000"/>
                </a:schemeClr>
              </a:contourClr>
            </a:sp3d>
          </c:spPr>
          <c:invertIfNegative val="0"/>
          <c:cat>
            <c:strLit>
              <c:ptCount val="6"/>
              <c:pt idx="0">
                <c:v>Amarilla</c:v>
              </c:pt>
              <c:pt idx="1">
                <c:v>Carretera</c:v>
              </c:pt>
              <c:pt idx="2">
                <c:v>Montana</c:v>
              </c:pt>
              <c:pt idx="3">
                <c:v>Paseo</c:v>
              </c:pt>
              <c:pt idx="4">
                <c:v>Velo</c:v>
              </c:pt>
              <c:pt idx="5">
                <c:v>VTT</c:v>
              </c:pt>
            </c:strLit>
          </c:cat>
          <c:val>
            <c:numLit>
              <c:formatCode>General</c:formatCode>
              <c:ptCount val="6"/>
              <c:pt idx="0">
                <c:v>-608435</c:v>
              </c:pt>
              <c:pt idx="1">
                <c:v>572355</c:v>
              </c:pt>
              <c:pt idx="2">
                <c:v>2094402</c:v>
              </c:pt>
              <c:pt idx="3">
                <c:v>695193</c:v>
              </c:pt>
              <c:pt idx="4">
                <c:v>-721660</c:v>
              </c:pt>
              <c:pt idx="5">
                <c:v>-669652</c:v>
              </c:pt>
            </c:numLit>
          </c:val>
          <c:extLst>
            <c:ext xmlns:c16="http://schemas.microsoft.com/office/drawing/2014/chart" uri="{C3380CC4-5D6E-409C-BE32-E72D297353CC}">
              <c16:uniqueId val="{00000008-3ACD-416A-8422-C0C3F3101EB1}"/>
            </c:ext>
          </c:extLst>
        </c:ser>
        <c:ser>
          <c:idx val="9"/>
          <c:order val="9"/>
          <c:tx>
            <c:v>October</c:v>
          </c:tx>
          <c:spPr>
            <a:solidFill>
              <a:schemeClr val="accent4">
                <a:lumMod val="60000"/>
                <a:alpha val="85000"/>
              </a:schemeClr>
            </a:solidFill>
            <a:ln w="9525" cap="flat" cmpd="sng" algn="ctr">
              <a:solidFill>
                <a:schemeClr val="accent4">
                  <a:lumMod val="60000"/>
                  <a:lumMod val="75000"/>
                </a:schemeClr>
              </a:solidFill>
              <a:round/>
            </a:ln>
            <a:effectLst/>
            <a:sp3d contourW="9525">
              <a:contourClr>
                <a:schemeClr val="accent4">
                  <a:lumMod val="60000"/>
                  <a:lumMod val="75000"/>
                </a:schemeClr>
              </a:contourClr>
            </a:sp3d>
          </c:spPr>
          <c:invertIfNegative val="0"/>
          <c:cat>
            <c:strLit>
              <c:ptCount val="6"/>
              <c:pt idx="0">
                <c:v>Amarilla</c:v>
              </c:pt>
              <c:pt idx="1">
                <c:v>Carretera</c:v>
              </c:pt>
              <c:pt idx="2">
                <c:v>Montana</c:v>
              </c:pt>
              <c:pt idx="3">
                <c:v>Paseo</c:v>
              </c:pt>
              <c:pt idx="4">
                <c:v>Velo</c:v>
              </c:pt>
              <c:pt idx="5">
                <c:v>VTT</c:v>
              </c:pt>
            </c:strLit>
          </c:cat>
          <c:val>
            <c:numLit>
              <c:formatCode>General</c:formatCode>
              <c:ptCount val="6"/>
              <c:pt idx="0">
                <c:v>-3585503</c:v>
              </c:pt>
              <c:pt idx="1">
                <c:v>3460702</c:v>
              </c:pt>
              <c:pt idx="2">
                <c:v>1736495</c:v>
              </c:pt>
              <c:pt idx="3">
                <c:v>2253422</c:v>
              </c:pt>
              <c:pt idx="4">
                <c:v>3074594</c:v>
              </c:pt>
              <c:pt idx="5">
                <c:v>-2553497</c:v>
              </c:pt>
            </c:numLit>
          </c:val>
          <c:extLst>
            <c:ext xmlns:c16="http://schemas.microsoft.com/office/drawing/2014/chart" uri="{C3380CC4-5D6E-409C-BE32-E72D297353CC}">
              <c16:uniqueId val="{00000009-3ACD-416A-8422-C0C3F3101EB1}"/>
            </c:ext>
          </c:extLst>
        </c:ser>
        <c:ser>
          <c:idx val="10"/>
          <c:order val="10"/>
          <c:tx>
            <c:v>November</c:v>
          </c:tx>
          <c:spPr>
            <a:solidFill>
              <a:schemeClr val="accent5">
                <a:lumMod val="60000"/>
                <a:alpha val="85000"/>
              </a:schemeClr>
            </a:solidFill>
            <a:ln w="9525" cap="flat" cmpd="sng" algn="ctr">
              <a:solidFill>
                <a:schemeClr val="accent5">
                  <a:lumMod val="60000"/>
                  <a:lumMod val="75000"/>
                </a:schemeClr>
              </a:solidFill>
              <a:round/>
            </a:ln>
            <a:effectLst/>
            <a:sp3d contourW="9525">
              <a:contourClr>
                <a:schemeClr val="accent5">
                  <a:lumMod val="60000"/>
                  <a:lumMod val="75000"/>
                </a:schemeClr>
              </a:contourClr>
            </a:sp3d>
          </c:spPr>
          <c:invertIfNegative val="0"/>
          <c:cat>
            <c:strLit>
              <c:ptCount val="6"/>
              <c:pt idx="0">
                <c:v>Amarilla</c:v>
              </c:pt>
              <c:pt idx="1">
                <c:v>Carretera</c:v>
              </c:pt>
              <c:pt idx="2">
                <c:v>Montana</c:v>
              </c:pt>
              <c:pt idx="3">
                <c:v>Paseo</c:v>
              </c:pt>
              <c:pt idx="4">
                <c:v>Velo</c:v>
              </c:pt>
              <c:pt idx="5">
                <c:v>VTT</c:v>
              </c:pt>
            </c:strLit>
          </c:cat>
          <c:val>
            <c:numLit>
              <c:formatCode>General</c:formatCode>
              <c:ptCount val="6"/>
              <c:pt idx="0">
                <c:v>-2960865</c:v>
              </c:pt>
              <c:pt idx="1">
                <c:v>157396</c:v>
              </c:pt>
              <c:pt idx="2">
                <c:v>1011446</c:v>
              </c:pt>
              <c:pt idx="3">
                <c:v>8158074</c:v>
              </c:pt>
              <c:pt idx="4">
                <c:v>431688</c:v>
              </c:pt>
              <c:pt idx="5">
                <c:v>-3749835</c:v>
              </c:pt>
            </c:numLit>
          </c:val>
          <c:extLst>
            <c:ext xmlns:c16="http://schemas.microsoft.com/office/drawing/2014/chart" uri="{C3380CC4-5D6E-409C-BE32-E72D297353CC}">
              <c16:uniqueId val="{0000000A-3ACD-416A-8422-C0C3F3101EB1}"/>
            </c:ext>
          </c:extLst>
        </c:ser>
        <c:ser>
          <c:idx val="11"/>
          <c:order val="11"/>
          <c:tx>
            <c:v>December</c:v>
          </c:tx>
          <c:spPr>
            <a:solidFill>
              <a:schemeClr val="accent6">
                <a:lumMod val="60000"/>
                <a:alpha val="85000"/>
              </a:schemeClr>
            </a:solidFill>
            <a:ln w="9525" cap="flat" cmpd="sng" algn="ctr">
              <a:solidFill>
                <a:schemeClr val="accent6">
                  <a:lumMod val="60000"/>
                  <a:lumMod val="75000"/>
                </a:schemeClr>
              </a:solidFill>
              <a:round/>
            </a:ln>
            <a:effectLst/>
            <a:sp3d contourW="9525">
              <a:contourClr>
                <a:schemeClr val="accent6">
                  <a:lumMod val="60000"/>
                  <a:lumMod val="75000"/>
                </a:schemeClr>
              </a:contourClr>
            </a:sp3d>
          </c:spPr>
          <c:invertIfNegative val="0"/>
          <c:cat>
            <c:strLit>
              <c:ptCount val="6"/>
              <c:pt idx="0">
                <c:v>Amarilla</c:v>
              </c:pt>
              <c:pt idx="1">
                <c:v>Carretera</c:v>
              </c:pt>
              <c:pt idx="2">
                <c:v>Montana</c:v>
              </c:pt>
              <c:pt idx="3">
                <c:v>Paseo</c:v>
              </c:pt>
              <c:pt idx="4">
                <c:v>Velo</c:v>
              </c:pt>
              <c:pt idx="5">
                <c:v>VTT</c:v>
              </c:pt>
            </c:strLit>
          </c:cat>
          <c:val>
            <c:numLit>
              <c:formatCode>General</c:formatCode>
              <c:ptCount val="6"/>
              <c:pt idx="0">
                <c:v>-2315483</c:v>
              </c:pt>
              <c:pt idx="1">
                <c:v>3514516</c:v>
              </c:pt>
              <c:pt idx="2">
                <c:v>1686032</c:v>
              </c:pt>
              <c:pt idx="3">
                <c:v>4565129</c:v>
              </c:pt>
              <c:pt idx="4">
                <c:v>-477472</c:v>
              </c:pt>
              <c:pt idx="5">
                <c:v>-2698655</c:v>
              </c:pt>
            </c:numLit>
          </c:val>
          <c:extLst>
            <c:ext xmlns:c16="http://schemas.microsoft.com/office/drawing/2014/chart" uri="{C3380CC4-5D6E-409C-BE32-E72D297353CC}">
              <c16:uniqueId val="{0000000B-3ACD-416A-8422-C0C3F3101EB1}"/>
            </c:ext>
          </c:extLst>
        </c:ser>
        <c:dLbls>
          <c:showLegendKey val="0"/>
          <c:showVal val="0"/>
          <c:showCatName val="0"/>
          <c:showSerName val="0"/>
          <c:showPercent val="0"/>
          <c:showBubbleSize val="0"/>
        </c:dLbls>
        <c:gapWidth val="65"/>
        <c:shape val="box"/>
        <c:axId val="60424352"/>
        <c:axId val="60431552"/>
        <c:axId val="0"/>
      </c:bar3DChart>
      <c:catAx>
        <c:axId val="60424352"/>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Product</a:t>
                </a:r>
              </a:p>
            </c:rich>
          </c:tx>
          <c:layout>
            <c:manualLayout>
              <c:xMode val="edge"/>
              <c:yMode val="edge"/>
              <c:x val="0.46072572178477689"/>
              <c:y val="0.86449001166520856"/>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0431552"/>
        <c:crosses val="autoZero"/>
        <c:auto val="1"/>
        <c:lblAlgn val="ctr"/>
        <c:lblOffset val="100"/>
        <c:noMultiLvlLbl val="0"/>
      </c:catAx>
      <c:valAx>
        <c:axId val="60431552"/>
        <c:scaling>
          <c:orientation val="minMax"/>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Sum of profit</a:t>
                </a:r>
              </a:p>
            </c:rich>
          </c:tx>
          <c:layout>
            <c:manualLayout>
              <c:xMode val="edge"/>
              <c:yMode val="edge"/>
              <c:x val="2.0387576552930879E-2"/>
              <c:y val="0.3138983668708078"/>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60424352"/>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Highest variability in unit sold across country</a:t>
            </a:r>
          </a:p>
        </c:rich>
      </c:tx>
      <c:layout>
        <c:manualLayout>
          <c:xMode val="edge"/>
          <c:yMode val="edge"/>
          <c:x val="0.15904320587416909"/>
          <c:y val="0.12466114109899347"/>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v>Canada</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6"/>
              <c:pt idx="0">
                <c:v>Paseo</c:v>
              </c:pt>
              <c:pt idx="1">
                <c:v>VTT</c:v>
              </c:pt>
              <c:pt idx="2">
                <c:v>Velo</c:v>
              </c:pt>
              <c:pt idx="3">
                <c:v>Amarilla</c:v>
              </c:pt>
              <c:pt idx="4">
                <c:v>Montana</c:v>
              </c:pt>
              <c:pt idx="5">
                <c:v>Carretera</c:v>
              </c:pt>
            </c:strLit>
          </c:cat>
          <c:val>
            <c:numLit>
              <c:formatCode>General</c:formatCode>
              <c:ptCount val="6"/>
              <c:pt idx="0">
                <c:v>78191.5</c:v>
              </c:pt>
              <c:pt idx="1">
                <c:v>41248.5</c:v>
              </c:pt>
              <c:pt idx="2">
                <c:v>32464</c:v>
              </c:pt>
              <c:pt idx="3">
                <c:v>29232</c:v>
              </c:pt>
              <c:pt idx="4">
                <c:v>31488.5</c:v>
              </c:pt>
              <c:pt idx="5">
                <c:v>34804</c:v>
              </c:pt>
            </c:numLit>
          </c:val>
          <c:extLst>
            <c:ext xmlns:c16="http://schemas.microsoft.com/office/drawing/2014/chart" uri="{C3380CC4-5D6E-409C-BE32-E72D297353CC}">
              <c16:uniqueId val="{00000000-9052-4663-9913-B863FC40E5D0}"/>
            </c:ext>
          </c:extLst>
        </c:ser>
        <c:ser>
          <c:idx val="1"/>
          <c:order val="1"/>
          <c:tx>
            <c:v>France</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6"/>
              <c:pt idx="0">
                <c:v>Paseo</c:v>
              </c:pt>
              <c:pt idx="1">
                <c:v>VTT</c:v>
              </c:pt>
              <c:pt idx="2">
                <c:v>Velo</c:v>
              </c:pt>
              <c:pt idx="3">
                <c:v>Amarilla</c:v>
              </c:pt>
              <c:pt idx="4">
                <c:v>Montana</c:v>
              </c:pt>
              <c:pt idx="5">
                <c:v>Carretera</c:v>
              </c:pt>
            </c:strLit>
          </c:cat>
          <c:val>
            <c:numLit>
              <c:formatCode>General</c:formatCode>
              <c:ptCount val="6"/>
              <c:pt idx="0">
                <c:v>71606</c:v>
              </c:pt>
              <c:pt idx="1">
                <c:v>35774.5</c:v>
              </c:pt>
              <c:pt idx="2">
                <c:v>36609.5</c:v>
              </c:pt>
              <c:pt idx="3">
                <c:v>31603</c:v>
              </c:pt>
              <c:pt idx="4">
                <c:v>31282</c:v>
              </c:pt>
              <c:pt idx="5">
                <c:v>34056</c:v>
              </c:pt>
            </c:numLit>
          </c:val>
          <c:extLst>
            <c:ext xmlns:c16="http://schemas.microsoft.com/office/drawing/2014/chart" uri="{C3380CC4-5D6E-409C-BE32-E72D297353CC}">
              <c16:uniqueId val="{00000001-9052-4663-9913-B863FC40E5D0}"/>
            </c:ext>
          </c:extLst>
        </c:ser>
        <c:ser>
          <c:idx val="2"/>
          <c:order val="2"/>
          <c:tx>
            <c:v>Germany</c:v>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6"/>
              <c:pt idx="0">
                <c:v>Paseo</c:v>
              </c:pt>
              <c:pt idx="1">
                <c:v>VTT</c:v>
              </c:pt>
              <c:pt idx="2">
                <c:v>Velo</c:v>
              </c:pt>
              <c:pt idx="3">
                <c:v>Amarilla</c:v>
              </c:pt>
              <c:pt idx="4">
                <c:v>Montana</c:v>
              </c:pt>
              <c:pt idx="5">
                <c:v>Carretera</c:v>
              </c:pt>
            </c:strLit>
          </c:cat>
          <c:val>
            <c:numLit>
              <c:formatCode>General</c:formatCode>
              <c:ptCount val="6"/>
              <c:pt idx="0">
                <c:v>55693.5</c:v>
              </c:pt>
              <c:pt idx="1">
                <c:v>31131</c:v>
              </c:pt>
              <c:pt idx="2">
                <c:v>31050</c:v>
              </c:pt>
              <c:pt idx="3">
                <c:v>30614.5</c:v>
              </c:pt>
              <c:pt idx="4">
                <c:v>28061</c:v>
              </c:pt>
              <c:pt idx="5">
                <c:v>24944</c:v>
              </c:pt>
            </c:numLit>
          </c:val>
          <c:extLst>
            <c:ext xmlns:c16="http://schemas.microsoft.com/office/drawing/2014/chart" uri="{C3380CC4-5D6E-409C-BE32-E72D297353CC}">
              <c16:uniqueId val="{00000002-9052-4663-9913-B863FC40E5D0}"/>
            </c:ext>
          </c:extLst>
        </c:ser>
        <c:ser>
          <c:idx val="3"/>
          <c:order val="3"/>
          <c:tx>
            <c:v>Mexico</c:v>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6"/>
              <c:pt idx="0">
                <c:v>Paseo</c:v>
              </c:pt>
              <c:pt idx="1">
                <c:v>VTT</c:v>
              </c:pt>
              <c:pt idx="2">
                <c:v>Velo</c:v>
              </c:pt>
              <c:pt idx="3">
                <c:v>Amarilla</c:v>
              </c:pt>
              <c:pt idx="4">
                <c:v>Montana</c:v>
              </c:pt>
              <c:pt idx="5">
                <c:v>Carretera</c:v>
              </c:pt>
            </c:strLit>
          </c:cat>
          <c:val>
            <c:numLit>
              <c:formatCode>General</c:formatCode>
              <c:ptCount val="6"/>
              <c:pt idx="0">
                <c:v>63282</c:v>
              </c:pt>
              <c:pt idx="1">
                <c:v>26129</c:v>
              </c:pt>
              <c:pt idx="2">
                <c:v>26540</c:v>
              </c:pt>
              <c:pt idx="3">
                <c:v>28396</c:v>
              </c:pt>
              <c:pt idx="4">
                <c:v>31754</c:v>
              </c:pt>
              <c:pt idx="5">
                <c:v>27224</c:v>
              </c:pt>
            </c:numLit>
          </c:val>
          <c:extLst>
            <c:ext xmlns:c16="http://schemas.microsoft.com/office/drawing/2014/chart" uri="{C3380CC4-5D6E-409C-BE32-E72D297353CC}">
              <c16:uniqueId val="{00000003-9052-4663-9913-B863FC40E5D0}"/>
            </c:ext>
          </c:extLst>
        </c:ser>
        <c:ser>
          <c:idx val="4"/>
          <c:order val="4"/>
          <c:tx>
            <c:v>United States of America</c:v>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6"/>
              <c:pt idx="0">
                <c:v>Paseo</c:v>
              </c:pt>
              <c:pt idx="1">
                <c:v>VTT</c:v>
              </c:pt>
              <c:pt idx="2">
                <c:v>Velo</c:v>
              </c:pt>
              <c:pt idx="3">
                <c:v>Amarilla</c:v>
              </c:pt>
              <c:pt idx="4">
                <c:v>Montana</c:v>
              </c:pt>
              <c:pt idx="5">
                <c:v>Carretera</c:v>
              </c:pt>
            </c:strLit>
          </c:cat>
          <c:val>
            <c:numLit>
              <c:formatCode>General</c:formatCode>
              <c:ptCount val="6"/>
              <c:pt idx="0">
                <c:v>69466.5</c:v>
              </c:pt>
              <c:pt idx="1">
                <c:v>34500</c:v>
              </c:pt>
              <c:pt idx="2">
                <c:v>35761</c:v>
              </c:pt>
              <c:pt idx="3">
                <c:v>35469.5</c:v>
              </c:pt>
              <c:pt idx="4">
                <c:v>31612.5</c:v>
              </c:pt>
              <c:pt idx="5">
                <c:v>25818</c:v>
              </c:pt>
            </c:numLit>
          </c:val>
          <c:extLst>
            <c:ext xmlns:c16="http://schemas.microsoft.com/office/drawing/2014/chart" uri="{C3380CC4-5D6E-409C-BE32-E72D297353CC}">
              <c16:uniqueId val="{00000004-9052-4663-9913-B863FC40E5D0}"/>
            </c:ext>
          </c:extLst>
        </c:ser>
        <c:dLbls>
          <c:showLegendKey val="0"/>
          <c:showVal val="0"/>
          <c:showCatName val="0"/>
          <c:showSerName val="0"/>
          <c:showPercent val="0"/>
          <c:showBubbleSize val="0"/>
        </c:dLbls>
        <c:gapWidth val="150"/>
        <c:overlap val="100"/>
        <c:axId val="1783441264"/>
        <c:axId val="1783441744"/>
      </c:barChart>
      <c:catAx>
        <c:axId val="178344126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3441744"/>
        <c:crosses val="autoZero"/>
        <c:auto val="1"/>
        <c:lblAlgn val="ctr"/>
        <c:lblOffset val="100"/>
        <c:noMultiLvlLbl val="0"/>
      </c:catAx>
      <c:valAx>
        <c:axId val="17834417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34412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Total gross sales before discounts by segment</a:t>
            </a:r>
          </a:p>
        </c:rich>
      </c:tx>
      <c:layout>
        <c:manualLayout>
          <c:xMode val="edge"/>
          <c:yMode val="edge"/>
          <c:x val="0.12900067521944633"/>
          <c:y val="2.6756928364790499E-2"/>
        </c:manualLayout>
      </c:layout>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dk1">
                <a:tint val="88500"/>
              </a:schemeClr>
            </a:solidFill>
            <a:ln>
              <a:noFill/>
            </a:ln>
            <a:effectLst/>
          </c:spPr>
          <c:invertIfNegative val="0"/>
          <c:cat>
            <c:strLit>
              <c:ptCount val="5"/>
              <c:pt idx="0">
                <c:v>Government</c:v>
              </c:pt>
              <c:pt idx="1">
                <c:v>Small Business</c:v>
              </c:pt>
              <c:pt idx="2">
                <c:v>Enterprise</c:v>
              </c:pt>
              <c:pt idx="3">
                <c:v>Midmarket</c:v>
              </c:pt>
              <c:pt idx="4">
                <c:v>Channel Partners</c:v>
              </c:pt>
            </c:strLit>
          </c:cat>
          <c:val>
            <c:numLit>
              <c:formatCode>General</c:formatCode>
              <c:ptCount val="5"/>
              <c:pt idx="0">
                <c:v>56403066.5</c:v>
              </c:pt>
              <c:pt idx="1">
                <c:v>45941700</c:v>
              </c:pt>
              <c:pt idx="2">
                <c:v>21069000</c:v>
              </c:pt>
              <c:pt idx="3">
                <c:v>2582670</c:v>
              </c:pt>
              <c:pt idx="4">
                <c:v>1935162</c:v>
              </c:pt>
            </c:numLit>
          </c:val>
          <c:extLst>
            <c:ext xmlns:c16="http://schemas.microsoft.com/office/drawing/2014/chart" uri="{C3380CC4-5D6E-409C-BE32-E72D297353CC}">
              <c16:uniqueId val="{00000000-99BF-4D56-A094-CB5896D50555}"/>
            </c:ext>
          </c:extLst>
        </c:ser>
        <c:dLbls>
          <c:showLegendKey val="0"/>
          <c:showVal val="0"/>
          <c:showCatName val="0"/>
          <c:showSerName val="0"/>
          <c:showPercent val="0"/>
          <c:showBubbleSize val="0"/>
        </c:dLbls>
        <c:gapWidth val="199"/>
        <c:axId val="60448352"/>
        <c:axId val="60441152"/>
      </c:barChart>
      <c:catAx>
        <c:axId val="60448352"/>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Segment</a:t>
                </a:r>
              </a:p>
            </c:rich>
          </c:tx>
          <c:layout>
            <c:manualLayout>
              <c:xMode val="edge"/>
              <c:yMode val="edge"/>
              <c:x val="0.47019116360454943"/>
              <c:y val="0.84266404199475065"/>
            </c:manualLayout>
          </c:layout>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60441152"/>
        <c:crosses val="autoZero"/>
        <c:auto val="1"/>
        <c:lblAlgn val="ctr"/>
        <c:lblOffset val="100"/>
        <c:noMultiLvlLbl val="0"/>
      </c:catAx>
      <c:valAx>
        <c:axId val="60441152"/>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Sum of gross sales</a:t>
                </a:r>
              </a:p>
            </c:rich>
          </c:tx>
          <c:layout>
            <c:manualLayout>
              <c:xMode val="edge"/>
              <c:yMode val="edge"/>
              <c:x val="1.9444444444444445E-2"/>
              <c:y val="0.26328484981044037"/>
            </c:manualLayout>
          </c:layout>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44835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IN"/>
              <a:t>Highest profit to COGS</a:t>
            </a:r>
          </a:p>
        </c:rich>
      </c:tx>
      <c:layout>
        <c:manualLayout>
          <c:xMode val="edge"/>
          <c:yMode val="edge"/>
          <c:x val="0.31424999999999997"/>
          <c:y val="6.8423738699329245E-2"/>
        </c:manualLayout>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v>Total</c:v>
          </c:tx>
          <c:spPr>
            <a:gradFill>
              <a:gsLst>
                <a:gs pos="100000">
                  <a:schemeClr val="accent1">
                    <a:alpha val="0"/>
                  </a:schemeClr>
                </a:gs>
                <a:gs pos="50000">
                  <a:schemeClr val="accent1"/>
                </a:gs>
              </a:gsLst>
              <a:lin ang="5400000" scaled="0"/>
            </a:gradFill>
            <a:ln>
              <a:noFill/>
            </a:ln>
            <a:effectLst/>
            <a:sp3d/>
          </c:spPr>
          <c:invertIfNegative val="0"/>
          <c:cat>
            <c:strLit>
              <c:ptCount val="6"/>
              <c:pt idx="0">
                <c:v>Carretera</c:v>
              </c:pt>
              <c:pt idx="1">
                <c:v>Paseo</c:v>
              </c:pt>
              <c:pt idx="2">
                <c:v>Montana</c:v>
              </c:pt>
              <c:pt idx="3">
                <c:v>Velo</c:v>
              </c:pt>
              <c:pt idx="4">
                <c:v>VTT</c:v>
              </c:pt>
              <c:pt idx="5">
                <c:v>Amarilla</c:v>
              </c:pt>
            </c:strLit>
          </c:cat>
          <c:val>
            <c:numLit>
              <c:formatCode>General</c:formatCode>
              <c:ptCount val="6"/>
              <c:pt idx="0">
                <c:v>143.92138461538468</c:v>
              </c:pt>
              <c:pt idx="1">
                <c:v>138.41000000000011</c:v>
              </c:pt>
              <c:pt idx="2">
                <c:v>110.82307692307705</c:v>
              </c:pt>
              <c:pt idx="3">
                <c:v>-1124.0603846153847</c:v>
              </c:pt>
              <c:pt idx="4">
                <c:v>-2445.5269230769218</c:v>
              </c:pt>
              <c:pt idx="5">
                <c:v>-2517.2158974358977</c:v>
              </c:pt>
            </c:numLit>
          </c:val>
          <c:extLst>
            <c:ext xmlns:c16="http://schemas.microsoft.com/office/drawing/2014/chart" uri="{C3380CC4-5D6E-409C-BE32-E72D297353CC}">
              <c16:uniqueId val="{00000000-4327-4203-BB09-CBE312F8698A}"/>
            </c:ext>
          </c:extLst>
        </c:ser>
        <c:dLbls>
          <c:showLegendKey val="0"/>
          <c:showVal val="0"/>
          <c:showCatName val="0"/>
          <c:showSerName val="0"/>
          <c:showPercent val="0"/>
          <c:showBubbleSize val="0"/>
        </c:dLbls>
        <c:gapWidth val="150"/>
        <c:gapDepth val="0"/>
        <c:shape val="box"/>
        <c:axId val="167005728"/>
        <c:axId val="167001408"/>
        <c:axId val="0"/>
      </c:bar3DChart>
      <c:catAx>
        <c:axId val="167005728"/>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product</a:t>
                </a:r>
              </a:p>
            </c:rich>
          </c:tx>
          <c:layout>
            <c:manualLayout>
              <c:xMode val="edge"/>
              <c:yMode val="edge"/>
              <c:x val="0.43710826771653544"/>
              <c:y val="0.86057815689705452"/>
            </c:manualLayout>
          </c:layout>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001408"/>
        <c:crosses val="autoZero"/>
        <c:auto val="1"/>
        <c:lblAlgn val="ctr"/>
        <c:lblOffset val="100"/>
        <c:noMultiLvlLbl val="0"/>
      </c:catAx>
      <c:valAx>
        <c:axId val="167001408"/>
        <c:scaling>
          <c:orientation val="minMax"/>
        </c:scaling>
        <c:delete val="0"/>
        <c:axPos val="l"/>
        <c:majorGridlines>
          <c:spPr>
            <a:ln w="9525" cap="flat" cmpd="sng" algn="ctr">
              <a:solidFill>
                <a:schemeClr val="tx1">
                  <a:lumMod val="5000"/>
                  <a:lumOff val="95000"/>
                </a:schemeClr>
              </a:solidFill>
              <a:round/>
            </a:ln>
            <a:effectLst/>
          </c:spPr>
        </c:maj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sum of profit to COGS</a:t>
                </a:r>
              </a:p>
            </c:rich>
          </c:tx>
          <c:layout>
            <c:manualLayout>
              <c:xMode val="edge"/>
              <c:yMode val="edge"/>
              <c:x val="1.3725721784776901E-2"/>
              <c:y val="0.22985309128025663"/>
            </c:manualLayout>
          </c:layout>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0057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Profitable region</a:t>
            </a:r>
          </a:p>
        </c:rich>
      </c:tx>
      <c:layout>
        <c:manualLayout>
          <c:xMode val="edge"/>
          <c:yMode val="edge"/>
          <c:x val="0.26920122484689413"/>
          <c:y val="4.5275590551181105E-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pattFill prst="narHorz">
            <a:fgClr>
              <a:schemeClr val="accent6"/>
            </a:fgClr>
            <a:bgClr>
              <a:schemeClr val="accent6">
                <a:lumMod val="20000"/>
                <a:lumOff val="80000"/>
              </a:schemeClr>
            </a:bgClr>
          </a:pattFill>
          <a:ln>
            <a:noFill/>
          </a:ln>
          <a:effectLst>
            <a:innerShdw blurRad="114300">
              <a:schemeClr val="accent6"/>
            </a:innerShdw>
          </a:effectLst>
        </c:spPr>
        <c:marker>
          <c:symbol val="none"/>
        </c:marker>
        <c:dLbl>
          <c:idx val="0"/>
          <c:spPr>
            <a:noFill/>
            <a:ln>
              <a:noFill/>
            </a:ln>
            <a:effectLst/>
          </c:spPr>
          <c:txPr>
            <a:bodyPr rot="0" spcFirstLastPara="1" vertOverflow="ellipsis"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narHorz">
            <a:fgClr>
              <a:schemeClr val="accent6"/>
            </a:fgClr>
            <a:bgClr>
              <a:schemeClr val="accent6">
                <a:lumMod val="20000"/>
                <a:lumOff val="80000"/>
              </a:schemeClr>
            </a:bgClr>
          </a:pattFill>
          <a:ln>
            <a:noFill/>
          </a:ln>
          <a:effectLst>
            <a:innerShdw blurRad="114300">
              <a:schemeClr val="accent6"/>
            </a:innerShdw>
          </a:effectLst>
        </c:spPr>
        <c:marker>
          <c:symbol val="none"/>
        </c:marker>
        <c:dLbl>
          <c:idx val="0"/>
          <c:spPr>
            <a:noFill/>
            <a:ln>
              <a:noFill/>
            </a:ln>
            <a:effectLst/>
          </c:spPr>
          <c:txPr>
            <a:bodyPr rot="0" spcFirstLastPara="1" vertOverflow="ellipsis"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Horz">
            <a:fgClr>
              <a:schemeClr val="accent6"/>
            </a:fgClr>
            <a:bgClr>
              <a:schemeClr val="accent6">
                <a:lumMod val="20000"/>
                <a:lumOff val="80000"/>
              </a:schemeClr>
            </a:bgClr>
          </a:pattFill>
          <a:ln>
            <a:noFill/>
          </a:ln>
          <a:effectLst>
            <a:innerShdw blurRad="114300">
              <a:schemeClr val="accent6"/>
            </a:innerShdw>
          </a:effectLst>
        </c:spPr>
        <c:marker>
          <c:symbol val="none"/>
        </c:marker>
        <c:dLbl>
          <c:idx val="0"/>
          <c:spPr>
            <a:noFill/>
            <a:ln>
              <a:noFill/>
            </a:ln>
            <a:effectLst/>
          </c:spPr>
          <c:txPr>
            <a:bodyPr rot="0" spcFirstLastPara="1" vertOverflow="ellipsis"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519269466316715"/>
          <c:y val="0.1804399970836979"/>
          <c:w val="0.58478871391076115"/>
          <c:h val="0.60574839603382913"/>
        </c:manualLayout>
      </c:layout>
      <c:barChart>
        <c:barDir val="col"/>
        <c:grouping val="clustered"/>
        <c:varyColors val="0"/>
        <c:ser>
          <c:idx val="0"/>
          <c:order val="0"/>
          <c:tx>
            <c:v>Total</c:v>
          </c:tx>
          <c:spPr>
            <a:solidFill>
              <a:schemeClr val="accent6"/>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2"/>
              <c:pt idx="0">
                <c:v>Europe</c:v>
              </c:pt>
              <c:pt idx="1">
                <c:v>North America</c:v>
              </c:pt>
            </c:strLit>
          </c:cat>
          <c:val>
            <c:numLit>
              <c:formatCode>General</c:formatCode>
              <c:ptCount val="2"/>
              <c:pt idx="0">
                <c:v>8234367</c:v>
              </c:pt>
              <c:pt idx="1">
                <c:v>13034718.5</c:v>
              </c:pt>
            </c:numLit>
          </c:val>
          <c:extLst>
            <c:ext xmlns:c16="http://schemas.microsoft.com/office/drawing/2014/chart" uri="{C3380CC4-5D6E-409C-BE32-E72D297353CC}">
              <c16:uniqueId val="{00000000-00EC-4C89-93ED-59EA31ADEAD3}"/>
            </c:ext>
          </c:extLst>
        </c:ser>
        <c:dLbls>
          <c:dLblPos val="outEnd"/>
          <c:showLegendKey val="0"/>
          <c:showVal val="1"/>
          <c:showCatName val="0"/>
          <c:showSerName val="0"/>
          <c:showPercent val="0"/>
          <c:showBubbleSize val="0"/>
        </c:dLbls>
        <c:gapWidth val="444"/>
        <c:overlap val="-90"/>
        <c:axId val="7932272"/>
        <c:axId val="7948592"/>
      </c:barChart>
      <c:catAx>
        <c:axId val="793227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country region</a:t>
                </a:r>
              </a:p>
            </c:rich>
          </c:tx>
          <c:layout>
            <c:manualLayout>
              <c:xMode val="edge"/>
              <c:yMode val="edge"/>
              <c:x val="0.4822397200349956"/>
              <c:y val="0.85757144940215801"/>
            </c:manualLayout>
          </c:layout>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7948592"/>
        <c:crosses val="autoZero"/>
        <c:auto val="1"/>
        <c:lblAlgn val="ctr"/>
        <c:lblOffset val="100"/>
        <c:noMultiLvlLbl val="0"/>
      </c:catAx>
      <c:valAx>
        <c:axId val="7948592"/>
        <c:scaling>
          <c:orientation val="minMax"/>
        </c:scaling>
        <c:delete val="1"/>
        <c:axPos val="l"/>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sum of profit</a:t>
                </a:r>
              </a:p>
            </c:rich>
          </c:tx>
          <c:layout>
            <c:manualLayout>
              <c:xMode val="edge"/>
              <c:yMode val="edge"/>
              <c:x val="1.9444444444444445E-2"/>
              <c:y val="0.3524114173228346"/>
            </c:manualLayout>
          </c:layout>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crossAx val="793227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a:t>
            </a:r>
            <a:r>
              <a:rPr lang="en-US" baseline="0"/>
              <a:t> revenue generated </a:t>
            </a:r>
            <a:endParaRPr lang="en-US"/>
          </a:p>
        </c:rich>
      </c:tx>
      <c:layout>
        <c:manualLayout>
          <c:xMode val="edge"/>
          <c:yMode val="edge"/>
          <c:x val="0.25127077865266845"/>
          <c:y val="4.990522018081073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tint val="65000"/>
            </a:schemeClr>
          </a:solidFill>
          <a:ln>
            <a:noFill/>
          </a:ln>
          <a:effectLst>
            <a:outerShdw blurRad="254000" sx="102000" sy="102000" algn="ctr" rotWithShape="0">
              <a:prstClr val="black">
                <a:alpha val="20000"/>
              </a:prstClr>
            </a:outerShdw>
          </a:effectLst>
        </c:spPr>
      </c:pivotFmt>
      <c:pivotFmt>
        <c:idx val="2"/>
        <c:spPr>
          <a:solidFill>
            <a:schemeClr val="accent6"/>
          </a:solidFill>
          <a:ln>
            <a:noFill/>
          </a:ln>
          <a:effectLst>
            <a:outerShdw blurRad="254000" sx="102000" sy="102000" algn="ctr" rotWithShape="0">
              <a:prstClr val="black">
                <a:alpha val="20000"/>
              </a:prstClr>
            </a:outerShdw>
          </a:effectLst>
        </c:spPr>
      </c:pivotFmt>
      <c:pivotFmt>
        <c:idx val="3"/>
        <c:spPr>
          <a:solidFill>
            <a:schemeClr val="accent6">
              <a:shade val="65000"/>
            </a:schemeClr>
          </a:solidFill>
          <a:ln>
            <a:noFill/>
          </a:ln>
          <a:effectLst>
            <a:outerShdw blurRad="254000" sx="102000" sy="102000" algn="ctr" rotWithShape="0">
              <a:prstClr val="black">
                <a:alpha val="20000"/>
              </a:prstClr>
            </a:outerShdw>
          </a:effectLst>
        </c:spPr>
      </c:pivotFmt>
      <c:pivotFmt>
        <c:idx val="4"/>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6">
              <a:tint val="65000"/>
            </a:schemeClr>
          </a:solidFill>
          <a:ln>
            <a:noFill/>
          </a:ln>
          <a:effectLst>
            <a:outerShdw blurRad="254000" sx="102000" sy="102000" algn="ctr" rotWithShape="0">
              <a:prstClr val="black">
                <a:alpha val="20000"/>
              </a:prstClr>
            </a:outerShdw>
          </a:effectLst>
        </c:spPr>
      </c:pivotFmt>
      <c:pivotFmt>
        <c:idx val="6"/>
        <c:spPr>
          <a:solidFill>
            <a:schemeClr val="accent6"/>
          </a:solidFill>
          <a:ln>
            <a:noFill/>
          </a:ln>
          <a:effectLst>
            <a:outerShdw blurRad="254000" sx="102000" sy="102000" algn="ctr" rotWithShape="0">
              <a:prstClr val="black">
                <a:alpha val="20000"/>
              </a:prstClr>
            </a:outerShdw>
          </a:effectLst>
        </c:spPr>
      </c:pivotFmt>
      <c:pivotFmt>
        <c:idx val="7"/>
        <c:spPr>
          <a:solidFill>
            <a:schemeClr val="accent6">
              <a:shade val="65000"/>
            </a:schemeClr>
          </a:solidFill>
          <a:ln>
            <a:noFill/>
          </a:ln>
          <a:effectLst>
            <a:outerShdw blurRad="254000" sx="102000" sy="102000" algn="ctr" rotWithShape="0">
              <a:prstClr val="black">
                <a:alpha val="20000"/>
              </a:prstClr>
            </a:outerShdw>
          </a:effectLst>
        </c:spPr>
      </c:pivotFmt>
      <c:pivotFmt>
        <c:idx val="8"/>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6">
              <a:tint val="65000"/>
            </a:schemeClr>
          </a:solidFill>
          <a:ln>
            <a:noFill/>
          </a:ln>
          <a:effectLst>
            <a:outerShdw blurRad="254000" sx="102000" sy="102000" algn="ctr" rotWithShape="0">
              <a:prstClr val="black">
                <a:alpha val="20000"/>
              </a:prstClr>
            </a:outerShdw>
          </a:effectLst>
        </c:spPr>
      </c:pivotFmt>
      <c:pivotFmt>
        <c:idx val="10"/>
        <c:spPr>
          <a:solidFill>
            <a:schemeClr val="accent6"/>
          </a:solidFill>
          <a:ln>
            <a:noFill/>
          </a:ln>
          <a:effectLst>
            <a:outerShdw blurRad="254000" sx="102000" sy="102000" algn="ctr" rotWithShape="0">
              <a:prstClr val="black">
                <a:alpha val="20000"/>
              </a:prstClr>
            </a:outerShdw>
          </a:effectLst>
        </c:spPr>
      </c:pivotFmt>
      <c:pivotFmt>
        <c:idx val="11"/>
        <c:spPr>
          <a:solidFill>
            <a:schemeClr val="accent6">
              <a:shade val="65000"/>
            </a:schemeClr>
          </a:solidFill>
          <a:ln>
            <a:noFill/>
          </a:ln>
          <a:effectLst>
            <a:outerShdw blurRad="254000" sx="102000" sy="102000" algn="ctr" rotWithShape="0">
              <a:prstClr val="black">
                <a:alpha val="20000"/>
              </a:prstClr>
            </a:outerShdw>
          </a:effectLst>
        </c:spPr>
      </c:pivotFmt>
    </c:pivotFmts>
    <c:plotArea>
      <c:layout/>
      <c:pieChart>
        <c:varyColors val="1"/>
        <c:ser>
          <c:idx val="0"/>
          <c:order val="0"/>
          <c:tx>
            <c:v>Total</c:v>
          </c:tx>
          <c:dPt>
            <c:idx val="0"/>
            <c:bubble3D val="0"/>
            <c:spPr>
              <a:solidFill>
                <a:schemeClr val="accent6">
                  <a:tint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1080-4CA1-B7DD-56C0E54F1E6D}"/>
              </c:ext>
            </c:extLst>
          </c:dPt>
          <c:dPt>
            <c:idx val="1"/>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1080-4CA1-B7DD-56C0E54F1E6D}"/>
              </c:ext>
            </c:extLst>
          </c:dPt>
          <c:dPt>
            <c:idx val="2"/>
            <c:bubble3D val="0"/>
            <c:spPr>
              <a:solidFill>
                <a:schemeClr val="accent6">
                  <a:shade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1080-4CA1-B7DD-56C0E54F1E6D}"/>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Lit>
              <c:ptCount val="3"/>
              <c:pt idx="0">
                <c:v>high</c:v>
              </c:pt>
              <c:pt idx="1">
                <c:v>low</c:v>
              </c:pt>
              <c:pt idx="2">
                <c:v>mid</c:v>
              </c:pt>
            </c:strLit>
          </c:cat>
          <c:val>
            <c:numLit>
              <c:formatCode>General</c:formatCode>
              <c:ptCount val="3"/>
              <c:pt idx="0">
                <c:v>65000</c:v>
              </c:pt>
              <c:pt idx="1">
                <c:v>5400</c:v>
              </c:pt>
              <c:pt idx="2">
                <c:v>12500</c:v>
              </c:pt>
            </c:numLit>
          </c:val>
          <c:extLst>
            <c:ext xmlns:c16="http://schemas.microsoft.com/office/drawing/2014/chart" uri="{C3380CC4-5D6E-409C-BE32-E72D297353CC}">
              <c16:uniqueId val="{00000006-1080-4CA1-B7DD-56C0E54F1E6D}"/>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Average profit for each volume category </a:t>
            </a:r>
          </a:p>
        </c:rich>
      </c:tx>
      <c:layout>
        <c:manualLayout>
          <c:xMode val="edge"/>
          <c:yMode val="edge"/>
          <c:x val="0.10879155730533684"/>
          <c:y val="7.7682997958588504E-2"/>
        </c:manualLayout>
      </c:layout>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1"/>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4742825896762904"/>
          <c:y val="0.28847003499562557"/>
          <c:w val="0.70560870516185481"/>
          <c:h val="0.43392424905220178"/>
        </c:manualLayout>
      </c:layout>
      <c:bar3DChart>
        <c:barDir val="col"/>
        <c:grouping val="clustered"/>
        <c:varyColors val="0"/>
        <c:ser>
          <c:idx val="0"/>
          <c:order val="0"/>
          <c:tx>
            <c:v>Total</c:v>
          </c:tx>
          <c:spPr>
            <a:solidFill>
              <a:schemeClr val="accent1"/>
            </a:solidFill>
            <a:ln>
              <a:noFill/>
            </a:ln>
            <a:effectLst/>
            <a:sp3d/>
          </c:spPr>
          <c:invertIfNegative val="0"/>
          <c:cat>
            <c:strLit>
              <c:ptCount val="3"/>
              <c:pt idx="0">
                <c:v>high</c:v>
              </c:pt>
              <c:pt idx="1">
                <c:v>low</c:v>
              </c:pt>
              <c:pt idx="2">
                <c:v>mid</c:v>
              </c:pt>
            </c:strLit>
          </c:cat>
          <c:val>
            <c:numLit>
              <c:formatCode>General</c:formatCode>
              <c:ptCount val="3"/>
              <c:pt idx="0">
                <c:v>1510.6125</c:v>
              </c:pt>
              <c:pt idx="1">
                <c:v>1637.8287499999999</c:v>
              </c:pt>
              <c:pt idx="2">
                <c:v>1685.52</c:v>
              </c:pt>
            </c:numLit>
          </c:val>
          <c:extLst>
            <c:ext xmlns:c16="http://schemas.microsoft.com/office/drawing/2014/chart" uri="{C3380CC4-5D6E-409C-BE32-E72D297353CC}">
              <c16:uniqueId val="{00000000-658D-4AE3-804C-5FB40597A583}"/>
            </c:ext>
          </c:extLst>
        </c:ser>
        <c:dLbls>
          <c:showLegendKey val="0"/>
          <c:showVal val="0"/>
          <c:showCatName val="0"/>
          <c:showSerName val="0"/>
          <c:showPercent val="0"/>
          <c:showBubbleSize val="0"/>
        </c:dLbls>
        <c:gapWidth val="150"/>
        <c:shape val="box"/>
        <c:axId val="2048420176"/>
        <c:axId val="2048437456"/>
        <c:axId val="0"/>
      </c:bar3DChart>
      <c:catAx>
        <c:axId val="2048420176"/>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price tire</a:t>
                </a:r>
              </a:p>
            </c:rich>
          </c:tx>
          <c:layout>
            <c:manualLayout>
              <c:xMode val="edge"/>
              <c:yMode val="edge"/>
              <c:x val="0.43583486439195102"/>
              <c:y val="0.85137430737824438"/>
            </c:manualLayout>
          </c:layout>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2048437456"/>
        <c:crosses val="autoZero"/>
        <c:auto val="1"/>
        <c:lblAlgn val="ctr"/>
        <c:lblOffset val="100"/>
        <c:noMultiLvlLbl val="0"/>
      </c:catAx>
      <c:valAx>
        <c:axId val="2048437456"/>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Average of unit sold</a:t>
                </a:r>
              </a:p>
            </c:rich>
          </c:tx>
          <c:layout>
            <c:manualLayout>
              <c:xMode val="edge"/>
              <c:yMode val="edge"/>
              <c:x val="3.7949912510936136E-2"/>
              <c:y val="0.44788677456984544"/>
            </c:manualLayout>
          </c:layout>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4201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r>
              <a:rPr lang="en-IN"/>
              <a:t>Percentage contribution of each product sales</a:t>
            </a:r>
          </a:p>
        </c:rich>
      </c:tx>
      <c:layout>
        <c:manualLayout>
          <c:xMode val="edge"/>
          <c:yMode val="edge"/>
          <c:x val="0.18082487538133524"/>
          <c:y val="6.3793951523292744E-2"/>
        </c:manualLayout>
      </c:layout>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IN"/>
        </a:p>
      </c:txPr>
    </c:title>
    <c:autoTitleDeleted val="0"/>
    <c:pivotFmts>
      <c:pivotFmt>
        <c:idx val="0"/>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Amarilla</c:v>
          </c:tx>
          <c:spPr>
            <a:solidFill>
              <a:schemeClr val="accent1">
                <a:alpha val="70000"/>
              </a:schemeClr>
            </a:solidFill>
            <a:ln>
              <a:noFill/>
            </a:ln>
            <a:effectLst/>
          </c:spPr>
          <c:invertIfNegative val="0"/>
          <c:cat>
            <c:strLit>
              <c:ptCount val="5"/>
              <c:pt idx="0">
                <c:v>Channel Partners</c:v>
              </c:pt>
              <c:pt idx="1">
                <c:v>Enterprise</c:v>
              </c:pt>
              <c:pt idx="2">
                <c:v>Government</c:v>
              </c:pt>
              <c:pt idx="3">
                <c:v>Midmarket</c:v>
              </c:pt>
              <c:pt idx="4">
                <c:v>Small Business</c:v>
              </c:pt>
            </c:strLit>
          </c:cat>
          <c:val>
            <c:numLit>
              <c:formatCode>General</c:formatCode>
              <c:ptCount val="5"/>
              <c:pt idx="0">
                <c:v>317643</c:v>
              </c:pt>
              <c:pt idx="1">
                <c:v>2643607.5</c:v>
              </c:pt>
              <c:pt idx="2">
                <c:v>9942899.1099999975</c:v>
              </c:pt>
              <c:pt idx="3">
                <c:v>248685.45000000004</c:v>
              </c:pt>
              <c:pt idx="4">
                <c:v>4594281</c:v>
              </c:pt>
            </c:numLit>
          </c:val>
          <c:extLst>
            <c:ext xmlns:c16="http://schemas.microsoft.com/office/drawing/2014/chart" uri="{C3380CC4-5D6E-409C-BE32-E72D297353CC}">
              <c16:uniqueId val="{00000000-9A5F-4CA1-B19F-3B3D07FBD61A}"/>
            </c:ext>
          </c:extLst>
        </c:ser>
        <c:ser>
          <c:idx val="1"/>
          <c:order val="1"/>
          <c:tx>
            <c:v>Carretera</c:v>
          </c:tx>
          <c:spPr>
            <a:solidFill>
              <a:schemeClr val="accent2">
                <a:alpha val="70000"/>
              </a:schemeClr>
            </a:solidFill>
            <a:ln>
              <a:noFill/>
            </a:ln>
            <a:effectLst/>
          </c:spPr>
          <c:invertIfNegative val="0"/>
          <c:cat>
            <c:strLit>
              <c:ptCount val="5"/>
              <c:pt idx="0">
                <c:v>Channel Partners</c:v>
              </c:pt>
              <c:pt idx="1">
                <c:v>Enterprise</c:v>
              </c:pt>
              <c:pt idx="2">
                <c:v>Government</c:v>
              </c:pt>
              <c:pt idx="3">
                <c:v>Midmarket</c:v>
              </c:pt>
              <c:pt idx="4">
                <c:v>Small Business</c:v>
              </c:pt>
            </c:strLit>
          </c:cat>
          <c:val>
            <c:numLit>
              <c:formatCode>General</c:formatCode>
              <c:ptCount val="5"/>
              <c:pt idx="0">
                <c:v>282838.67999999993</c:v>
              </c:pt>
              <c:pt idx="1">
                <c:v>3203708.125</c:v>
              </c:pt>
              <c:pt idx="2">
                <c:v>6080944.0799999982</c:v>
              </c:pt>
              <c:pt idx="3">
                <c:v>337305</c:v>
              </c:pt>
              <c:pt idx="4">
                <c:v>3910512</c:v>
              </c:pt>
            </c:numLit>
          </c:val>
          <c:extLst>
            <c:ext xmlns:c16="http://schemas.microsoft.com/office/drawing/2014/chart" uri="{C3380CC4-5D6E-409C-BE32-E72D297353CC}">
              <c16:uniqueId val="{00000001-9A5F-4CA1-B19F-3B3D07FBD61A}"/>
            </c:ext>
          </c:extLst>
        </c:ser>
        <c:ser>
          <c:idx val="2"/>
          <c:order val="2"/>
          <c:tx>
            <c:v>Montana</c:v>
          </c:tx>
          <c:spPr>
            <a:solidFill>
              <a:schemeClr val="accent3">
                <a:alpha val="70000"/>
              </a:schemeClr>
            </a:solidFill>
            <a:ln>
              <a:noFill/>
            </a:ln>
            <a:effectLst/>
          </c:spPr>
          <c:invertIfNegative val="0"/>
          <c:cat>
            <c:strLit>
              <c:ptCount val="5"/>
              <c:pt idx="0">
                <c:v>Channel Partners</c:v>
              </c:pt>
              <c:pt idx="1">
                <c:v>Enterprise</c:v>
              </c:pt>
              <c:pt idx="2">
                <c:v>Government</c:v>
              </c:pt>
              <c:pt idx="3">
                <c:v>Midmarket</c:v>
              </c:pt>
              <c:pt idx="4">
                <c:v>Small Business</c:v>
              </c:pt>
            </c:strLit>
          </c:cat>
          <c:val>
            <c:numLit>
              <c:formatCode>General</c:formatCode>
              <c:ptCount val="5"/>
              <c:pt idx="0">
                <c:v>261844.56</c:v>
              </c:pt>
              <c:pt idx="1">
                <c:v>2614843.75</c:v>
              </c:pt>
              <c:pt idx="2">
                <c:v>5548936.0199999996</c:v>
              </c:pt>
              <c:pt idx="3">
                <c:v>290239.04999999993</c:v>
              </c:pt>
              <c:pt idx="4">
                <c:v>6674938.5</c:v>
              </c:pt>
            </c:numLit>
          </c:val>
          <c:extLst>
            <c:ext xmlns:c16="http://schemas.microsoft.com/office/drawing/2014/chart" uri="{C3380CC4-5D6E-409C-BE32-E72D297353CC}">
              <c16:uniqueId val="{00000002-9A5F-4CA1-B19F-3B3D07FBD61A}"/>
            </c:ext>
          </c:extLst>
        </c:ser>
        <c:ser>
          <c:idx val="3"/>
          <c:order val="3"/>
          <c:tx>
            <c:v>Paseo</c:v>
          </c:tx>
          <c:spPr>
            <a:solidFill>
              <a:schemeClr val="accent4">
                <a:alpha val="70000"/>
              </a:schemeClr>
            </a:solidFill>
            <a:ln>
              <a:noFill/>
            </a:ln>
            <a:effectLst/>
          </c:spPr>
          <c:invertIfNegative val="0"/>
          <c:cat>
            <c:strLit>
              <c:ptCount val="5"/>
              <c:pt idx="0">
                <c:v>Channel Partners</c:v>
              </c:pt>
              <c:pt idx="1">
                <c:v>Enterprise</c:v>
              </c:pt>
              <c:pt idx="2">
                <c:v>Government</c:v>
              </c:pt>
              <c:pt idx="3">
                <c:v>Midmarket</c:v>
              </c:pt>
              <c:pt idx="4">
                <c:v>Small Business</c:v>
              </c:pt>
            </c:strLit>
          </c:cat>
          <c:val>
            <c:numLit>
              <c:formatCode>General</c:formatCode>
              <c:ptCount val="5"/>
              <c:pt idx="0">
                <c:v>454514.39999999997</c:v>
              </c:pt>
              <c:pt idx="1">
                <c:v>5267860</c:v>
              </c:pt>
              <c:pt idx="2">
                <c:v>14882230.699999994</c:v>
              </c:pt>
              <c:pt idx="3">
                <c:v>907729.35</c:v>
              </c:pt>
              <c:pt idx="4">
                <c:v>11498809.5</c:v>
              </c:pt>
            </c:numLit>
          </c:val>
          <c:extLst>
            <c:ext xmlns:c16="http://schemas.microsoft.com/office/drawing/2014/chart" uri="{C3380CC4-5D6E-409C-BE32-E72D297353CC}">
              <c16:uniqueId val="{00000003-9A5F-4CA1-B19F-3B3D07FBD61A}"/>
            </c:ext>
          </c:extLst>
        </c:ser>
        <c:ser>
          <c:idx val="4"/>
          <c:order val="4"/>
          <c:tx>
            <c:v>Velo</c:v>
          </c:tx>
          <c:spPr>
            <a:solidFill>
              <a:schemeClr val="accent5">
                <a:alpha val="70000"/>
              </a:schemeClr>
            </a:solidFill>
            <a:ln>
              <a:noFill/>
            </a:ln>
            <a:effectLst/>
          </c:spPr>
          <c:invertIfNegative val="0"/>
          <c:cat>
            <c:strLit>
              <c:ptCount val="5"/>
              <c:pt idx="0">
                <c:v>Channel Partners</c:v>
              </c:pt>
              <c:pt idx="1">
                <c:v>Enterprise</c:v>
              </c:pt>
              <c:pt idx="2">
                <c:v>Government</c:v>
              </c:pt>
              <c:pt idx="3">
                <c:v>Midmarket</c:v>
              </c:pt>
              <c:pt idx="4">
                <c:v>Small Business</c:v>
              </c:pt>
            </c:strLit>
          </c:cat>
          <c:val>
            <c:numLit>
              <c:formatCode>General</c:formatCode>
              <c:ptCount val="5"/>
              <c:pt idx="0">
                <c:v>182924.03999999998</c:v>
              </c:pt>
              <c:pt idx="1">
                <c:v>3581237.5</c:v>
              </c:pt>
              <c:pt idx="2">
                <c:v>7813422.0499999989</c:v>
              </c:pt>
              <c:pt idx="3">
                <c:v>264498.375</c:v>
              </c:pt>
              <c:pt idx="4">
                <c:v>6407977.5</c:v>
              </c:pt>
            </c:numLit>
          </c:val>
          <c:extLst>
            <c:ext xmlns:c16="http://schemas.microsoft.com/office/drawing/2014/chart" uri="{C3380CC4-5D6E-409C-BE32-E72D297353CC}">
              <c16:uniqueId val="{00000004-9A5F-4CA1-B19F-3B3D07FBD61A}"/>
            </c:ext>
          </c:extLst>
        </c:ser>
        <c:ser>
          <c:idx val="5"/>
          <c:order val="5"/>
          <c:tx>
            <c:v>VTT</c:v>
          </c:tx>
          <c:spPr>
            <a:solidFill>
              <a:schemeClr val="accent6">
                <a:alpha val="70000"/>
              </a:schemeClr>
            </a:solidFill>
            <a:ln>
              <a:noFill/>
            </a:ln>
            <a:effectLst/>
          </c:spPr>
          <c:invertIfNegative val="0"/>
          <c:cat>
            <c:strLit>
              <c:ptCount val="5"/>
              <c:pt idx="0">
                <c:v>Channel Partners</c:v>
              </c:pt>
              <c:pt idx="1">
                <c:v>Enterprise</c:v>
              </c:pt>
              <c:pt idx="2">
                <c:v>Government</c:v>
              </c:pt>
              <c:pt idx="3">
                <c:v>Midmarket</c:v>
              </c:pt>
              <c:pt idx="4">
                <c:v>Small Business</c:v>
              </c:pt>
            </c:strLit>
          </c:cat>
          <c:val>
            <c:numLit>
              <c:formatCode>General</c:formatCode>
              <c:ptCount val="5"/>
              <c:pt idx="0">
                <c:v>300828.95999999996</c:v>
              </c:pt>
              <c:pt idx="1">
                <c:v>2300437.5</c:v>
              </c:pt>
              <c:pt idx="2">
                <c:v>8235828.7099999972</c:v>
              </c:pt>
              <c:pt idx="3">
                <c:v>333425.84999999998</c:v>
              </c:pt>
              <c:pt idx="4">
                <c:v>9341400</c:v>
              </c:pt>
            </c:numLit>
          </c:val>
          <c:extLst>
            <c:ext xmlns:c16="http://schemas.microsoft.com/office/drawing/2014/chart" uri="{C3380CC4-5D6E-409C-BE32-E72D297353CC}">
              <c16:uniqueId val="{00000005-9A5F-4CA1-B19F-3B3D07FBD61A}"/>
            </c:ext>
          </c:extLst>
        </c:ser>
        <c:dLbls>
          <c:showLegendKey val="0"/>
          <c:showVal val="0"/>
          <c:showCatName val="0"/>
          <c:showSerName val="0"/>
          <c:showPercent val="0"/>
          <c:showBubbleSize val="0"/>
        </c:dLbls>
        <c:gapWidth val="80"/>
        <c:overlap val="25"/>
        <c:axId val="1783446544"/>
        <c:axId val="1783442704"/>
      </c:barChart>
      <c:catAx>
        <c:axId val="1783446544"/>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783442704"/>
        <c:crosses val="autoZero"/>
        <c:auto val="1"/>
        <c:lblAlgn val="ctr"/>
        <c:lblOffset val="100"/>
        <c:noMultiLvlLbl val="0"/>
      </c:catAx>
      <c:valAx>
        <c:axId val="1783442704"/>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7834465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Dataset.xlsx]ques- 7 to 12!PivotTable16</c:name>
    <c:fmtId val="6"/>
  </c:pivotSource>
  <c:chart>
    <c:title>
      <c:tx>
        <c:rich>
          <a:bodyPr rot="0" spcFirstLastPara="1" vertOverflow="ellipsis" vert="horz" wrap="square" anchor="ctr" anchorCtr="1"/>
          <a:lstStyle/>
          <a:p>
            <a:pPr>
              <a:defRPr sz="1800" b="0" i="0" u="none" strike="noStrike" kern="1200" cap="none" spc="50" baseline="0">
                <a:solidFill>
                  <a:schemeClr val="tx1">
                    <a:lumMod val="65000"/>
                    <a:lumOff val="35000"/>
                  </a:schemeClr>
                </a:solidFill>
                <a:latin typeface="+mn-lt"/>
                <a:ea typeface="+mn-ea"/>
                <a:cs typeface="+mn-cs"/>
              </a:defRPr>
            </a:pPr>
            <a:r>
              <a:rPr lang="en-IN"/>
              <a:t>Highest profit margin</a:t>
            </a:r>
          </a:p>
        </c:rich>
      </c:tx>
      <c:layout>
        <c:manualLayout>
          <c:xMode val="edge"/>
          <c:yMode val="edge"/>
          <c:x val="0.3298611111111111"/>
          <c:y val="6.3794109069699623E-2"/>
        </c:manualLayout>
      </c:layout>
      <c:overlay val="0"/>
      <c:spPr>
        <a:noFill/>
        <a:ln>
          <a:noFill/>
        </a:ln>
        <a:effectLst/>
      </c:spPr>
      <c:txPr>
        <a:bodyPr rot="0" spcFirstLastPara="1" vertOverflow="ellipsis" vert="horz" wrap="square" anchor="ctr" anchorCtr="1"/>
        <a:lstStyle/>
        <a:p>
          <a:pPr>
            <a:defRPr sz="1800" b="0" i="0" u="none" strike="noStrike" kern="1200" cap="none" spc="5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noFill/>
          <a:ln w="25400" cap="flat" cmpd="sng" algn="ctr">
            <a:solidFill>
              <a:schemeClr val="accent1"/>
            </a:solidFill>
            <a:miter lim="800000"/>
          </a:ln>
          <a:effectLst/>
        </c:spPr>
        <c:marker>
          <c:symbol val="circle"/>
          <c:size val="6"/>
          <c:spPr>
            <a:noFill/>
            <a:ln w="19050" cap="rnd">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25400" cap="flat" cmpd="sng" algn="ctr">
            <a:solidFill>
              <a:schemeClr val="accent1"/>
            </a:solidFill>
            <a:miter lim="800000"/>
          </a:ln>
          <a:effectLst/>
        </c:spPr>
        <c:marker>
          <c:symbol val="circle"/>
          <c:size val="6"/>
          <c:spPr>
            <a:noFill/>
            <a:ln w="19050" cap="rnd">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25400" cap="flat" cmpd="sng" algn="ctr">
            <a:solidFill>
              <a:schemeClr val="accent1"/>
            </a:solidFill>
            <a:miter lim="800000"/>
          </a:ln>
          <a:effectLst/>
        </c:spPr>
        <c:marker>
          <c:symbol val="circle"/>
          <c:size val="6"/>
          <c:spPr>
            <a:noFill/>
            <a:ln w="19050" cap="rnd">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noFill/>
          <a:ln w="25400" cap="flat" cmpd="sng" algn="ctr">
            <a:solidFill>
              <a:schemeClr val="accent1"/>
            </a:solidFill>
            <a:miter lim="800000"/>
          </a:ln>
          <a:effectLst/>
        </c:spPr>
        <c:marker>
          <c:symbol val="circle"/>
          <c:size val="6"/>
          <c:spPr>
            <a:noFill/>
            <a:ln w="19050" cap="rnd">
              <a:solidFill>
                <a:schemeClr val="accent5"/>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noFill/>
          <a:ln w="25400" cap="flat" cmpd="sng" algn="ctr">
            <a:solidFill>
              <a:schemeClr val="accent1"/>
            </a:solidFill>
            <a:miter lim="800000"/>
          </a:ln>
          <a:effectLst/>
        </c:spPr>
        <c:marker>
          <c:symbol val="circle"/>
          <c:size val="6"/>
          <c:spPr>
            <a:noFill/>
            <a:ln w="19050" cap="rnd">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'ques- 7 to 12'!$B$71:$B$72</c:f>
              <c:strCache>
                <c:ptCount val="1"/>
                <c:pt idx="0">
                  <c:v>Channel Partners</c:v>
                </c:pt>
              </c:strCache>
            </c:strRef>
          </c:tx>
          <c:spPr>
            <a:noFill/>
            <a:ln w="25400" cap="flat" cmpd="sng" algn="ctr">
              <a:solidFill>
                <a:schemeClr val="accent1"/>
              </a:solidFill>
              <a:miter lim="800000"/>
            </a:ln>
            <a:effectLst/>
          </c:spPr>
          <c:invertIfNegative val="0"/>
          <c:cat>
            <c:strRef>
              <c:f>'ques- 7 to 12'!$A$73:$A$79</c:f>
              <c:strCache>
                <c:ptCount val="6"/>
                <c:pt idx="0">
                  <c:v>Paseo</c:v>
                </c:pt>
                <c:pt idx="1">
                  <c:v>Carretera</c:v>
                </c:pt>
                <c:pt idx="2">
                  <c:v>Montana</c:v>
                </c:pt>
                <c:pt idx="3">
                  <c:v>Velo</c:v>
                </c:pt>
                <c:pt idx="4">
                  <c:v>Amarilla</c:v>
                </c:pt>
                <c:pt idx="5">
                  <c:v>VTT</c:v>
                </c:pt>
              </c:strCache>
            </c:strRef>
          </c:cat>
          <c:val>
            <c:numRef>
              <c:f>'ques- 7 to 12'!$B$73:$B$79</c:f>
              <c:numCache>
                <c:formatCode>0.00%</c:formatCode>
                <c:ptCount val="6"/>
                <c:pt idx="0">
                  <c:v>4.6681867936091308</c:v>
                </c:pt>
                <c:pt idx="1">
                  <c:v>14.296674420519848</c:v>
                </c:pt>
                <c:pt idx="2">
                  <c:v>7.4220026911293839</c:v>
                </c:pt>
                <c:pt idx="3">
                  <c:v>-137.21206263248166</c:v>
                </c:pt>
                <c:pt idx="4">
                  <c:v>-365.40288874559036</c:v>
                </c:pt>
                <c:pt idx="5">
                  <c:v>-301.19013686493014</c:v>
                </c:pt>
              </c:numCache>
            </c:numRef>
          </c:val>
          <c:extLst>
            <c:ext xmlns:c16="http://schemas.microsoft.com/office/drawing/2014/chart" uri="{C3380CC4-5D6E-409C-BE32-E72D297353CC}">
              <c16:uniqueId val="{00000000-CCCB-459C-BC26-1D5370551222}"/>
            </c:ext>
          </c:extLst>
        </c:ser>
        <c:ser>
          <c:idx val="1"/>
          <c:order val="1"/>
          <c:tx>
            <c:strRef>
              <c:f>'ques- 7 to 12'!$C$71:$C$72</c:f>
              <c:strCache>
                <c:ptCount val="1"/>
                <c:pt idx="0">
                  <c:v>Enterprise</c:v>
                </c:pt>
              </c:strCache>
            </c:strRef>
          </c:tx>
          <c:spPr>
            <a:noFill/>
            <a:ln w="25400" cap="flat" cmpd="sng" algn="ctr">
              <a:solidFill>
                <a:schemeClr val="accent2"/>
              </a:solidFill>
              <a:miter lim="800000"/>
            </a:ln>
            <a:effectLst/>
          </c:spPr>
          <c:invertIfNegative val="0"/>
          <c:cat>
            <c:strRef>
              <c:f>'ques- 7 to 12'!$A$73:$A$79</c:f>
              <c:strCache>
                <c:ptCount val="6"/>
                <c:pt idx="0">
                  <c:v>Paseo</c:v>
                </c:pt>
                <c:pt idx="1">
                  <c:v>Carretera</c:v>
                </c:pt>
                <c:pt idx="2">
                  <c:v>Montana</c:v>
                </c:pt>
                <c:pt idx="3">
                  <c:v>Velo</c:v>
                </c:pt>
                <c:pt idx="4">
                  <c:v>Amarilla</c:v>
                </c:pt>
                <c:pt idx="5">
                  <c:v>VTT</c:v>
                </c:pt>
              </c:strCache>
            </c:strRef>
          </c:cat>
          <c:val>
            <c:numRef>
              <c:f>'ques- 7 to 12'!$C$73:$C$79</c:f>
              <c:numCache>
                <c:formatCode>0.00%</c:formatCode>
                <c:ptCount val="6"/>
                <c:pt idx="0">
                  <c:v>25.253156019442891</c:v>
                </c:pt>
                <c:pt idx="1">
                  <c:v>16.285303202540913</c:v>
                </c:pt>
                <c:pt idx="2">
                  <c:v>12.068011406593012</c:v>
                </c:pt>
                <c:pt idx="3">
                  <c:v>0.89554102417872383</c:v>
                </c:pt>
                <c:pt idx="4">
                  <c:v>-14.116200333736034</c:v>
                </c:pt>
                <c:pt idx="5">
                  <c:v>-15.185496118817031</c:v>
                </c:pt>
              </c:numCache>
            </c:numRef>
          </c:val>
          <c:extLst>
            <c:ext xmlns:c16="http://schemas.microsoft.com/office/drawing/2014/chart" uri="{C3380CC4-5D6E-409C-BE32-E72D297353CC}">
              <c16:uniqueId val="{00000001-CCCB-459C-BC26-1D5370551222}"/>
            </c:ext>
          </c:extLst>
        </c:ser>
        <c:ser>
          <c:idx val="2"/>
          <c:order val="2"/>
          <c:tx>
            <c:strRef>
              <c:f>'ques- 7 to 12'!$D$71:$D$72</c:f>
              <c:strCache>
                <c:ptCount val="1"/>
                <c:pt idx="0">
                  <c:v>Government</c:v>
                </c:pt>
              </c:strCache>
            </c:strRef>
          </c:tx>
          <c:spPr>
            <a:noFill/>
            <a:ln w="25400" cap="flat" cmpd="sng" algn="ctr">
              <a:solidFill>
                <a:schemeClr val="accent3"/>
              </a:solidFill>
              <a:miter lim="800000"/>
            </a:ln>
            <a:effectLst/>
          </c:spPr>
          <c:invertIfNegative val="0"/>
          <c:cat>
            <c:strRef>
              <c:f>'ques- 7 to 12'!$A$73:$A$79</c:f>
              <c:strCache>
                <c:ptCount val="6"/>
                <c:pt idx="0">
                  <c:v>Paseo</c:v>
                </c:pt>
                <c:pt idx="1">
                  <c:v>Carretera</c:v>
                </c:pt>
                <c:pt idx="2">
                  <c:v>Montana</c:v>
                </c:pt>
                <c:pt idx="3">
                  <c:v>Velo</c:v>
                </c:pt>
                <c:pt idx="4">
                  <c:v>Amarilla</c:v>
                </c:pt>
                <c:pt idx="5">
                  <c:v>VTT</c:v>
                </c:pt>
              </c:strCache>
            </c:strRef>
          </c:cat>
          <c:val>
            <c:numRef>
              <c:f>'ques- 7 to 12'!$D$73:$D$79</c:f>
              <c:numCache>
                <c:formatCode>0.00%</c:formatCode>
                <c:ptCount val="6"/>
                <c:pt idx="0">
                  <c:v>31.476596482707158</c:v>
                </c:pt>
                <c:pt idx="1">
                  <c:v>31.117650607549763</c:v>
                </c:pt>
                <c:pt idx="2">
                  <c:v>28.438671415539606</c:v>
                </c:pt>
                <c:pt idx="3">
                  <c:v>-327.3784503931625</c:v>
                </c:pt>
                <c:pt idx="4">
                  <c:v>-622.5213457199352</c:v>
                </c:pt>
                <c:pt idx="5">
                  <c:v>-698.67194723719706</c:v>
                </c:pt>
              </c:numCache>
            </c:numRef>
          </c:val>
          <c:extLst>
            <c:ext xmlns:c16="http://schemas.microsoft.com/office/drawing/2014/chart" uri="{C3380CC4-5D6E-409C-BE32-E72D297353CC}">
              <c16:uniqueId val="{00000002-CCCB-459C-BC26-1D5370551222}"/>
            </c:ext>
          </c:extLst>
        </c:ser>
        <c:ser>
          <c:idx val="3"/>
          <c:order val="3"/>
          <c:tx>
            <c:strRef>
              <c:f>'ques- 7 to 12'!$E$71:$E$72</c:f>
              <c:strCache>
                <c:ptCount val="1"/>
                <c:pt idx="0">
                  <c:v>Midmarket</c:v>
                </c:pt>
              </c:strCache>
            </c:strRef>
          </c:tx>
          <c:spPr>
            <a:noFill/>
            <a:ln w="25400" cap="flat" cmpd="sng" algn="ctr">
              <a:solidFill>
                <a:schemeClr val="accent4"/>
              </a:solidFill>
              <a:miter lim="800000"/>
            </a:ln>
            <a:effectLst/>
          </c:spPr>
          <c:invertIfNegative val="0"/>
          <c:cat>
            <c:strRef>
              <c:f>'ques- 7 to 12'!$A$73:$A$79</c:f>
              <c:strCache>
                <c:ptCount val="6"/>
                <c:pt idx="0">
                  <c:v>Paseo</c:v>
                </c:pt>
                <c:pt idx="1">
                  <c:v>Carretera</c:v>
                </c:pt>
                <c:pt idx="2">
                  <c:v>Montana</c:v>
                </c:pt>
                <c:pt idx="3">
                  <c:v>Velo</c:v>
                </c:pt>
                <c:pt idx="4">
                  <c:v>Amarilla</c:v>
                </c:pt>
                <c:pt idx="5">
                  <c:v>VTT</c:v>
                </c:pt>
              </c:strCache>
            </c:strRef>
          </c:cat>
          <c:val>
            <c:numRef>
              <c:f>'ques- 7 to 12'!$E$73:$E$79</c:f>
              <c:numCache>
                <c:formatCode>0.00%</c:formatCode>
                <c:ptCount val="6"/>
                <c:pt idx="0">
                  <c:v>12.906790920037617</c:v>
                </c:pt>
                <c:pt idx="1">
                  <c:v>10.401770799873086</c:v>
                </c:pt>
                <c:pt idx="2">
                  <c:v>8.5341388917864975</c:v>
                </c:pt>
                <c:pt idx="3">
                  <c:v>-108.48606627356753</c:v>
                </c:pt>
                <c:pt idx="4">
                  <c:v>-214.89396798935292</c:v>
                </c:pt>
                <c:pt idx="5">
                  <c:v>-239.8493469627517</c:v>
                </c:pt>
              </c:numCache>
            </c:numRef>
          </c:val>
          <c:extLst>
            <c:ext xmlns:c16="http://schemas.microsoft.com/office/drawing/2014/chart" uri="{C3380CC4-5D6E-409C-BE32-E72D297353CC}">
              <c16:uniqueId val="{00000003-CCCB-459C-BC26-1D5370551222}"/>
            </c:ext>
          </c:extLst>
        </c:ser>
        <c:ser>
          <c:idx val="4"/>
          <c:order val="4"/>
          <c:tx>
            <c:strRef>
              <c:f>'ques- 7 to 12'!$F$71:$F$72</c:f>
              <c:strCache>
                <c:ptCount val="1"/>
                <c:pt idx="0">
                  <c:v>Small Business</c:v>
                </c:pt>
              </c:strCache>
            </c:strRef>
          </c:tx>
          <c:spPr>
            <a:noFill/>
            <a:ln w="25400" cap="flat" cmpd="sng" algn="ctr">
              <a:solidFill>
                <a:schemeClr val="accent5"/>
              </a:solidFill>
              <a:miter lim="800000"/>
            </a:ln>
            <a:effectLst/>
          </c:spPr>
          <c:invertIfNegative val="0"/>
          <c:cat>
            <c:strRef>
              <c:f>'ques- 7 to 12'!$A$73:$A$79</c:f>
              <c:strCache>
                <c:ptCount val="6"/>
                <c:pt idx="0">
                  <c:v>Paseo</c:v>
                </c:pt>
                <c:pt idx="1">
                  <c:v>Carretera</c:v>
                </c:pt>
                <c:pt idx="2">
                  <c:v>Montana</c:v>
                </c:pt>
                <c:pt idx="3">
                  <c:v>Velo</c:v>
                </c:pt>
                <c:pt idx="4">
                  <c:v>Amarilla</c:v>
                </c:pt>
                <c:pt idx="5">
                  <c:v>VTT</c:v>
                </c:pt>
              </c:strCache>
            </c:strRef>
          </c:cat>
          <c:val>
            <c:numRef>
              <c:f>'ques- 7 to 12'!$F$73:$F$79</c:f>
              <c:numCache>
                <c:formatCode>0.00%</c:formatCode>
                <c:ptCount val="6"/>
                <c:pt idx="0">
                  <c:v>26.992553365039281</c:v>
                </c:pt>
                <c:pt idx="1">
                  <c:v>12.886970170123002</c:v>
                </c:pt>
                <c:pt idx="2">
                  <c:v>15.882062451650626</c:v>
                </c:pt>
                <c:pt idx="3">
                  <c:v>9.3457820002838812</c:v>
                </c:pt>
                <c:pt idx="4">
                  <c:v>1.7467989367724104</c:v>
                </c:pt>
                <c:pt idx="5">
                  <c:v>3.7709605527745755</c:v>
                </c:pt>
              </c:numCache>
            </c:numRef>
          </c:val>
          <c:extLst>
            <c:ext xmlns:c16="http://schemas.microsoft.com/office/drawing/2014/chart" uri="{C3380CC4-5D6E-409C-BE32-E72D297353CC}">
              <c16:uniqueId val="{00000004-CCCB-459C-BC26-1D5370551222}"/>
            </c:ext>
          </c:extLst>
        </c:ser>
        <c:dLbls>
          <c:showLegendKey val="0"/>
          <c:showVal val="0"/>
          <c:showCatName val="0"/>
          <c:showSerName val="0"/>
          <c:showPercent val="0"/>
          <c:showBubbleSize val="0"/>
        </c:dLbls>
        <c:gapWidth val="164"/>
        <c:overlap val="-35"/>
        <c:axId val="286481007"/>
        <c:axId val="286494447"/>
      </c:barChart>
      <c:catAx>
        <c:axId val="28648100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86494447"/>
        <c:crosses val="autoZero"/>
        <c:auto val="1"/>
        <c:lblAlgn val="ctr"/>
        <c:lblOffset val="100"/>
        <c:noMultiLvlLbl val="0"/>
      </c:catAx>
      <c:valAx>
        <c:axId val="286494447"/>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86481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Average of discount per product</a:t>
            </a:r>
          </a:p>
        </c:rich>
      </c:tx>
      <c:layout>
        <c:manualLayout>
          <c:xMode val="edge"/>
          <c:yMode val="edge"/>
          <c:x val="0.26323600174978129"/>
          <c:y val="4.527559055118110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6"/>
          </a:solidFill>
          <a:ln w="28575" cap="rnd" cmpd="sng" algn="ctr">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28575" cap="rnd" cmpd="sng" algn="ctr">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28575" cap="rnd" cmpd="sng" algn="ctr">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31750" cap="rnd">
              <a:solidFill>
                <a:schemeClr val="accent6"/>
              </a:solidFill>
              <a:round/>
            </a:ln>
            <a:effectLst/>
          </c:spPr>
          <c:marker>
            <c:symbol val="circle"/>
            <c:size val="17"/>
            <c:spPr>
              <a:solidFill>
                <a:schemeClr val="accent6"/>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6"/>
              <c:pt idx="0">
                <c:v>Velo</c:v>
              </c:pt>
              <c:pt idx="1">
                <c:v>Amarilla</c:v>
              </c:pt>
              <c:pt idx="2">
                <c:v>VTT</c:v>
              </c:pt>
              <c:pt idx="3">
                <c:v>Paseo</c:v>
              </c:pt>
              <c:pt idx="4">
                <c:v>Montana</c:v>
              </c:pt>
              <c:pt idx="5">
                <c:v>Carretera</c:v>
              </c:pt>
            </c:strLit>
          </c:cat>
          <c:val>
            <c:numLit>
              <c:formatCode>General</c:formatCode>
              <c:ptCount val="6"/>
              <c:pt idx="0">
                <c:v>14465.22050458716</c:v>
              </c:pt>
              <c:pt idx="1">
                <c:v>13725.142978723406</c:v>
              </c:pt>
              <c:pt idx="2">
                <c:v>13363.417247706417</c:v>
              </c:pt>
              <c:pt idx="3">
                <c:v>12873.851732673269</c:v>
              </c:pt>
              <c:pt idx="4">
                <c:v>12462.716344086022</c:v>
              </c:pt>
              <c:pt idx="5">
                <c:v>12066.802311827956</c:v>
              </c:pt>
            </c:numLit>
          </c:val>
          <c:smooth val="0"/>
          <c:extLst>
            <c:ext xmlns:c16="http://schemas.microsoft.com/office/drawing/2014/chart" uri="{C3380CC4-5D6E-409C-BE32-E72D297353CC}">
              <c16:uniqueId val="{00000000-393B-41ED-B522-D51E2E7D35D5}"/>
            </c:ext>
          </c:extLst>
        </c:ser>
        <c:dLbls>
          <c:dLblPos val="ctr"/>
          <c:showLegendKey val="0"/>
          <c:showVal val="1"/>
          <c:showCatName val="0"/>
          <c:showSerName val="0"/>
          <c:showPercent val="0"/>
          <c:showBubbleSize val="0"/>
        </c:dLbls>
        <c:marker val="1"/>
        <c:smooth val="0"/>
        <c:axId val="2043935344"/>
        <c:axId val="2043936304"/>
      </c:lineChart>
      <c:catAx>
        <c:axId val="2043935344"/>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Product</a:t>
                </a:r>
              </a:p>
            </c:rich>
          </c:tx>
          <c:layout>
            <c:manualLayout>
              <c:xMode val="edge"/>
              <c:yMode val="edge"/>
              <c:x val="0.45845013123359574"/>
              <c:y val="0.87044181977252866"/>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43936304"/>
        <c:crosses val="autoZero"/>
        <c:auto val="1"/>
        <c:lblAlgn val="ctr"/>
        <c:lblOffset val="100"/>
        <c:noMultiLvlLbl val="0"/>
      </c:catAx>
      <c:valAx>
        <c:axId val="2043936304"/>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Average of disconts</a:t>
                </a:r>
              </a:p>
            </c:rich>
          </c:tx>
          <c:layout>
            <c:manualLayout>
              <c:xMode val="edge"/>
              <c:yMode val="edge"/>
              <c:x val="1.6666666666666666E-2"/>
              <c:y val="0.28039734616506268"/>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IN"/>
            </a:p>
          </c:txPr>
        </c:title>
        <c:numFmt formatCode="General" sourceLinked="1"/>
        <c:majorTickMark val="none"/>
        <c:minorTickMark val="none"/>
        <c:tickLblPos val="nextTo"/>
        <c:crossAx val="2043935344"/>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9">
  <a:schemeClr val="accent6"/>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7">
  <a:schemeClr val="accent4"/>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5">
  <a:schemeClr val="accent2"/>
</cs:colorStyle>
</file>

<file path=xl/charts/colors14.xml><?xml version="1.0" encoding="utf-8"?>
<cs:colorStyle xmlns:cs="http://schemas.microsoft.com/office/drawing/2012/chartStyle" xmlns:a="http://schemas.openxmlformats.org/drawingml/2006/main" meth="withinLinear" id="17">
  <a:schemeClr val="accent4"/>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withinLinearReversed" id="26">
  <a:schemeClr val="accent6"/>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withinLinearReversed" id="26">
  <a:schemeClr val="accent6"/>
</cs:colorStyle>
</file>

<file path=xl/charts/colors22.xml><?xml version="1.0" encoding="utf-8"?>
<cs:colorStyle xmlns:cs="http://schemas.microsoft.com/office/drawing/2012/chartStyle" xmlns:a="http://schemas.openxmlformats.org/drawingml/2006/main" meth="withinLinearReversed" id="26">
  <a:schemeClr val="accent6"/>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withinLinear" id="15">
  <a:schemeClr val="accent2"/>
</cs:colorStyle>
</file>

<file path=xl/charts/colors26.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27.xml><?xml version="1.0" encoding="utf-8"?>
<cs:colorStyle xmlns:cs="http://schemas.microsoft.com/office/drawing/2012/chartStyle" xmlns:a="http://schemas.openxmlformats.org/drawingml/2006/main" meth="withinLinear" id="16">
  <a:schemeClr val="accent3"/>
</cs:colorStyle>
</file>

<file path=xl/charts/colors2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withinLinear" id="19">
  <a:schemeClr val="accent6"/>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withinLinear" id="17">
  <a:schemeClr val="accent4"/>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withinLinear" id="15">
  <a:schemeClr val="accent2"/>
</cs:colorStyle>
</file>

<file path=xl/charts/colors37.xml><?xml version="1.0" encoding="utf-8"?>
<cs:colorStyle xmlns:cs="http://schemas.microsoft.com/office/drawing/2012/chartStyle" xmlns:a="http://schemas.openxmlformats.org/drawingml/2006/main" meth="withinLinear" id="17">
  <a:schemeClr val="accent4"/>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withinLinearReversed" id="26">
  <a:schemeClr val="accent6"/>
</cs:colorStyle>
</file>

<file path=xl/charts/colors44.xml><?xml version="1.0" encoding="utf-8"?>
<cs:colorStyle xmlns:cs="http://schemas.microsoft.com/office/drawing/2012/chartStyle" xmlns:a="http://schemas.openxmlformats.org/drawingml/2006/main" meth="withinLinearReversed" id="26">
  <a:schemeClr val="accent6"/>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8.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0.xml><?xml version="1.0" encoding="utf-8"?>
<cs:chartStyle xmlns:cs="http://schemas.microsoft.com/office/drawing/2012/chartStyle" xmlns:a="http://schemas.openxmlformats.org/drawingml/2006/main" id="292">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lumMod val="75000"/>
          </a:schemeClr>
        </a:solidFill>
      </a:ln>
    </cs:spPr>
  </cs:dataPoint>
  <cs:dataPoint3D>
    <cs:lnRef idx="0">
      <cs:styleClr val="auto"/>
    </cs:lnRef>
    <cs:fillRef idx="0">
      <cs:styleClr val="auto"/>
    </cs:fillRef>
    <cs:effectRef idx="0"/>
    <cs:fontRef idx="minor">
      <a:schemeClr val="tx1"/>
    </cs:fontRef>
    <cs:spPr>
      <a:solidFill>
        <a:schemeClr val="phClr"/>
      </a:solidFill>
      <a:ln>
        <a:solidFill>
          <a:schemeClr val="phClr">
            <a:lumMod val="75000"/>
          </a:schemeClr>
        </a:solidFill>
      </a:ln>
      <a:scene3d>
        <a:camera prst="orthographicFront"/>
        <a:lightRig rig="threePt" dir="t"/>
      </a:scene3d>
      <a:sp3d prstMaterial="translucentPowder"/>
    </cs:spPr>
  </cs:dataPoint3D>
  <cs:dataPointLine>
    <cs:lnRef idx="0">
      <cs:styleClr val="auto"/>
    </cs:lnRef>
    <cs:fillRef idx="0"/>
    <cs:effectRef idx="0"/>
    <cs:fontRef idx="minor">
      <a:schemeClr val="tx1"/>
    </cs:fontRef>
    <cs:spPr>
      <a:ln w="28575" cap="rnd">
        <a:solidFill>
          <a:schemeClr val="phClr">
            <a:alpha val="70000"/>
          </a:schemeClr>
        </a:solidFill>
        <a:round/>
      </a:ln>
    </cs:spPr>
  </cs:dataPointLine>
  <cs:dataPointMarker>
    <cs:lnRef idx="0">
      <cs:styleClr val="auto"/>
    </cs:lnRef>
    <cs:fillRef idx="0">
      <cs:styleClr val="auto"/>
    </cs:fillRef>
    <cs:effectRef idx="0"/>
    <cs:fontRef idx="minor">
      <a:schemeClr val="dk1"/>
    </cs:fontRef>
    <cs:spPr>
      <a:solidFill>
        <a:schemeClr val="phClr">
          <a:alpha val="70000"/>
        </a:schemeClr>
      </a:solidFill>
      <a:ln>
        <a:solidFill>
          <a:schemeClr val="phClr">
            <a:lumMod val="7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tx1"/>
    </cs:fontRef>
    <cs:spPr>
      <a:solidFill>
        <a:schemeClr val="lt1">
          <a:alpha val="27000"/>
        </a:schemeClr>
      </a:solidFill>
      <a:sp3d/>
    </cs:spPr>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0" kern="1200" cap="none" spc="5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tx1"/>
    </cs:fontRef>
    <cs:spPr>
      <a:sp3d/>
    </cs:spPr>
  </cs:wall>
</cs:chartStyle>
</file>

<file path=xl/charts/style2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3.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24.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5.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26.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7.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8.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9.xml><?xml version="1.0" encoding="utf-8"?>
<cs:chartStyle xmlns:cs="http://schemas.microsoft.com/office/drawing/2012/chartStyle" xmlns:a="http://schemas.openxmlformats.org/drawingml/2006/main" id="211">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bg1"/>
    </cs:fontRef>
    <cs:spPr>
      <a:solidFill>
        <a:schemeClr val="tx1">
          <a:lumMod val="35000"/>
          <a:lumOff val="6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dk1"/>
    </cs:fontRef>
    <cs:spPr>
      <a:noFill/>
      <a:ln w="25400" cap="flat" cmpd="sng" algn="ctr">
        <a:solidFill>
          <a:schemeClr val="phClr"/>
        </a:solidFill>
        <a:miter lim="800000"/>
      </a:ln>
    </cs:spPr>
  </cs:dataPoint>
  <cs:dataPoint3D>
    <cs:lnRef idx="0">
      <cs:styleClr val="auto"/>
    </cs:lnRef>
    <cs:fillRef idx="0">
      <cs:styleClr val="auto"/>
    </cs:fillRef>
    <cs:effectRef idx="0"/>
    <cs:fontRef idx="minor">
      <a:schemeClr val="dk1"/>
    </cs:fontRef>
    <cs:spPr>
      <a:ln w="19050" cap="flat" cmpd="sng" algn="ctr">
        <a:solidFill>
          <a:schemeClr val="phClr"/>
        </a:solidFill>
        <a:miter lim="800000"/>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ln w="19050" cap="rnd">
        <a:solidFill>
          <a:schemeClr val="phClr"/>
        </a:solidFill>
        <a:round/>
      </a:ln>
    </cs:spPr>
  </cs:dataPointMarker>
  <cs:dataPointMarkerLayout symbol="circle" size="6"/>
  <cs:dataPointWireframe>
    <cs:lnRef idx="0">
      <cs:styleClr val="auto"/>
    </cs:lnRef>
    <cs:fillRef idx="1"/>
    <cs:effectRef idx="0"/>
    <cs:fontRef idx="minor">
      <a:schemeClr val="tx1"/>
    </cs:fontRef>
    <cs:spPr>
      <a:ln w="9525">
        <a:solidFill>
          <a:schemeClr val="phClr"/>
        </a:solidFill>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tx1">
            <a:lumMod val="50000"/>
            <a:lumOff val="50000"/>
          </a:schemeClr>
        </a:solidFill>
        <a:round/>
      </a:ln>
    </cs:spPr>
  </cs:downBar>
  <cs:dropLine>
    <cs:lnRef idx="0"/>
    <cs:fillRef idx="0"/>
    <cs:effectRef idx="0"/>
    <cs:fontRef idx="minor">
      <a:schemeClr val="dk1"/>
    </cs:fontRef>
    <cs:spPr>
      <a:ln w="9525" cap="flat" cmpd="sng" algn="ctr">
        <a:solidFill>
          <a:schemeClr val="tx1">
            <a:lumMod val="35000"/>
            <a:lumOff val="65000"/>
          </a:schemeClr>
        </a:solidFill>
        <a:round/>
      </a:ln>
    </cs:spPr>
  </cs:dropLine>
  <cs:errorBar>
    <cs:lnRef idx="0"/>
    <cs:fillRef idx="0"/>
    <cs:effectRef idx="0"/>
    <cs:fontRef idx="minor">
      <a:schemeClr val="dk1"/>
    </cs:fontRef>
    <cs:spPr>
      <a:ln w="9525" cap="flat" cmpd="sng" algn="ctr">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a:solidFill>
          <a:schemeClr val="tx1">
            <a:lumMod val="15000"/>
            <a:lumOff val="85000"/>
          </a:schemeClr>
        </a:solidFill>
      </a:ln>
    </cs:spPr>
  </cs:gridlineMajor>
  <cs:gridlineMinor>
    <cs:lnRef idx="0"/>
    <cs:fillRef idx="0"/>
    <cs:effectRef idx="0"/>
    <cs:fontRef idx="minor">
      <a:schemeClr val="dk1"/>
    </cs:fontRef>
    <cs:spPr>
      <a:ln w="9525">
        <a:solidFill>
          <a:schemeClr val="tx1">
            <a:lumMod val="5000"/>
            <a:lumOff val="95000"/>
          </a:schemeClr>
        </a:solidFill>
      </a:ln>
    </cs:spPr>
  </cs:gridlineMinor>
  <cs:hiLoLine>
    <cs:lnRef idx="0"/>
    <cs:fillRef idx="0"/>
    <cs:effectRef idx="0"/>
    <cs:fontRef idx="minor">
      <a:schemeClr val="dk1"/>
    </cs:fontRef>
    <cs:spPr>
      <a:ln w="9525" cap="flat" cmpd="sng" algn="ctr">
        <a:solidFill>
          <a:schemeClr val="tx1">
            <a:lumMod val="35000"/>
            <a:lumOff val="65000"/>
          </a:schemeClr>
        </a:solidFill>
        <a:round/>
      </a:ln>
    </cs:spPr>
  </cs:hiLoLine>
  <cs:leaderLine>
    <cs:lnRef idx="0"/>
    <cs:fillRef idx="0"/>
    <cs:effectRef idx="0"/>
    <cs:fontRef idx="minor">
      <a:schemeClr val="dk1"/>
    </cs:fontRef>
    <cs:spPr>
      <a:ln w="9525" cap="flat" cmpd="sng" algn="ctr">
        <a:solidFill>
          <a:schemeClr val="tx1">
            <a:lumMod val="35000"/>
            <a:lumOff val="65000"/>
          </a:schemeClr>
        </a:solidFill>
        <a:round/>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800" b="0" kern="1200" cap="none" spc="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cap="flat" cmpd="sng" algn="ctr">
        <a:solidFill>
          <a:schemeClr val="tx1">
            <a:lumMod val="50000"/>
            <a:lumOff val="50000"/>
          </a:schemeClr>
        </a:solidFill>
        <a:round/>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30.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1.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2.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33.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4.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5.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3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7.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8.xml><?xml version="1.0" encoding="utf-8"?>
<cs:chartStyle xmlns:cs="http://schemas.microsoft.com/office/drawing/2012/chartStyle" xmlns:a="http://schemas.openxmlformats.org/drawingml/2006/main" id="28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39.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0.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1.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2.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3.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5.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6.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47.xml><?xml version="1.0" encoding="utf-8"?>
<cs:chartStyle xmlns:cs="http://schemas.microsoft.com/office/drawing/2012/chartStyle" xmlns:a="http://schemas.openxmlformats.org/drawingml/2006/main" id="211">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bg1"/>
    </cs:fontRef>
    <cs:spPr>
      <a:solidFill>
        <a:schemeClr val="tx1">
          <a:lumMod val="35000"/>
          <a:lumOff val="6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dk1"/>
    </cs:fontRef>
    <cs:spPr>
      <a:noFill/>
      <a:ln w="25400" cap="flat" cmpd="sng" algn="ctr">
        <a:solidFill>
          <a:schemeClr val="phClr"/>
        </a:solidFill>
        <a:miter lim="800000"/>
      </a:ln>
    </cs:spPr>
  </cs:dataPoint>
  <cs:dataPoint3D>
    <cs:lnRef idx="0">
      <cs:styleClr val="auto"/>
    </cs:lnRef>
    <cs:fillRef idx="0">
      <cs:styleClr val="auto"/>
    </cs:fillRef>
    <cs:effectRef idx="0"/>
    <cs:fontRef idx="minor">
      <a:schemeClr val="dk1"/>
    </cs:fontRef>
    <cs:spPr>
      <a:ln w="19050" cap="flat" cmpd="sng" algn="ctr">
        <a:solidFill>
          <a:schemeClr val="phClr"/>
        </a:solidFill>
        <a:miter lim="800000"/>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ln w="19050" cap="rnd">
        <a:solidFill>
          <a:schemeClr val="phClr"/>
        </a:solidFill>
        <a:round/>
      </a:ln>
    </cs:spPr>
  </cs:dataPointMarker>
  <cs:dataPointMarkerLayout symbol="circle" size="6"/>
  <cs:dataPointWireframe>
    <cs:lnRef idx="0">
      <cs:styleClr val="auto"/>
    </cs:lnRef>
    <cs:fillRef idx="1"/>
    <cs:effectRef idx="0"/>
    <cs:fontRef idx="minor">
      <a:schemeClr val="tx1"/>
    </cs:fontRef>
    <cs:spPr>
      <a:ln w="9525">
        <a:solidFill>
          <a:schemeClr val="phClr"/>
        </a:solidFill>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tx1">
            <a:lumMod val="50000"/>
            <a:lumOff val="50000"/>
          </a:schemeClr>
        </a:solidFill>
        <a:round/>
      </a:ln>
    </cs:spPr>
  </cs:downBar>
  <cs:dropLine>
    <cs:lnRef idx="0"/>
    <cs:fillRef idx="0"/>
    <cs:effectRef idx="0"/>
    <cs:fontRef idx="minor">
      <a:schemeClr val="dk1"/>
    </cs:fontRef>
    <cs:spPr>
      <a:ln w="9525" cap="flat" cmpd="sng" algn="ctr">
        <a:solidFill>
          <a:schemeClr val="tx1">
            <a:lumMod val="35000"/>
            <a:lumOff val="65000"/>
          </a:schemeClr>
        </a:solidFill>
        <a:round/>
      </a:ln>
    </cs:spPr>
  </cs:dropLine>
  <cs:errorBar>
    <cs:lnRef idx="0"/>
    <cs:fillRef idx="0"/>
    <cs:effectRef idx="0"/>
    <cs:fontRef idx="minor">
      <a:schemeClr val="dk1"/>
    </cs:fontRef>
    <cs:spPr>
      <a:ln w="9525" cap="flat" cmpd="sng" algn="ctr">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a:solidFill>
          <a:schemeClr val="tx1">
            <a:lumMod val="15000"/>
            <a:lumOff val="85000"/>
          </a:schemeClr>
        </a:solidFill>
      </a:ln>
    </cs:spPr>
  </cs:gridlineMajor>
  <cs:gridlineMinor>
    <cs:lnRef idx="0"/>
    <cs:fillRef idx="0"/>
    <cs:effectRef idx="0"/>
    <cs:fontRef idx="minor">
      <a:schemeClr val="dk1"/>
    </cs:fontRef>
    <cs:spPr>
      <a:ln w="9525">
        <a:solidFill>
          <a:schemeClr val="tx1">
            <a:lumMod val="5000"/>
            <a:lumOff val="95000"/>
          </a:schemeClr>
        </a:solidFill>
      </a:ln>
    </cs:spPr>
  </cs:gridlineMinor>
  <cs:hiLoLine>
    <cs:lnRef idx="0"/>
    <cs:fillRef idx="0"/>
    <cs:effectRef idx="0"/>
    <cs:fontRef idx="minor">
      <a:schemeClr val="dk1"/>
    </cs:fontRef>
    <cs:spPr>
      <a:ln w="9525" cap="flat" cmpd="sng" algn="ctr">
        <a:solidFill>
          <a:schemeClr val="tx1">
            <a:lumMod val="35000"/>
            <a:lumOff val="65000"/>
          </a:schemeClr>
        </a:solidFill>
        <a:round/>
      </a:ln>
    </cs:spPr>
  </cs:hiLoLine>
  <cs:leaderLine>
    <cs:lnRef idx="0"/>
    <cs:fillRef idx="0"/>
    <cs:effectRef idx="0"/>
    <cs:fontRef idx="minor">
      <a:schemeClr val="dk1"/>
    </cs:fontRef>
    <cs:spPr>
      <a:ln w="9525" cap="flat" cmpd="sng" algn="ctr">
        <a:solidFill>
          <a:schemeClr val="tx1">
            <a:lumMod val="35000"/>
            <a:lumOff val="65000"/>
          </a:schemeClr>
        </a:solidFill>
        <a:round/>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800" b="0" kern="1200" cap="none" spc="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cap="flat" cmpd="sng" algn="ctr">
        <a:solidFill>
          <a:schemeClr val="tx1">
            <a:lumMod val="50000"/>
            <a:lumOff val="50000"/>
          </a:schemeClr>
        </a:solidFill>
        <a:round/>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48.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6" Type="http://schemas.openxmlformats.org/officeDocument/2006/relationships/chart" Target="../charts/chart18.xml"/><Relationship Id="rId5" Type="http://schemas.openxmlformats.org/officeDocument/2006/relationships/chart" Target="../charts/chart17.xml"/><Relationship Id="rId4" Type="http://schemas.openxmlformats.org/officeDocument/2006/relationships/chart" Target="../charts/chart16.xml"/></Relationships>
</file>

<file path=xl/drawings/_rels/drawing4.xml.rels><?xml version="1.0" encoding="UTF-8" standalone="yes"?>
<Relationships xmlns="http://schemas.openxmlformats.org/package/2006/relationships"><Relationship Id="rId3" Type="http://schemas.openxmlformats.org/officeDocument/2006/relationships/chart" Target="../charts/chart21.xml"/><Relationship Id="rId2" Type="http://schemas.openxmlformats.org/officeDocument/2006/relationships/chart" Target="../charts/chart20.xml"/><Relationship Id="rId1" Type="http://schemas.openxmlformats.org/officeDocument/2006/relationships/chart" Target="../charts/chart19.xml"/><Relationship Id="rId6" Type="http://schemas.openxmlformats.org/officeDocument/2006/relationships/chart" Target="../charts/chart24.xml"/><Relationship Id="rId5" Type="http://schemas.openxmlformats.org/officeDocument/2006/relationships/chart" Target="../charts/chart23.xml"/><Relationship Id="rId4" Type="http://schemas.openxmlformats.org/officeDocument/2006/relationships/chart" Target="../charts/chart22.xml"/></Relationships>
</file>

<file path=xl/drawings/_rels/drawing5.xml.rels><?xml version="1.0" encoding="UTF-8" standalone="yes"?>
<Relationships xmlns="http://schemas.openxmlformats.org/package/2006/relationships"><Relationship Id="rId8" Type="http://schemas.openxmlformats.org/officeDocument/2006/relationships/chart" Target="../charts/chart32.xml"/><Relationship Id="rId13" Type="http://schemas.openxmlformats.org/officeDocument/2006/relationships/chart" Target="../charts/chart37.xml"/><Relationship Id="rId18" Type="http://schemas.openxmlformats.org/officeDocument/2006/relationships/chart" Target="../charts/chart42.xml"/><Relationship Id="rId3" Type="http://schemas.openxmlformats.org/officeDocument/2006/relationships/chart" Target="../charts/chart27.xml"/><Relationship Id="rId21" Type="http://schemas.openxmlformats.org/officeDocument/2006/relationships/chart" Target="../charts/chart45.xml"/><Relationship Id="rId7" Type="http://schemas.openxmlformats.org/officeDocument/2006/relationships/chart" Target="../charts/chart31.xml"/><Relationship Id="rId12" Type="http://schemas.openxmlformats.org/officeDocument/2006/relationships/chart" Target="../charts/chart36.xml"/><Relationship Id="rId17" Type="http://schemas.openxmlformats.org/officeDocument/2006/relationships/chart" Target="../charts/chart41.xml"/><Relationship Id="rId2" Type="http://schemas.openxmlformats.org/officeDocument/2006/relationships/chart" Target="../charts/chart26.xml"/><Relationship Id="rId16" Type="http://schemas.openxmlformats.org/officeDocument/2006/relationships/chart" Target="../charts/chart40.xml"/><Relationship Id="rId20" Type="http://schemas.openxmlformats.org/officeDocument/2006/relationships/chart" Target="../charts/chart44.xml"/><Relationship Id="rId1" Type="http://schemas.openxmlformats.org/officeDocument/2006/relationships/chart" Target="../charts/chart25.xml"/><Relationship Id="rId6" Type="http://schemas.openxmlformats.org/officeDocument/2006/relationships/chart" Target="../charts/chart30.xml"/><Relationship Id="rId11" Type="http://schemas.openxmlformats.org/officeDocument/2006/relationships/chart" Target="../charts/chart35.xml"/><Relationship Id="rId24" Type="http://schemas.openxmlformats.org/officeDocument/2006/relationships/chart" Target="../charts/chart48.xml"/><Relationship Id="rId5" Type="http://schemas.openxmlformats.org/officeDocument/2006/relationships/chart" Target="../charts/chart29.xml"/><Relationship Id="rId15" Type="http://schemas.openxmlformats.org/officeDocument/2006/relationships/chart" Target="../charts/chart39.xml"/><Relationship Id="rId23" Type="http://schemas.openxmlformats.org/officeDocument/2006/relationships/chart" Target="../charts/chart47.xml"/><Relationship Id="rId10" Type="http://schemas.openxmlformats.org/officeDocument/2006/relationships/chart" Target="../charts/chart34.xml"/><Relationship Id="rId19" Type="http://schemas.openxmlformats.org/officeDocument/2006/relationships/chart" Target="../charts/chart43.xml"/><Relationship Id="rId4" Type="http://schemas.openxmlformats.org/officeDocument/2006/relationships/chart" Target="../charts/chart28.xml"/><Relationship Id="rId9" Type="http://schemas.openxmlformats.org/officeDocument/2006/relationships/chart" Target="../charts/chart33.xml"/><Relationship Id="rId14" Type="http://schemas.openxmlformats.org/officeDocument/2006/relationships/chart" Target="../charts/chart38.xml"/><Relationship Id="rId22" Type="http://schemas.openxmlformats.org/officeDocument/2006/relationships/chart" Target="../charts/chart46.xml"/></Relationships>
</file>

<file path=xl/drawings/drawing1.xml><?xml version="1.0" encoding="utf-8"?>
<xdr:wsDr xmlns:xdr="http://schemas.openxmlformats.org/drawingml/2006/spreadsheetDrawing" xmlns:a="http://schemas.openxmlformats.org/drawingml/2006/main">
  <xdr:twoCellAnchor>
    <xdr:from>
      <xdr:col>2</xdr:col>
      <xdr:colOff>581025</xdr:colOff>
      <xdr:row>1</xdr:row>
      <xdr:rowOff>178594</xdr:rowOff>
    </xdr:from>
    <xdr:to>
      <xdr:col>7</xdr:col>
      <xdr:colOff>381000</xdr:colOff>
      <xdr:row>16</xdr:row>
      <xdr:rowOff>128587</xdr:rowOff>
    </xdr:to>
    <xdr:graphicFrame macro="">
      <xdr:nvGraphicFramePr>
        <xdr:cNvPr id="2" name="Chart 1">
          <a:extLst>
            <a:ext uri="{FF2B5EF4-FFF2-40B4-BE49-F238E27FC236}">
              <a16:creationId xmlns:a16="http://schemas.microsoft.com/office/drawing/2014/main" id="{95B8A7DE-90A6-F1CD-8A30-6C951A3299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619124</xdr:colOff>
      <xdr:row>3</xdr:row>
      <xdr:rowOff>23813</xdr:rowOff>
    </xdr:from>
    <xdr:to>
      <xdr:col>15</xdr:col>
      <xdr:colOff>197643</xdr:colOff>
      <xdr:row>17</xdr:row>
      <xdr:rowOff>100013</xdr:rowOff>
    </xdr:to>
    <xdr:graphicFrame macro="">
      <xdr:nvGraphicFramePr>
        <xdr:cNvPr id="3" name="Chart 2">
          <a:extLst>
            <a:ext uri="{FF2B5EF4-FFF2-40B4-BE49-F238E27FC236}">
              <a16:creationId xmlns:a16="http://schemas.microsoft.com/office/drawing/2014/main" id="{E3014EB9-274B-44CD-887A-49AEC8648D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533400</xdr:colOff>
      <xdr:row>18</xdr:row>
      <xdr:rowOff>71437</xdr:rowOff>
    </xdr:from>
    <xdr:to>
      <xdr:col>7</xdr:col>
      <xdr:colOff>381000</xdr:colOff>
      <xdr:row>33</xdr:row>
      <xdr:rowOff>35719</xdr:rowOff>
    </xdr:to>
    <xdr:graphicFrame macro="">
      <xdr:nvGraphicFramePr>
        <xdr:cNvPr id="4" name="Chart 3">
          <a:extLst>
            <a:ext uri="{FF2B5EF4-FFF2-40B4-BE49-F238E27FC236}">
              <a16:creationId xmlns:a16="http://schemas.microsoft.com/office/drawing/2014/main" id="{B7FB227C-46B8-4C6C-A162-B9DCAD5CD0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473868</xdr:colOff>
      <xdr:row>19</xdr:row>
      <xdr:rowOff>154782</xdr:rowOff>
    </xdr:from>
    <xdr:to>
      <xdr:col>16</xdr:col>
      <xdr:colOff>2380</xdr:colOff>
      <xdr:row>34</xdr:row>
      <xdr:rowOff>40482</xdr:rowOff>
    </xdr:to>
    <xdr:graphicFrame macro="">
      <xdr:nvGraphicFramePr>
        <xdr:cNvPr id="5" name="Chart 4">
          <a:extLst>
            <a:ext uri="{FF2B5EF4-FFF2-40B4-BE49-F238E27FC236}">
              <a16:creationId xmlns:a16="http://schemas.microsoft.com/office/drawing/2014/main" id="{E9283E72-7768-4C72-860C-44A1661631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23813</xdr:colOff>
      <xdr:row>37</xdr:row>
      <xdr:rowOff>71437</xdr:rowOff>
    </xdr:from>
    <xdr:to>
      <xdr:col>10</xdr:col>
      <xdr:colOff>1297781</xdr:colOff>
      <xdr:row>51</xdr:row>
      <xdr:rowOff>28575</xdr:rowOff>
    </xdr:to>
    <xdr:graphicFrame macro="">
      <xdr:nvGraphicFramePr>
        <xdr:cNvPr id="6" name="Chart 5">
          <a:extLst>
            <a:ext uri="{FF2B5EF4-FFF2-40B4-BE49-F238E27FC236}">
              <a16:creationId xmlns:a16="http://schemas.microsoft.com/office/drawing/2014/main" id="{6C596315-D7E9-49E3-A9E9-863FCCCC15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4</xdr:col>
      <xdr:colOff>214312</xdr:colOff>
      <xdr:row>43</xdr:row>
      <xdr:rowOff>154782</xdr:rowOff>
    </xdr:from>
    <xdr:to>
      <xdr:col>5</xdr:col>
      <xdr:colOff>650083</xdr:colOff>
      <xdr:row>48</xdr:row>
      <xdr:rowOff>107157</xdr:rowOff>
    </xdr:to>
    <mc:AlternateContent xmlns:mc="http://schemas.openxmlformats.org/markup-compatibility/2006" xmlns:a14="http://schemas.microsoft.com/office/drawing/2010/main">
      <mc:Choice Requires="a14">
        <xdr:graphicFrame macro="">
          <xdr:nvGraphicFramePr>
            <xdr:cNvPr id="7" name="Year 1">
              <a:extLst>
                <a:ext uri="{FF2B5EF4-FFF2-40B4-BE49-F238E27FC236}">
                  <a16:creationId xmlns:a16="http://schemas.microsoft.com/office/drawing/2014/main" id="{CF827CAE-591C-4C94-8AA4-0E10028B0E6A}"/>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5536406" y="8346282"/>
              <a:ext cx="1697832" cy="9048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0</xdr:colOff>
      <xdr:row>71</xdr:row>
      <xdr:rowOff>0</xdr:rowOff>
    </xdr:from>
    <xdr:to>
      <xdr:col>4</xdr:col>
      <xdr:colOff>1062038</xdr:colOff>
      <xdr:row>85</xdr:row>
      <xdr:rowOff>157162</xdr:rowOff>
    </xdr:to>
    <xdr:graphicFrame macro="">
      <xdr:nvGraphicFramePr>
        <xdr:cNvPr id="8" name="Chart 7">
          <a:extLst>
            <a:ext uri="{FF2B5EF4-FFF2-40B4-BE49-F238E27FC236}">
              <a16:creationId xmlns:a16="http://schemas.microsoft.com/office/drawing/2014/main" id="{88CEEA3D-F238-4756-BBE7-BAAE0888A2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295276</xdr:colOff>
      <xdr:row>1</xdr:row>
      <xdr:rowOff>85724</xdr:rowOff>
    </xdr:from>
    <xdr:to>
      <xdr:col>7</xdr:col>
      <xdr:colOff>361951</xdr:colOff>
      <xdr:row>15</xdr:row>
      <xdr:rowOff>38099</xdr:rowOff>
    </xdr:to>
    <xdr:graphicFrame macro="">
      <xdr:nvGraphicFramePr>
        <xdr:cNvPr id="2" name="Chart 1">
          <a:extLst>
            <a:ext uri="{FF2B5EF4-FFF2-40B4-BE49-F238E27FC236}">
              <a16:creationId xmlns:a16="http://schemas.microsoft.com/office/drawing/2014/main" id="{A5CA5C61-80B0-4C50-BFC7-FA41EAE696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238125</xdr:colOff>
      <xdr:row>1</xdr:row>
      <xdr:rowOff>38100</xdr:rowOff>
    </xdr:from>
    <xdr:to>
      <xdr:col>19</xdr:col>
      <xdr:colOff>371475</xdr:colOff>
      <xdr:row>16</xdr:row>
      <xdr:rowOff>33337</xdr:rowOff>
    </xdr:to>
    <xdr:graphicFrame macro="">
      <xdr:nvGraphicFramePr>
        <xdr:cNvPr id="3" name="Chart 2">
          <a:extLst>
            <a:ext uri="{FF2B5EF4-FFF2-40B4-BE49-F238E27FC236}">
              <a16:creationId xmlns:a16="http://schemas.microsoft.com/office/drawing/2014/main" id="{6A990624-FFEB-4628-B4D1-EFC3F247F0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161925</xdr:colOff>
      <xdr:row>21</xdr:row>
      <xdr:rowOff>114300</xdr:rowOff>
    </xdr:from>
    <xdr:to>
      <xdr:col>11</xdr:col>
      <xdr:colOff>1009650</xdr:colOff>
      <xdr:row>35</xdr:row>
      <xdr:rowOff>166687</xdr:rowOff>
    </xdr:to>
    <xdr:graphicFrame macro="">
      <xdr:nvGraphicFramePr>
        <xdr:cNvPr id="4" name="Chart 3">
          <a:extLst>
            <a:ext uri="{FF2B5EF4-FFF2-40B4-BE49-F238E27FC236}">
              <a16:creationId xmlns:a16="http://schemas.microsoft.com/office/drawing/2014/main" id="{00F056FA-6DA4-4C24-A980-03A2E39CC3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276225</xdr:colOff>
      <xdr:row>39</xdr:row>
      <xdr:rowOff>57150</xdr:rowOff>
    </xdr:from>
    <xdr:to>
      <xdr:col>13</xdr:col>
      <xdr:colOff>485775</xdr:colOff>
      <xdr:row>52</xdr:row>
      <xdr:rowOff>57150</xdr:rowOff>
    </xdr:to>
    <xdr:graphicFrame macro="">
      <xdr:nvGraphicFramePr>
        <xdr:cNvPr id="5" name="Chart 4">
          <a:extLst>
            <a:ext uri="{FF2B5EF4-FFF2-40B4-BE49-F238E27FC236}">
              <a16:creationId xmlns:a16="http://schemas.microsoft.com/office/drawing/2014/main" id="{CB635AA1-5862-40B3-BC8F-F939F3C3E1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247650</xdr:colOff>
      <xdr:row>55</xdr:row>
      <xdr:rowOff>19050</xdr:rowOff>
    </xdr:from>
    <xdr:to>
      <xdr:col>14</xdr:col>
      <xdr:colOff>304800</xdr:colOff>
      <xdr:row>69</xdr:row>
      <xdr:rowOff>0</xdr:rowOff>
    </xdr:to>
    <xdr:graphicFrame macro="">
      <xdr:nvGraphicFramePr>
        <xdr:cNvPr id="6" name="Chart 5">
          <a:extLst>
            <a:ext uri="{FF2B5EF4-FFF2-40B4-BE49-F238E27FC236}">
              <a16:creationId xmlns:a16="http://schemas.microsoft.com/office/drawing/2014/main" id="{E9974AC3-7D3B-4604-81CC-94945CCFFF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219074</xdr:colOff>
      <xdr:row>71</xdr:row>
      <xdr:rowOff>23812</xdr:rowOff>
    </xdr:from>
    <xdr:to>
      <xdr:col>12</xdr:col>
      <xdr:colOff>295274</xdr:colOff>
      <xdr:row>85</xdr:row>
      <xdr:rowOff>100012</xdr:rowOff>
    </xdr:to>
    <xdr:graphicFrame macro="">
      <xdr:nvGraphicFramePr>
        <xdr:cNvPr id="8" name="Chart 7">
          <a:extLst>
            <a:ext uri="{FF2B5EF4-FFF2-40B4-BE49-F238E27FC236}">
              <a16:creationId xmlns:a16="http://schemas.microsoft.com/office/drawing/2014/main" id="{3E3A2627-3197-C0A3-686E-6B9BD18FB6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334347</xdr:colOff>
      <xdr:row>0</xdr:row>
      <xdr:rowOff>97193</xdr:rowOff>
    </xdr:from>
    <xdr:to>
      <xdr:col>6</xdr:col>
      <xdr:colOff>690075</xdr:colOff>
      <xdr:row>14</xdr:row>
      <xdr:rowOff>12535</xdr:rowOff>
    </xdr:to>
    <xdr:graphicFrame macro="">
      <xdr:nvGraphicFramePr>
        <xdr:cNvPr id="2" name="Chart 1">
          <a:extLst>
            <a:ext uri="{FF2B5EF4-FFF2-40B4-BE49-F238E27FC236}">
              <a16:creationId xmlns:a16="http://schemas.microsoft.com/office/drawing/2014/main" id="{46600B22-07B8-49A2-BA7A-18AE9217A9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1000606</xdr:colOff>
      <xdr:row>7</xdr:row>
      <xdr:rowOff>0</xdr:rowOff>
    </xdr:from>
    <xdr:to>
      <xdr:col>9</xdr:col>
      <xdr:colOff>355123</xdr:colOff>
      <xdr:row>11</xdr:row>
      <xdr:rowOff>92494</xdr:rowOff>
    </xdr:to>
    <mc:AlternateContent xmlns:mc="http://schemas.openxmlformats.org/markup-compatibility/2006" xmlns:a14="http://schemas.microsoft.com/office/drawing/2010/main">
      <mc:Choice Requires="a14">
        <xdr:graphicFrame macro="">
          <xdr:nvGraphicFramePr>
            <xdr:cNvPr id="3" name="Year 2">
              <a:extLst>
                <a:ext uri="{FF2B5EF4-FFF2-40B4-BE49-F238E27FC236}">
                  <a16:creationId xmlns:a16="http://schemas.microsoft.com/office/drawing/2014/main" id="{05FDC181-9495-4D93-8887-CD16B577831B}"/>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8727519" y="1360714"/>
              <a:ext cx="1832105" cy="9299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178379</xdr:colOff>
      <xdr:row>1</xdr:row>
      <xdr:rowOff>18947</xdr:rowOff>
    </xdr:from>
    <xdr:to>
      <xdr:col>15</xdr:col>
      <xdr:colOff>298356</xdr:colOff>
      <xdr:row>15</xdr:row>
      <xdr:rowOff>94378</xdr:rowOff>
    </xdr:to>
    <xdr:graphicFrame macro="">
      <xdr:nvGraphicFramePr>
        <xdr:cNvPr id="4" name="Chart 3">
          <a:extLst>
            <a:ext uri="{FF2B5EF4-FFF2-40B4-BE49-F238E27FC236}">
              <a16:creationId xmlns:a16="http://schemas.microsoft.com/office/drawing/2014/main" id="{D8E730A6-616B-4157-AE12-8AEEBCD12B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276226</xdr:colOff>
      <xdr:row>21</xdr:row>
      <xdr:rowOff>38100</xdr:rowOff>
    </xdr:from>
    <xdr:to>
      <xdr:col>13</xdr:col>
      <xdr:colOff>457201</xdr:colOff>
      <xdr:row>33</xdr:row>
      <xdr:rowOff>104774</xdr:rowOff>
    </xdr:to>
    <xdr:graphicFrame macro="">
      <xdr:nvGraphicFramePr>
        <xdr:cNvPr id="5" name="Chart 4">
          <a:extLst>
            <a:ext uri="{FF2B5EF4-FFF2-40B4-BE49-F238E27FC236}">
              <a16:creationId xmlns:a16="http://schemas.microsoft.com/office/drawing/2014/main" id="{09D9208E-839A-4205-820F-83650D890A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198665</xdr:colOff>
      <xdr:row>16</xdr:row>
      <xdr:rowOff>168275</xdr:rowOff>
    </xdr:from>
    <xdr:to>
      <xdr:col>22</xdr:col>
      <xdr:colOff>368754</xdr:colOff>
      <xdr:row>31</xdr:row>
      <xdr:rowOff>51707</xdr:rowOff>
    </xdr:to>
    <xdr:graphicFrame macro="">
      <xdr:nvGraphicFramePr>
        <xdr:cNvPr id="6" name="Chart 5">
          <a:extLst>
            <a:ext uri="{FF2B5EF4-FFF2-40B4-BE49-F238E27FC236}">
              <a16:creationId xmlns:a16="http://schemas.microsoft.com/office/drawing/2014/main" id="{176339A8-60B9-4B07-B179-93F539812E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876299</xdr:colOff>
      <xdr:row>48</xdr:row>
      <xdr:rowOff>0</xdr:rowOff>
    </xdr:from>
    <xdr:to>
      <xdr:col>5</xdr:col>
      <xdr:colOff>542924</xdr:colOff>
      <xdr:row>62</xdr:row>
      <xdr:rowOff>76200</xdr:rowOff>
    </xdr:to>
    <xdr:graphicFrame macro="">
      <xdr:nvGraphicFramePr>
        <xdr:cNvPr id="7" name="Chart 6">
          <a:extLst>
            <a:ext uri="{FF2B5EF4-FFF2-40B4-BE49-F238E27FC236}">
              <a16:creationId xmlns:a16="http://schemas.microsoft.com/office/drawing/2014/main" id="{5BB8BB04-E38C-42F1-A961-9DCF556DDD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95250</xdr:colOff>
      <xdr:row>47</xdr:row>
      <xdr:rowOff>180975</xdr:rowOff>
    </xdr:from>
    <xdr:to>
      <xdr:col>17</xdr:col>
      <xdr:colOff>523875</xdr:colOff>
      <xdr:row>62</xdr:row>
      <xdr:rowOff>66675</xdr:rowOff>
    </xdr:to>
    <xdr:graphicFrame macro="">
      <xdr:nvGraphicFramePr>
        <xdr:cNvPr id="8" name="Chart 7">
          <a:extLst>
            <a:ext uri="{FF2B5EF4-FFF2-40B4-BE49-F238E27FC236}">
              <a16:creationId xmlns:a16="http://schemas.microsoft.com/office/drawing/2014/main" id="{2DE95161-EAE6-4BE9-BE69-07CD543EA4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342900</xdr:colOff>
      <xdr:row>1</xdr:row>
      <xdr:rowOff>23812</xdr:rowOff>
    </xdr:from>
    <xdr:to>
      <xdr:col>10</xdr:col>
      <xdr:colOff>38100</xdr:colOff>
      <xdr:row>15</xdr:row>
      <xdr:rowOff>100012</xdr:rowOff>
    </xdr:to>
    <xdr:graphicFrame macro="">
      <xdr:nvGraphicFramePr>
        <xdr:cNvPr id="2" name="Chart 1">
          <a:extLst>
            <a:ext uri="{FF2B5EF4-FFF2-40B4-BE49-F238E27FC236}">
              <a16:creationId xmlns:a16="http://schemas.microsoft.com/office/drawing/2014/main" id="{DD7EF23C-8DF3-4F2B-8C8B-4CBB986494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257176</xdr:colOff>
      <xdr:row>0</xdr:row>
      <xdr:rowOff>114300</xdr:rowOff>
    </xdr:from>
    <xdr:to>
      <xdr:col>17</xdr:col>
      <xdr:colOff>752475</xdr:colOff>
      <xdr:row>14</xdr:row>
      <xdr:rowOff>28574</xdr:rowOff>
    </xdr:to>
    <xdr:graphicFrame macro="">
      <xdr:nvGraphicFramePr>
        <xdr:cNvPr id="3" name="Chart 2">
          <a:extLst>
            <a:ext uri="{FF2B5EF4-FFF2-40B4-BE49-F238E27FC236}">
              <a16:creationId xmlns:a16="http://schemas.microsoft.com/office/drawing/2014/main" id="{1BFA3E39-59F7-4113-A585-F39D1BBA19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152400</xdr:colOff>
      <xdr:row>16</xdr:row>
      <xdr:rowOff>114300</xdr:rowOff>
    </xdr:from>
    <xdr:to>
      <xdr:col>9</xdr:col>
      <xdr:colOff>457200</xdr:colOff>
      <xdr:row>31</xdr:row>
      <xdr:rowOff>0</xdr:rowOff>
    </xdr:to>
    <xdr:graphicFrame macro="">
      <xdr:nvGraphicFramePr>
        <xdr:cNvPr id="4" name="Chart 3">
          <a:extLst>
            <a:ext uri="{FF2B5EF4-FFF2-40B4-BE49-F238E27FC236}">
              <a16:creationId xmlns:a16="http://schemas.microsoft.com/office/drawing/2014/main" id="{FA2F123D-488C-4530-BF55-92F6DF77E7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66675</xdr:colOff>
      <xdr:row>18</xdr:row>
      <xdr:rowOff>28575</xdr:rowOff>
    </xdr:from>
    <xdr:to>
      <xdr:col>16</xdr:col>
      <xdr:colOff>876300</xdr:colOff>
      <xdr:row>29</xdr:row>
      <xdr:rowOff>85724</xdr:rowOff>
    </xdr:to>
    <xdr:graphicFrame macro="">
      <xdr:nvGraphicFramePr>
        <xdr:cNvPr id="5" name="Chart 4">
          <a:extLst>
            <a:ext uri="{FF2B5EF4-FFF2-40B4-BE49-F238E27FC236}">
              <a16:creationId xmlns:a16="http://schemas.microsoft.com/office/drawing/2014/main" id="{ABC4BBF5-F3B4-46CD-A303-C56224C5E9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76200</xdr:colOff>
      <xdr:row>32</xdr:row>
      <xdr:rowOff>85725</xdr:rowOff>
    </xdr:from>
    <xdr:to>
      <xdr:col>9</xdr:col>
      <xdr:colOff>381000</xdr:colOff>
      <xdr:row>46</xdr:row>
      <xdr:rowOff>161925</xdr:rowOff>
    </xdr:to>
    <xdr:graphicFrame macro="">
      <xdr:nvGraphicFramePr>
        <xdr:cNvPr id="6" name="Chart 5">
          <a:extLst>
            <a:ext uri="{FF2B5EF4-FFF2-40B4-BE49-F238E27FC236}">
              <a16:creationId xmlns:a16="http://schemas.microsoft.com/office/drawing/2014/main" id="{FAF8A3EC-2776-488C-BE5E-2A8DC3AE88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971549</xdr:colOff>
      <xdr:row>42</xdr:row>
      <xdr:rowOff>109537</xdr:rowOff>
    </xdr:from>
    <xdr:to>
      <xdr:col>18</xdr:col>
      <xdr:colOff>419099</xdr:colOff>
      <xdr:row>56</xdr:row>
      <xdr:rowOff>104775</xdr:rowOff>
    </xdr:to>
    <xdr:graphicFrame macro="">
      <xdr:nvGraphicFramePr>
        <xdr:cNvPr id="8" name="Chart 7">
          <a:extLst>
            <a:ext uri="{FF2B5EF4-FFF2-40B4-BE49-F238E27FC236}">
              <a16:creationId xmlns:a16="http://schemas.microsoft.com/office/drawing/2014/main" id="{AB71B4A0-BA3F-C26A-23DC-4FD4FF1EC3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18</xdr:col>
      <xdr:colOff>591705</xdr:colOff>
      <xdr:row>0</xdr:row>
      <xdr:rowOff>104487</xdr:rowOff>
    </xdr:from>
    <xdr:to>
      <xdr:col>24</xdr:col>
      <xdr:colOff>115455</xdr:colOff>
      <xdr:row>3</xdr:row>
      <xdr:rowOff>86592</xdr:rowOff>
    </xdr:to>
    <xdr:sp macro="" textlink="">
      <xdr:nvSpPr>
        <xdr:cNvPr id="2" name="TextBox 1">
          <a:extLst>
            <a:ext uri="{FF2B5EF4-FFF2-40B4-BE49-F238E27FC236}">
              <a16:creationId xmlns:a16="http://schemas.microsoft.com/office/drawing/2014/main" id="{3698098B-94A7-96FA-5EE1-58C41B9EC357}"/>
            </a:ext>
          </a:extLst>
        </xdr:cNvPr>
        <xdr:cNvSpPr txBox="1"/>
      </xdr:nvSpPr>
      <xdr:spPr>
        <a:xfrm>
          <a:off x="12021705" y="104487"/>
          <a:ext cx="3333750" cy="689264"/>
        </a:xfrm>
        <a:prstGeom prst="rect">
          <a:avLst/>
        </a:prstGeom>
        <a:solidFill>
          <a:schemeClr val="bg2">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600" b="1">
              <a:latin typeface="Amasis MT Pro Black" panose="020F0502020204030204" pitchFamily="18" charset="0"/>
            </a:rPr>
            <a:t>DASHBOARD</a:t>
          </a:r>
        </a:p>
      </xdr:txBody>
    </xdr:sp>
    <xdr:clientData/>
  </xdr:twoCellAnchor>
  <xdr:twoCellAnchor>
    <xdr:from>
      <xdr:col>0</xdr:col>
      <xdr:colOff>591705</xdr:colOff>
      <xdr:row>4</xdr:row>
      <xdr:rowOff>90054</xdr:rowOff>
    </xdr:from>
    <xdr:to>
      <xdr:col>7</xdr:col>
      <xdr:colOff>519545</xdr:colOff>
      <xdr:row>15</xdr:row>
      <xdr:rowOff>99580</xdr:rowOff>
    </xdr:to>
    <xdr:graphicFrame macro="">
      <xdr:nvGraphicFramePr>
        <xdr:cNvPr id="3" name="Chart 2">
          <a:extLst>
            <a:ext uri="{FF2B5EF4-FFF2-40B4-BE49-F238E27FC236}">
              <a16:creationId xmlns:a16="http://schemas.microsoft.com/office/drawing/2014/main" id="{0EE15114-DE79-4560-AB5B-D26AA6C5AB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389660</xdr:colOff>
      <xdr:row>4</xdr:row>
      <xdr:rowOff>51665</xdr:rowOff>
    </xdr:from>
    <xdr:to>
      <xdr:col>16</xdr:col>
      <xdr:colOff>302492</xdr:colOff>
      <xdr:row>15</xdr:row>
      <xdr:rowOff>32615</xdr:rowOff>
    </xdr:to>
    <xdr:graphicFrame macro="">
      <xdr:nvGraphicFramePr>
        <xdr:cNvPr id="4" name="Chart 3">
          <a:extLst>
            <a:ext uri="{FF2B5EF4-FFF2-40B4-BE49-F238E27FC236}">
              <a16:creationId xmlns:a16="http://schemas.microsoft.com/office/drawing/2014/main" id="{2F20AE81-1737-4D44-B952-28847B7D66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4330</xdr:colOff>
      <xdr:row>4</xdr:row>
      <xdr:rowOff>90342</xdr:rowOff>
    </xdr:from>
    <xdr:to>
      <xdr:col>23</xdr:col>
      <xdr:colOff>601230</xdr:colOff>
      <xdr:row>15</xdr:row>
      <xdr:rowOff>118917</xdr:rowOff>
    </xdr:to>
    <xdr:graphicFrame macro="">
      <xdr:nvGraphicFramePr>
        <xdr:cNvPr id="5" name="Chart 4">
          <a:extLst>
            <a:ext uri="{FF2B5EF4-FFF2-40B4-BE49-F238E27FC236}">
              <a16:creationId xmlns:a16="http://schemas.microsoft.com/office/drawing/2014/main" id="{85AEDB40-5F1A-4EE8-8457-C8030FCD57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24</xdr:col>
      <xdr:colOff>404091</xdr:colOff>
      <xdr:row>4</xdr:row>
      <xdr:rowOff>143452</xdr:rowOff>
    </xdr:from>
    <xdr:to>
      <xdr:col>31</xdr:col>
      <xdr:colOff>439017</xdr:colOff>
      <xdr:row>15</xdr:row>
      <xdr:rowOff>172027</xdr:rowOff>
    </xdr:to>
    <xdr:graphicFrame macro="">
      <xdr:nvGraphicFramePr>
        <xdr:cNvPr id="6" name="Chart 5">
          <a:extLst>
            <a:ext uri="{FF2B5EF4-FFF2-40B4-BE49-F238E27FC236}">
              <a16:creationId xmlns:a16="http://schemas.microsoft.com/office/drawing/2014/main" id="{D3C7031B-1B7D-4BA6-BD79-2FF78A4F55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32</xdr:col>
      <xdr:colOff>490682</xdr:colOff>
      <xdr:row>4</xdr:row>
      <xdr:rowOff>173388</xdr:rowOff>
    </xdr:from>
    <xdr:to>
      <xdr:col>40</xdr:col>
      <xdr:colOff>158749</xdr:colOff>
      <xdr:row>15</xdr:row>
      <xdr:rowOff>91065</xdr:rowOff>
    </xdr:to>
    <xdr:graphicFrame macro="">
      <xdr:nvGraphicFramePr>
        <xdr:cNvPr id="7" name="Chart 6">
          <a:extLst>
            <a:ext uri="{FF2B5EF4-FFF2-40B4-BE49-F238E27FC236}">
              <a16:creationId xmlns:a16="http://schemas.microsoft.com/office/drawing/2014/main" id="{357CDF86-CF45-47F4-994F-F7BAA16E9C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577274</xdr:colOff>
      <xdr:row>18</xdr:row>
      <xdr:rowOff>101023</xdr:rowOff>
    </xdr:from>
    <xdr:to>
      <xdr:col>7</xdr:col>
      <xdr:colOff>562841</xdr:colOff>
      <xdr:row>29</xdr:row>
      <xdr:rowOff>0</xdr:rowOff>
    </xdr:to>
    <xdr:graphicFrame macro="">
      <xdr:nvGraphicFramePr>
        <xdr:cNvPr id="8" name="Chart 7">
          <a:extLst>
            <a:ext uri="{FF2B5EF4-FFF2-40B4-BE49-F238E27FC236}">
              <a16:creationId xmlns:a16="http://schemas.microsoft.com/office/drawing/2014/main" id="{62B6B7C1-D898-475C-B8AF-5272574CAE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346364</xdr:colOff>
      <xdr:row>17</xdr:row>
      <xdr:rowOff>125764</xdr:rowOff>
    </xdr:from>
    <xdr:to>
      <xdr:col>16</xdr:col>
      <xdr:colOff>267649</xdr:colOff>
      <xdr:row>28</xdr:row>
      <xdr:rowOff>52450</xdr:rowOff>
    </xdr:to>
    <xdr:graphicFrame macro="">
      <xdr:nvGraphicFramePr>
        <xdr:cNvPr id="9" name="Chart 8">
          <a:extLst>
            <a:ext uri="{FF2B5EF4-FFF2-40B4-BE49-F238E27FC236}">
              <a16:creationId xmlns:a16="http://schemas.microsoft.com/office/drawing/2014/main" id="{B842F4AB-E841-4694-A32F-71CEA29DFE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17</xdr:col>
      <xdr:colOff>145103</xdr:colOff>
      <xdr:row>17</xdr:row>
      <xdr:rowOff>153698</xdr:rowOff>
    </xdr:from>
    <xdr:to>
      <xdr:col>23</xdr:col>
      <xdr:colOff>373702</xdr:colOff>
      <xdr:row>28</xdr:row>
      <xdr:rowOff>144173</xdr:rowOff>
    </xdr:to>
    <xdr:graphicFrame macro="">
      <xdr:nvGraphicFramePr>
        <xdr:cNvPr id="10" name="Chart 9">
          <a:extLst>
            <a:ext uri="{FF2B5EF4-FFF2-40B4-BE49-F238E27FC236}">
              <a16:creationId xmlns:a16="http://schemas.microsoft.com/office/drawing/2014/main" id="{F5BC5A42-A3B8-4B82-998C-D60B9F433D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24</xdr:col>
      <xdr:colOff>331932</xdr:colOff>
      <xdr:row>17</xdr:row>
      <xdr:rowOff>136320</xdr:rowOff>
    </xdr:from>
    <xdr:to>
      <xdr:col>31</xdr:col>
      <xdr:colOff>453961</xdr:colOff>
      <xdr:row>28</xdr:row>
      <xdr:rowOff>92097</xdr:rowOff>
    </xdr:to>
    <xdr:graphicFrame macro="">
      <xdr:nvGraphicFramePr>
        <xdr:cNvPr id="11" name="Chart 10">
          <a:extLst>
            <a:ext uri="{FF2B5EF4-FFF2-40B4-BE49-F238E27FC236}">
              <a16:creationId xmlns:a16="http://schemas.microsoft.com/office/drawing/2014/main" id="{C0688612-04BF-4E2D-85E0-5C82FF0BDA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32</xdr:col>
      <xdr:colOff>485858</xdr:colOff>
      <xdr:row>17</xdr:row>
      <xdr:rowOff>36801</xdr:rowOff>
    </xdr:from>
    <xdr:to>
      <xdr:col>40</xdr:col>
      <xdr:colOff>173182</xdr:colOff>
      <xdr:row>27</xdr:row>
      <xdr:rowOff>132567</xdr:rowOff>
    </xdr:to>
    <xdr:graphicFrame macro="">
      <xdr:nvGraphicFramePr>
        <xdr:cNvPr id="12" name="Chart 11">
          <a:extLst>
            <a:ext uri="{FF2B5EF4-FFF2-40B4-BE49-F238E27FC236}">
              <a16:creationId xmlns:a16="http://schemas.microsoft.com/office/drawing/2014/main" id="{1AB31F44-9ED4-4B34-920C-BCB7E953E5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xdr:col>
      <xdr:colOff>129166</xdr:colOff>
      <xdr:row>30</xdr:row>
      <xdr:rowOff>14432</xdr:rowOff>
    </xdr:from>
    <xdr:to>
      <xdr:col>8</xdr:col>
      <xdr:colOff>100591</xdr:colOff>
      <xdr:row>40</xdr:row>
      <xdr:rowOff>72510</xdr:rowOff>
    </xdr:to>
    <xdr:graphicFrame macro="">
      <xdr:nvGraphicFramePr>
        <xdr:cNvPr id="13" name="Chart 12">
          <a:extLst>
            <a:ext uri="{FF2B5EF4-FFF2-40B4-BE49-F238E27FC236}">
              <a16:creationId xmlns:a16="http://schemas.microsoft.com/office/drawing/2014/main" id="{79E11AC1-2B34-4870-917A-9B2EC52C8C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17</xdr:col>
      <xdr:colOff>86591</xdr:colOff>
      <xdr:row>30</xdr:row>
      <xdr:rowOff>28866</xdr:rowOff>
    </xdr:from>
    <xdr:to>
      <xdr:col>23</xdr:col>
      <xdr:colOff>528823</xdr:colOff>
      <xdr:row>40</xdr:row>
      <xdr:rowOff>130917</xdr:rowOff>
    </xdr:to>
    <xdr:graphicFrame macro="">
      <xdr:nvGraphicFramePr>
        <xdr:cNvPr id="15" name="Chart 14">
          <a:extLst>
            <a:ext uri="{FF2B5EF4-FFF2-40B4-BE49-F238E27FC236}">
              <a16:creationId xmlns:a16="http://schemas.microsoft.com/office/drawing/2014/main" id="{4F82C7CD-43A7-4046-BC68-1DAAE6B404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24</xdr:col>
      <xdr:colOff>288636</xdr:colOff>
      <xdr:row>28</xdr:row>
      <xdr:rowOff>183490</xdr:rowOff>
    </xdr:from>
    <xdr:to>
      <xdr:col>31</xdr:col>
      <xdr:colOff>481920</xdr:colOff>
      <xdr:row>39</xdr:row>
      <xdr:rowOff>166481</xdr:rowOff>
    </xdr:to>
    <xdr:graphicFrame macro="">
      <xdr:nvGraphicFramePr>
        <xdr:cNvPr id="16" name="Chart 15">
          <a:extLst>
            <a:ext uri="{FF2B5EF4-FFF2-40B4-BE49-F238E27FC236}">
              <a16:creationId xmlns:a16="http://schemas.microsoft.com/office/drawing/2014/main" id="{FA726D84-BFE8-46CB-9FBD-F23DEA3679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32</xdr:col>
      <xdr:colOff>387082</xdr:colOff>
      <xdr:row>28</xdr:row>
      <xdr:rowOff>86592</xdr:rowOff>
    </xdr:from>
    <xdr:to>
      <xdr:col>40</xdr:col>
      <xdr:colOff>202045</xdr:colOff>
      <xdr:row>39</xdr:row>
      <xdr:rowOff>35049</xdr:rowOff>
    </xdr:to>
    <xdr:graphicFrame macro="">
      <xdr:nvGraphicFramePr>
        <xdr:cNvPr id="17" name="Chart 16">
          <a:extLst>
            <a:ext uri="{FF2B5EF4-FFF2-40B4-BE49-F238E27FC236}">
              <a16:creationId xmlns:a16="http://schemas.microsoft.com/office/drawing/2014/main" id="{654169B5-0D53-4543-BC1D-0637C62F4A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9</xdr:col>
      <xdr:colOff>294670</xdr:colOff>
      <xdr:row>41</xdr:row>
      <xdr:rowOff>164325</xdr:rowOff>
    </xdr:from>
    <xdr:to>
      <xdr:col>16</xdr:col>
      <xdr:colOff>429396</xdr:colOff>
      <xdr:row>53</xdr:row>
      <xdr:rowOff>19177</xdr:rowOff>
    </xdr:to>
    <xdr:graphicFrame macro="">
      <xdr:nvGraphicFramePr>
        <xdr:cNvPr id="18" name="Chart 17">
          <a:extLst>
            <a:ext uri="{FF2B5EF4-FFF2-40B4-BE49-F238E27FC236}">
              <a16:creationId xmlns:a16="http://schemas.microsoft.com/office/drawing/2014/main" id="{C65CADF6-AEED-4107-BD47-2A2309B9FB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16</xdr:col>
      <xdr:colOff>548285</xdr:colOff>
      <xdr:row>41</xdr:row>
      <xdr:rowOff>90004</xdr:rowOff>
    </xdr:from>
    <xdr:to>
      <xdr:col>24</xdr:col>
      <xdr:colOff>72034</xdr:colOff>
      <xdr:row>52</xdr:row>
      <xdr:rowOff>158041</xdr:rowOff>
    </xdr:to>
    <xdr:graphicFrame macro="">
      <xdr:nvGraphicFramePr>
        <xdr:cNvPr id="19" name="Chart 18">
          <a:extLst>
            <a:ext uri="{FF2B5EF4-FFF2-40B4-BE49-F238E27FC236}">
              <a16:creationId xmlns:a16="http://schemas.microsoft.com/office/drawing/2014/main" id="{764B66D2-1694-42D6-B9BE-381BFFCF07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24</xdr:col>
      <xdr:colOff>184319</xdr:colOff>
      <xdr:row>40</xdr:row>
      <xdr:rowOff>81011</xdr:rowOff>
    </xdr:from>
    <xdr:to>
      <xdr:col>31</xdr:col>
      <xdr:colOff>596658</xdr:colOff>
      <xdr:row>52</xdr:row>
      <xdr:rowOff>14002</xdr:rowOff>
    </xdr:to>
    <xdr:graphicFrame macro="">
      <xdr:nvGraphicFramePr>
        <xdr:cNvPr id="20" name="Chart 19">
          <a:extLst>
            <a:ext uri="{FF2B5EF4-FFF2-40B4-BE49-F238E27FC236}">
              <a16:creationId xmlns:a16="http://schemas.microsoft.com/office/drawing/2014/main" id="{9F63D2F8-CA96-412E-9BD6-EE2A2CA5EB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32</xdr:col>
      <xdr:colOff>346364</xdr:colOff>
      <xdr:row>40</xdr:row>
      <xdr:rowOff>30991</xdr:rowOff>
    </xdr:from>
    <xdr:to>
      <xdr:col>40</xdr:col>
      <xdr:colOff>244815</xdr:colOff>
      <xdr:row>52</xdr:row>
      <xdr:rowOff>30992</xdr:rowOff>
    </xdr:to>
    <xdr:graphicFrame macro="">
      <xdr:nvGraphicFramePr>
        <xdr:cNvPr id="21" name="Chart 20">
          <a:extLst>
            <a:ext uri="{FF2B5EF4-FFF2-40B4-BE49-F238E27FC236}">
              <a16:creationId xmlns:a16="http://schemas.microsoft.com/office/drawing/2014/main" id="{974F2C6C-2FE3-4568-B948-56712760D1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9</xdr:col>
      <xdr:colOff>72159</xdr:colOff>
      <xdr:row>54</xdr:row>
      <xdr:rowOff>79168</xdr:rowOff>
    </xdr:from>
    <xdr:to>
      <xdr:col>16</xdr:col>
      <xdr:colOff>398729</xdr:colOff>
      <xdr:row>67</xdr:row>
      <xdr:rowOff>11133</xdr:rowOff>
    </xdr:to>
    <xdr:graphicFrame macro="">
      <xdr:nvGraphicFramePr>
        <xdr:cNvPr id="22" name="Chart 21">
          <a:extLst>
            <a:ext uri="{FF2B5EF4-FFF2-40B4-BE49-F238E27FC236}">
              <a16:creationId xmlns:a16="http://schemas.microsoft.com/office/drawing/2014/main" id="{DFC7287C-84DC-498F-91A8-7CFE1FB945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17</xdr:col>
      <xdr:colOff>40821</xdr:colOff>
      <xdr:row>53</xdr:row>
      <xdr:rowOff>164934</xdr:rowOff>
    </xdr:from>
    <xdr:to>
      <xdr:col>24</xdr:col>
      <xdr:colOff>54429</xdr:colOff>
      <xdr:row>66</xdr:row>
      <xdr:rowOff>28864</xdr:rowOff>
    </xdr:to>
    <xdr:graphicFrame macro="">
      <xdr:nvGraphicFramePr>
        <xdr:cNvPr id="23" name="Chart 22">
          <a:extLst>
            <a:ext uri="{FF2B5EF4-FFF2-40B4-BE49-F238E27FC236}">
              <a16:creationId xmlns:a16="http://schemas.microsoft.com/office/drawing/2014/main" id="{859E86BB-FF2E-42BC-A3D4-2DE00330BA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24</xdr:col>
      <xdr:colOff>298945</xdr:colOff>
      <xdr:row>52</xdr:row>
      <xdr:rowOff>152977</xdr:rowOff>
    </xdr:from>
    <xdr:to>
      <xdr:col>31</xdr:col>
      <xdr:colOff>584695</xdr:colOff>
      <xdr:row>65</xdr:row>
      <xdr:rowOff>71334</xdr:rowOff>
    </xdr:to>
    <xdr:graphicFrame macro="">
      <xdr:nvGraphicFramePr>
        <xdr:cNvPr id="24" name="Chart 23">
          <a:extLst>
            <a:ext uri="{FF2B5EF4-FFF2-40B4-BE49-F238E27FC236}">
              <a16:creationId xmlns:a16="http://schemas.microsoft.com/office/drawing/2014/main" id="{14590731-6917-483C-BC57-C642228EC6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32</xdr:col>
      <xdr:colOff>245341</xdr:colOff>
      <xdr:row>53</xdr:row>
      <xdr:rowOff>24739</xdr:rowOff>
    </xdr:from>
    <xdr:to>
      <xdr:col>40</xdr:col>
      <xdr:colOff>286163</xdr:colOff>
      <xdr:row>66</xdr:row>
      <xdr:rowOff>11133</xdr:rowOff>
    </xdr:to>
    <xdr:graphicFrame macro="">
      <xdr:nvGraphicFramePr>
        <xdr:cNvPr id="25" name="Chart 24">
          <a:extLst>
            <a:ext uri="{FF2B5EF4-FFF2-40B4-BE49-F238E27FC236}">
              <a16:creationId xmlns:a16="http://schemas.microsoft.com/office/drawing/2014/main" id="{501A6499-E1A1-411A-BFDC-F60EEFC4AA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9</xdr:col>
      <xdr:colOff>174769</xdr:colOff>
      <xdr:row>29</xdr:row>
      <xdr:rowOff>27406</xdr:rowOff>
    </xdr:from>
    <xdr:to>
      <xdr:col>16</xdr:col>
      <xdr:colOff>428188</xdr:colOff>
      <xdr:row>40</xdr:row>
      <xdr:rowOff>27407</xdr:rowOff>
    </xdr:to>
    <xdr:graphicFrame macro="">
      <xdr:nvGraphicFramePr>
        <xdr:cNvPr id="26" name="Chart 25">
          <a:extLst>
            <a:ext uri="{FF2B5EF4-FFF2-40B4-BE49-F238E27FC236}">
              <a16:creationId xmlns:a16="http://schemas.microsoft.com/office/drawing/2014/main" id="{4FC7B69F-1E52-4E16-BFB0-FC4C04ADD8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1</xdr:col>
      <xdr:colOff>86591</xdr:colOff>
      <xdr:row>40</xdr:row>
      <xdr:rowOff>173180</xdr:rowOff>
    </xdr:from>
    <xdr:to>
      <xdr:col>7</xdr:col>
      <xdr:colOff>514999</xdr:colOff>
      <xdr:row>52</xdr:row>
      <xdr:rowOff>157958</xdr:rowOff>
    </xdr:to>
    <xdr:graphicFrame macro="">
      <xdr:nvGraphicFramePr>
        <xdr:cNvPr id="14" name="Chart 13">
          <a:extLst>
            <a:ext uri="{FF2B5EF4-FFF2-40B4-BE49-F238E27FC236}">
              <a16:creationId xmlns:a16="http://schemas.microsoft.com/office/drawing/2014/main" id="{58F4E9CE-097D-4C47-8466-0E5ED3B271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5.xml.rels><?xml version="1.0" encoding="UTF-8" standalone="yes"?>
<Relationships xmlns="http://schemas.openxmlformats.org/package/2006/relationships"><Relationship Id="rId2" Type="http://schemas.openxmlformats.org/officeDocument/2006/relationships/externalLinkPath" Target="file:///C:\Users\HP\Documents\financial%20data2(AutoRecovered).xlsx" TargetMode="External"/><Relationship Id="rId1" Type="http://schemas.openxmlformats.org/officeDocument/2006/relationships/pivotCacheRecords" Target="pivotCacheRecords4.xml"/></Relationships>
</file>

<file path=xl/pivotCache/_rels/pivotCacheDefinition6.xml.rels><?xml version="1.0" encoding="UTF-8" standalone="yes"?>
<Relationships xmlns="http://schemas.openxmlformats.org/package/2006/relationships"><Relationship Id="rId2" Type="http://schemas.openxmlformats.org/officeDocument/2006/relationships/externalLinkPath" Target="file:///C:\Users\HP\Documents\financial%20data2(AutoRecovered).xlsx" TargetMode="External"/><Relationship Id="rId1" Type="http://schemas.openxmlformats.org/officeDocument/2006/relationships/pivotCacheRecords" Target="pivotCacheRecords5.xml"/></Relationships>
</file>

<file path=xl/pivotCache/_rels/pivotCacheDefinition7.xml.rels><?xml version="1.0" encoding="UTF-8" standalone="yes"?>
<Relationships xmlns="http://schemas.openxmlformats.org/package/2006/relationships"><Relationship Id="rId2" Type="http://schemas.openxmlformats.org/officeDocument/2006/relationships/externalLinkPath" Target="file:///C:\Users\HP\Documents\financial%20data2(AutoRecovered).xlsx" TargetMode="External"/><Relationship Id="rId1" Type="http://schemas.openxmlformats.org/officeDocument/2006/relationships/pivotCacheRecords" Target="pivotCacheRecords6.xml"/></Relationships>
</file>

<file path=xl/pivotCache/_rels/pivotCacheDefinition8.xml.rels><?xml version="1.0" encoding="UTF-8" standalone="yes"?>
<Relationships xmlns="http://schemas.openxmlformats.org/package/2006/relationships"><Relationship Id="rId2" Type="http://schemas.openxmlformats.org/officeDocument/2006/relationships/externalLinkPath" Target="file:///C:\Users\HP\Documents\financial%20data2(AutoRecovered).xlsx" TargetMode="External"/><Relationship Id="rId1" Type="http://schemas.openxmlformats.org/officeDocument/2006/relationships/pivotCacheRecords" Target="pivotCacheRecords7.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66.441031712966" createdVersion="8" refreshedVersion="8" minRefreshableVersion="3" recordCount="700" xr:uid="{E9F50CD0-359E-4357-BD0C-BFA853DE38C6}">
  <cacheSource type="worksheet">
    <worksheetSource ref="A1:R701" sheet="Financial data"/>
  </cacheSource>
  <cacheFields count="16">
    <cacheField name="Segment" numFmtId="0">
      <sharedItems count="5">
        <s v="Government"/>
        <s v="Midmarket"/>
        <s v="Channel Partners"/>
        <s v="Enterprise"/>
        <s v="Small Business"/>
      </sharedItems>
    </cacheField>
    <cacheField name="Country" numFmtId="0">
      <sharedItems count="5">
        <s v="Canada"/>
        <s v="Germany"/>
        <s v="France"/>
        <s v="Mexico"/>
        <s v="United States of America"/>
      </sharedItems>
    </cacheField>
    <cacheField name="Product" numFmtId="164">
      <sharedItems count="6">
        <s v="Carretera"/>
        <s v="Montana"/>
        <s v="Paseo"/>
        <s v="Velo"/>
        <s v="VTT"/>
        <s v="Amarilla"/>
      </sharedItems>
    </cacheField>
    <cacheField name="Discount Band" numFmtId="164">
      <sharedItems count="4">
        <s v="None"/>
        <s v="Low"/>
        <s v="Medium"/>
        <s v="High"/>
      </sharedItems>
    </cacheField>
    <cacheField name="Units Sold" numFmtId="0">
      <sharedItems containsSemiMixedTypes="0" containsString="0" containsNumber="1" minValue="200" maxValue="4492.5"/>
    </cacheField>
    <cacheField name="Manufacturing Price" numFmtId="164">
      <sharedItems containsSemiMixedTypes="0" containsString="0" containsNumber="1" containsInteger="1" minValue="3" maxValue="260"/>
    </cacheField>
    <cacheField name="Sale Price" numFmtId="164">
      <sharedItems containsSemiMixedTypes="0" containsString="0" containsNumber="1" containsInteger="1" minValue="7" maxValue="350"/>
    </cacheField>
    <cacheField name="Gross Sales" numFmtId="164">
      <sharedItems containsSemiMixedTypes="0" containsString="0" containsNumber="1" minValue="1799" maxValue="1207500" count="550">
        <n v="32370"/>
        <n v="26420"/>
        <n v="32670"/>
        <n v="13320"/>
        <n v="37050"/>
        <n v="529550"/>
        <n v="13815"/>
        <n v="30216"/>
        <n v="37980"/>
        <n v="18540"/>
        <n v="333187.5"/>
        <n v="287400"/>
        <n v="15022"/>
        <n v="43125"/>
        <n v="9225"/>
        <n v="5840"/>
        <n v="14610"/>
        <n v="352100"/>
        <n v="4404"/>
        <n v="6181"/>
        <n v="8235"/>
        <n v="236400"/>
        <n v="37080"/>
        <n v="8001"/>
        <n v="603750"/>
        <n v="10944"/>
        <n v="32280"/>
        <n v="36340"/>
        <n v="10451"/>
        <n v="225500"/>
        <n v="25932"/>
        <n v="352625"/>
        <n v="600300"/>
        <n v="34056"/>
        <n v="534450"/>
        <n v="645300"/>
        <n v="962500"/>
        <n v="23436"/>
        <n v="527437.5"/>
        <n v="11802"/>
        <n v="25692"/>
        <n v="27615"/>
        <n v="34440"/>
        <n v="7210"/>
        <n v="4473"/>
        <n v="9282"/>
        <n v="22296"/>
        <n v="423500"/>
        <n v="17703"/>
        <n v="17340"/>
        <n v="41250"/>
        <n v="32052"/>
        <n v="9192"/>
        <n v="148200"/>
        <n v="488950"/>
        <n v="754250"/>
        <n v="33210"/>
        <n v="690300"/>
        <n v="27510"/>
        <n v="12810"/>
        <n v="749400"/>
        <n v="82875"/>
        <n v="22710"/>
        <n v="31447.5"/>
        <n v="90875"/>
        <n v="98375"/>
        <n v="227875"/>
        <n v="11205"/>
        <n v="871500"/>
        <n v="77280"/>
        <n v="2534"/>
        <n v="115375"/>
        <n v="14644"/>
        <n v="1841"/>
        <n v="330225"/>
        <n v="295800"/>
        <n v="218000"/>
        <n v="23868"/>
        <n v="4815"/>
        <n v="92812.5"/>
        <n v="15540"/>
        <n v="64200"/>
        <n v="15015"/>
        <n v="998200"/>
        <n v="13704"/>
        <n v="31320"/>
        <n v="8280"/>
        <n v="207500"/>
        <n v="35445"/>
        <n v="275400"/>
        <n v="518400"/>
        <n v="82750"/>
        <n v="101125"/>
        <n v="268125"/>
        <n v="21420"/>
        <n v="574800"/>
        <n v="341125"/>
        <n v="28875"/>
        <n v="14091"/>
        <n v="12660"/>
        <n v="13008"/>
        <n v="1038100"/>
        <n v="1006950"/>
        <n v="10880"/>
        <n v="93100"/>
        <n v="679000"/>
        <n v="77700"/>
        <n v="330300"/>
        <n v="284500"/>
        <n v="24720"/>
        <n v="18820"/>
        <n v="530437.5"/>
        <n v="51600"/>
        <n v="206700"/>
        <n v="23364"/>
        <n v="10896"/>
        <n v="13706"/>
        <n v="22812"/>
        <n v="3808"/>
        <n v="628950"/>
        <n v="160875"/>
        <n v="213250"/>
        <n v="730350"/>
        <n v="221750"/>
        <n v="196250"/>
        <n v="16434"/>
        <n v="251125"/>
        <n v="29175"/>
        <n v="853200"/>
        <n v="22992"/>
        <n v="562200"/>
        <n v="574700"/>
        <n v="16620"/>
        <n v="12320"/>
        <n v="77010"/>
        <n v="29748"/>
        <n v="30465"/>
        <n v="33915"/>
        <n v="14720"/>
        <n v="19957"/>
        <n v="606300"/>
        <n v="95900"/>
        <n v="29505"/>
        <n v="557700"/>
        <n v="142250"/>
        <n v="29757"/>
        <n v="99375"/>
        <n v="424350"/>
        <n v="875400"/>
        <n v="1207500"/>
        <n v="373500"/>
        <n v="3270"/>
        <n v="41480"/>
        <n v="21120"/>
        <n v="10065"/>
        <n v="17580"/>
        <n v="52920"/>
        <n v="761950"/>
        <n v="10392"/>
        <n v="122150"/>
        <n v="652750"/>
        <n v="134250"/>
        <n v="667450"/>
        <n v="622300"/>
        <n v="8113"/>
        <n v="9604"/>
        <n v="16443"/>
        <n v="18823"/>
        <n v="29172"/>
        <n v="11781"/>
        <n v="13476"/>
        <n v="22380"/>
        <n v="13392"/>
        <n v="31260"/>
        <n v="297300"/>
        <n v="7112"/>
        <n v="41865"/>
        <n v="3990"/>
        <n v="17409"/>
        <n v="484575"/>
        <n v="453375"/>
        <n v="252000"/>
        <n v="28104"/>
        <n v="330000"/>
        <n v="26060"/>
        <n v="374000"/>
        <n v="298125"/>
        <n v="482100"/>
        <n v="16289"/>
        <n v="210700"/>
        <n v="39300"/>
        <n v="429800"/>
        <n v="27780"/>
        <n v="107625"/>
        <n v="88000"/>
        <n v="36040"/>
        <n v="53260"/>
        <n v="14952"/>
        <n v="31740"/>
        <n v="8325"/>
        <n v="42915"/>
        <n v="100875"/>
        <n v="56640"/>
        <n v="31580"/>
        <n v="20660"/>
        <n v="375000"/>
        <n v="25300"/>
        <n v="45940"/>
        <n v="472500"/>
        <n v="193200"/>
        <n v="57015"/>
        <n v="22350"/>
        <n v="42660"/>
        <n v="6744"/>
        <n v="27588"/>
        <n v="30450"/>
        <n v="110875"/>
        <n v="343000"/>
        <n v="511000"/>
        <n v="9821"/>
        <n v="32676"/>
        <n v="523600"/>
        <n v="254450"/>
        <n v="119000"/>
        <n v="344375"/>
        <n v="22950"/>
        <n v="10486"/>
        <n v="366300"/>
        <n v="726600"/>
        <n v="22460"/>
        <n v="730800"/>
        <n v="248437.5"/>
        <n v="587650"/>
        <n v="35140"/>
        <n v="32970"/>
        <n v="26145"/>
        <n v="17295"/>
        <n v="20020"/>
        <n v="9331"/>
        <n v="8724"/>
        <n v="22608"/>
        <n v="36680"/>
        <n v="28080"/>
        <n v="7217"/>
        <n v="18930"/>
        <n v="7945"/>
        <n v="3829"/>
        <n v="11074"/>
        <n v="20862"/>
        <n v="26580"/>
        <n v="616350"/>
        <n v="134400"/>
        <n v="654300"/>
        <n v="39520"/>
        <n v="312500"/>
        <n v="510600"/>
        <n v="439125"/>
        <n v="31515"/>
        <n v="43965"/>
        <n v="30700"/>
        <n v="336900"/>
        <n v="421200"/>
        <n v="33156"/>
        <n v="14875"/>
        <n v="497700"/>
        <n v="12180"/>
        <n v="260875"/>
        <n v="28420"/>
        <n v="411600"/>
        <n v="11760"/>
        <n v="38934"/>
        <n v="287700"/>
        <n v="824100"/>
        <n v="205625"/>
        <n v="1006600"/>
        <n v="124250"/>
        <n v="22360"/>
        <n v="3416"/>
        <n v="25640"/>
        <n v="1799"/>
        <n v="192500"/>
        <n v="7350"/>
        <n v="476700"/>
        <n v="37515"/>
        <n v="14160"/>
        <n v="12900"/>
        <n v="468600"/>
        <n v="384900"/>
        <n v="10665"/>
        <n v="139250"/>
        <n v="8813"/>
        <n v="7665"/>
        <n v="27320"/>
        <n v="738000"/>
        <n v="4746"/>
        <n v="11186"/>
        <n v="16863"/>
        <n v="38680"/>
        <n v="59860"/>
        <n v="751100"/>
        <n v="13622"/>
        <n v="7176"/>
        <n v="20349"/>
        <n v="16366"/>
        <n v="115800"/>
        <n v="190500"/>
        <n v="201075"/>
        <n v="133350"/>
        <n v="147700"/>
        <n v="640200"/>
        <n v="242400"/>
        <n v="30400"/>
        <n v="16500"/>
        <n v="8730"/>
        <n v="328200"/>
        <n v="1140750"/>
        <n v="583100"/>
        <n v="96600"/>
        <n v="27852"/>
        <n v="232125"/>
        <n v="11277"/>
        <n v="349625"/>
        <n v="100200"/>
        <n v="769500"/>
        <n v="845950"/>
        <n v="55125"/>
        <n v="18405"/>
        <n v="397200"/>
        <n v="21300"/>
        <n v="3675"/>
        <n v="1138050"/>
        <n v="457450"/>
        <n v="70875"/>
        <n v="263750"/>
        <n v="444150"/>
        <n v="23472"/>
        <n v="797700"/>
        <n v="473025"/>
        <n v="10560"/>
        <n v="560100"/>
        <n v="26808"/>
        <n v="109625"/>
        <n v="724850"/>
        <n v="14550"/>
        <n v="33880"/>
        <n v="13260"/>
        <n v="5733"/>
        <n v="18960"/>
        <n v="3647"/>
        <n v="19460"/>
        <n v="20760"/>
        <n v="2520"/>
        <n v="23604"/>
        <n v="39420"/>
        <n v="53640"/>
        <n v="24457.5"/>
        <n v="3672"/>
        <n v="4632"/>
        <n v="16296"/>
        <n v="430687.5"/>
        <n v="185250"/>
        <n v="809550"/>
        <n v="31080"/>
        <n v="39080"/>
        <n v="177300"/>
        <n v="32505"/>
        <n v="4820"/>
        <n v="10215"/>
        <n v="7650"/>
        <n v="11850"/>
        <n v="223650"/>
        <n v="199500"/>
        <n v="688200"/>
        <n v="18655"/>
        <n v="239500"/>
        <n v="255900"/>
        <n v="42625"/>
        <n v="9615"/>
        <n v="982450"/>
        <n v="129600"/>
        <n v="316125"/>
        <n v="654500"/>
        <n v="72375"/>
        <n v="784000"/>
        <n v="897900"/>
        <n v="42246"/>
        <n v="40780"/>
        <n v="30888"/>
        <n v="247450"/>
        <n v="14376"/>
        <n v="17724"/>
        <n v="5760"/>
        <n v="5664"/>
        <n v="11053"/>
        <n v="12060"/>
        <n v="47992.5"/>
        <n v="23244"/>
        <n v="277200"/>
        <n v="843300"/>
        <n v="305125"/>
        <n v="23400"/>
        <n v="18942"/>
        <n v="268100"/>
        <n v="59840"/>
        <n v="32355"/>
        <n v="261900"/>
        <n v="22440"/>
        <n v="736575"/>
        <n v="48312"/>
        <n v="29106"/>
        <n v="47880"/>
        <n v="29760"/>
        <n v="409800"/>
        <n v="56100"/>
        <n v="9825"/>
        <n v="120400"/>
        <n v="12656"/>
        <n v="20808"/>
        <n v="69250"/>
        <n v="58700"/>
        <n v="395625"/>
        <n v="52580"/>
        <n v="179125"/>
        <n v="118375"/>
        <n v="2660"/>
        <n v="310100"/>
        <n v="302000"/>
        <n v="269500"/>
        <n v="40335"/>
        <n v="10155"/>
        <n v="531900"/>
        <n v="16940"/>
        <n v="19138"/>
        <n v="34300"/>
        <n v="355800"/>
        <n v="1048500"/>
        <n v="18100"/>
        <n v="557900"/>
        <n v="407700"/>
        <n v="645000"/>
        <n v="418950"/>
        <n v="5700"/>
        <n v="24660"/>
        <n v="488250"/>
        <n v="345100"/>
        <n v="25308"/>
        <n v="58117.5"/>
        <n v="218050"/>
        <n v="298375"/>
        <n v="94500"/>
        <n v="23950.5"/>
        <n v="38220"/>
        <n v="50430"/>
        <n v="31932"/>
        <n v="30620"/>
        <n v="10437"/>
        <n v="33132"/>
        <n v="38505"/>
        <n v="323050"/>
        <n v="626500"/>
        <n v="8840"/>
        <n v="343875"/>
        <n v="9086"/>
        <n v="7248"/>
        <n v="45100"/>
        <n v="24980"/>
        <n v="10069.5"/>
        <n v="242100"/>
        <n v="52820"/>
        <n v="54160"/>
        <n v="921200"/>
        <n v="197875"/>
        <n v="6852"/>
        <n v="18872"/>
        <n v="23475"/>
        <n v="124950"/>
        <n v="12156"/>
        <n v="59962.5"/>
        <n v="8330"/>
        <n v="9900"/>
        <n v="4920"/>
        <n v="781500"/>
        <n v="207375"/>
        <n v="21240"/>
        <n v="51580"/>
        <n v="34860"/>
        <n v="20972"/>
        <n v="1960"/>
        <n v="2051"/>
        <n v="4170"/>
        <n v="48560"/>
        <n v="26505"/>
        <n v="16716"/>
        <n v="24180"/>
        <n v="240300"/>
        <n v="127875"/>
        <n v="448800"/>
        <n v="303000"/>
        <n v="22695"/>
        <n v="34500"/>
        <n v="779625"/>
        <n v="419650"/>
        <n v="70000"/>
        <n v="2716"/>
        <n v="12089"/>
        <n v="5200"/>
        <n v="34968"/>
        <n v="12117"/>
        <n v="245000"/>
        <n v="26664"/>
        <n v="411950"/>
        <n v="672700"/>
        <n v="196875"/>
        <n v="12120"/>
        <n v="80700"/>
        <n v="760800"/>
        <n v="20321"/>
        <n v="762300"/>
        <n v="448350"/>
        <n v="266400"/>
        <n v="355500"/>
        <n v="29700"/>
        <n v="28050"/>
        <n v="146750"/>
        <n v="345875"/>
        <n v="135625"/>
        <n v="163800"/>
        <n v="23160"/>
        <n v="24210"/>
        <n v="17745"/>
        <n v="997850"/>
        <n v="38385"/>
        <n v="5340"/>
        <n v="17625"/>
        <n v="702450"/>
        <n v="752850"/>
        <n v="10968"/>
        <n v="5860"/>
        <n v="6000"/>
        <n v="42390"/>
        <n v="772200"/>
        <n v="304750"/>
        <n v="17310"/>
        <n v="7380"/>
        <n v="369250"/>
        <n v="69000"/>
        <n v="742500"/>
        <n v="9576"/>
        <n v="5061"/>
        <n v="21672"/>
      </sharedItems>
    </cacheField>
    <cacheField name="Discounts" numFmtId="164">
      <sharedItems containsSemiMixedTypes="0" containsString="0" containsNumber="1" minValue="0" maxValue="149677.5"/>
    </cacheField>
    <cacheField name=" Sales" numFmtId="164">
      <sharedItems containsSemiMixedTypes="0" containsString="0" containsNumber="1" minValue="1655.08" maxValue="1159200"/>
    </cacheField>
    <cacheField name="COGS" numFmtId="164">
      <sharedItems containsSemiMixedTypes="0" containsString="0" containsNumber="1" minValue="918" maxValue="950625"/>
    </cacheField>
    <cacheField name="Profit" numFmtId="164">
      <sharedItems containsSemiMixedTypes="0" containsString="0" containsNumber="1" minValue="-910507.5" maxValue="1173000"/>
    </cacheField>
    <cacheField name="Date" numFmtId="14">
      <sharedItems containsSemiMixedTypes="0" containsNonDate="0" containsDate="1" containsString="0" minDate="2013-09-01T00:00:00" maxDate="2014-12-02T00:00:00"/>
    </cacheField>
    <cacheField name="Month Number" numFmtId="0">
      <sharedItems containsSemiMixedTypes="0" containsString="0" containsNumber="1" containsInteger="1" minValue="1" maxValue="12"/>
    </cacheField>
    <cacheField name="Month Name" numFmtId="166">
      <sharedItems count="12">
        <s v="January"/>
        <s v="June"/>
        <s v="December"/>
        <s v="March"/>
        <s v="July"/>
        <s v="August"/>
        <s v="September"/>
        <s v="October"/>
        <s v="February"/>
        <s v="November"/>
        <s v="April"/>
        <s v="May"/>
      </sharedItems>
    </cacheField>
    <cacheField name="Year" numFmtId="166">
      <sharedItems count="2">
        <s v="2014"/>
        <s v="2013"/>
      </sharedItems>
    </cacheField>
  </cacheFields>
  <extLst>
    <ext xmlns:x14="http://schemas.microsoft.com/office/spreadsheetml/2009/9/main" uri="{725AE2AE-9491-48be-B2B4-4EB974FC3084}">
      <x14:pivotCacheDefinition pivotCacheId="26290118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66.441031712966" createdVersion="8" refreshedVersion="8" minRefreshableVersion="3" recordCount="700" xr:uid="{07893501-3901-48C3-91D6-33ADD2BA5F94}">
  <cacheSource type="worksheet">
    <worksheetSource name="Table1"/>
  </cacheSource>
  <cacheFields count="16">
    <cacheField name="Segment" numFmtId="0">
      <sharedItems count="5">
        <s v="Government"/>
        <s v="Midmarket"/>
        <s v="Channel Partners"/>
        <s v="Enterprise"/>
        <s v="Small Business"/>
      </sharedItems>
    </cacheField>
    <cacheField name="Country" numFmtId="0">
      <sharedItems count="5">
        <s v="Canada"/>
        <s v="Germany"/>
        <s v="France"/>
        <s v="Mexico"/>
        <s v="United States of America"/>
      </sharedItems>
    </cacheField>
    <cacheField name="Product" numFmtId="164">
      <sharedItems count="6">
        <s v="Carretera"/>
        <s v="Montana"/>
        <s v="Paseo"/>
        <s v="Velo"/>
        <s v="VTT"/>
        <s v="Amarilla"/>
      </sharedItems>
    </cacheField>
    <cacheField name="Discount Band" numFmtId="164">
      <sharedItems count="4">
        <s v="None"/>
        <s v="Low"/>
        <s v="Medium"/>
        <s v="High"/>
      </sharedItems>
    </cacheField>
    <cacheField name="Units Sold" numFmtId="0">
      <sharedItems containsSemiMixedTypes="0" containsString="0" containsNumber="1" minValue="200" maxValue="4492.5" count="510">
        <n v="1618.5"/>
        <n v="1321"/>
        <n v="2178"/>
        <n v="888"/>
        <n v="2470"/>
        <n v="1513"/>
        <n v="921"/>
        <n v="2518"/>
        <n v="1899"/>
        <n v="1545"/>
        <n v="2665.5"/>
        <n v="958"/>
        <n v="2146"/>
        <n v="345"/>
        <n v="615"/>
        <n v="292"/>
        <n v="974"/>
        <n v="1006"/>
        <n v="367"/>
        <n v="883"/>
        <n v="549"/>
        <n v="788"/>
        <n v="2472"/>
        <n v="1143"/>
        <n v="1725"/>
        <n v="912"/>
        <n v="2152"/>
        <n v="1817"/>
        <n v="1493"/>
        <n v="1804"/>
        <n v="2161"/>
        <n v="2821"/>
        <n v="2001"/>
        <n v="2838"/>
        <n v="1527"/>
        <n v="2151"/>
        <n v="2750"/>
        <n v="1953"/>
        <n v="4219.5"/>
        <n v="1686"/>
        <n v="2141"/>
        <n v="3945"/>
        <n v="2296"/>
        <n v="1030"/>
        <n v="639"/>
        <n v="1326"/>
        <n v="1858"/>
        <n v="1210"/>
        <n v="2529"/>
        <n v="1445"/>
        <n v="330"/>
        <n v="2671"/>
        <n v="766"/>
        <n v="494"/>
        <n v="1397"/>
        <n v="2155"/>
        <n v="2214"/>
        <n v="2301"/>
        <n v="1375.5"/>
        <n v="1830"/>
        <n v="2498"/>
        <n v="663"/>
        <n v="1514"/>
        <n v="4492.5"/>
        <n v="727"/>
        <n v="787"/>
        <n v="1823"/>
        <n v="747"/>
        <n v="2905"/>
        <n v="3864"/>
        <n v="362"/>
        <n v="923"/>
        <n v="2092"/>
        <n v="263"/>
        <n v="943.5"/>
        <n v="986"/>
        <n v="1744"/>
        <n v="1989"/>
        <n v="321"/>
        <n v="742.5"/>
        <n v="1295"/>
        <n v="214"/>
        <n v="2145"/>
        <n v="2852"/>
        <n v="1142"/>
        <n v="1566"/>
        <n v="690"/>
        <n v="1660"/>
        <n v="2363"/>
        <n v="918"/>
        <n v="1728"/>
        <n v="662"/>
        <n v="809"/>
        <n v="1785"/>
        <n v="1916"/>
        <n v="2729"/>
        <n v="1925"/>
        <n v="2013"/>
        <n v="1055"/>
        <n v="1084"/>
        <n v="2966"/>
        <n v="2877"/>
        <n v="544"/>
        <n v="266"/>
        <n v="1940"/>
        <n v="259"/>
        <n v="1101"/>
        <n v="2276"/>
        <n v="1236"/>
        <n v="941"/>
        <n v="4243.5"/>
        <n v="2580"/>
        <n v="689"/>
        <n v="1947"/>
        <n v="908"/>
        <n v="1958"/>
        <n v="1901"/>
        <n v="1797"/>
        <n v="1287"/>
        <n v="1706"/>
        <n v="2434.5"/>
        <n v="1774"/>
        <n v="1570"/>
        <n v="1369.5"/>
        <n v="2009"/>
        <n v="1945"/>
        <n v="2844"/>
        <n v="1874"/>
        <n v="1642"/>
        <n v="831"/>
        <n v="1760"/>
        <n v="3850.5"/>
        <n v="2479"/>
        <n v="2031"/>
        <n v="2261"/>
        <n v="736"/>
        <n v="2851"/>
        <n v="2021"/>
        <n v="274"/>
        <n v="1967"/>
        <n v="1859"/>
        <n v="1138"/>
        <n v="4251"/>
        <n v="795"/>
        <n v="1414.5"/>
        <n v="2918"/>
        <n v="3450"/>
        <n v="2988"/>
        <n v="218"/>
        <n v="2074"/>
        <n v="1056"/>
        <n v="671"/>
        <n v="1465"/>
        <n v="2646"/>
        <n v="2177"/>
        <n v="866"/>
        <n v="349"/>
        <n v="1865"/>
        <n v="1074"/>
        <n v="1907"/>
        <n v="1778"/>
        <n v="1159"/>
        <n v="1372"/>
        <n v="2349"/>
        <n v="2689"/>
        <n v="2431"/>
        <n v="1683"/>
        <n v="1123"/>
        <n v="1116"/>
        <n v="1563"/>
        <n v="991"/>
        <n v="1016"/>
        <n v="2791"/>
        <n v="570"/>
        <n v="2487"/>
        <n v="1384.5"/>
        <n v="3627"/>
        <n v="720"/>
        <n v="2342"/>
        <n v="1100"/>
        <n v="1303"/>
        <n v="2992"/>
        <n v="2385"/>
        <n v="1607"/>
        <n v="2327"/>
        <n v="602"/>
        <n v="2620"/>
        <n v="1228"/>
        <n v="1389"/>
        <n v="861"/>
        <n v="704"/>
        <n v="1802"/>
        <n v="2663"/>
        <n v="2136"/>
        <n v="2116"/>
        <n v="555"/>
        <n v="2861"/>
        <n v="807"/>
        <n v="2832"/>
        <n v="1579"/>
        <n v="1033"/>
        <n v="1250"/>
        <n v="1265"/>
        <n v="2297"/>
        <n v="1350"/>
        <n v="552"/>
        <n v="3801"/>
        <n v="1117.5"/>
        <n v="562"/>
        <n v="2299"/>
        <n v="2030"/>
        <n v="887"/>
        <n v="980"/>
        <n v="1460"/>
        <n v="1403"/>
        <n v="2723"/>
        <n v="1496"/>
        <n v="952"/>
        <n v="2755"/>
        <n v="1530"/>
        <n v="1498"/>
        <n v="1221"/>
        <n v="2076"/>
        <n v="2436"/>
        <n v="1987.5"/>
        <n v="1679"/>
        <n v="1757"/>
        <n v="2198"/>
        <n v="1743"/>
        <n v="1153"/>
        <n v="1001"/>
        <n v="1333"/>
        <n v="1884"/>
        <n v="1834"/>
        <n v="2340"/>
        <n v="1031"/>
        <n v="1262"/>
        <n v="1135"/>
        <n v="547"/>
        <n v="1582"/>
        <n v="1738.5"/>
        <n v="2215"/>
        <n v="1761"/>
        <n v="448"/>
        <n v="2181"/>
        <n v="1976"/>
        <n v="2500"/>
        <n v="1702"/>
        <n v="3513"/>
        <n v="2101"/>
        <n v="2931"/>
        <n v="1535"/>
        <n v="1404"/>
        <n v="2763"/>
        <n v="2125"/>
        <n v="1659"/>
        <n v="609"/>
        <n v="2087"/>
        <n v="1421"/>
        <n v="588"/>
        <n v="3244.5"/>
        <n v="959"/>
        <n v="2747"/>
        <n v="1645"/>
        <n v="2876"/>
        <n v="994"/>
        <n v="1118"/>
        <n v="488"/>
        <n v="1282"/>
        <n v="257"/>
        <n v="1540"/>
        <n v="490"/>
        <n v="1362"/>
        <n v="2501"/>
        <n v="708"/>
        <n v="645"/>
        <n v="1562"/>
        <n v="1283"/>
        <n v="711"/>
        <n v="1114"/>
        <n v="1259"/>
        <n v="1095"/>
        <n v="1366"/>
        <n v="2460"/>
        <n v="678"/>
        <n v="1598"/>
        <n v="2409"/>
        <n v="1934"/>
        <n v="2993"/>
        <n v="1946"/>
        <n v="598"/>
        <n v="2907"/>
        <n v="2338"/>
        <n v="386"/>
        <n v="635"/>
        <n v="574.5"/>
        <n v="381"/>
        <n v="422"/>
        <n v="2134"/>
        <n v="808"/>
        <n v="1520"/>
        <n v="1375"/>
        <n v="436.5"/>
        <n v="1094"/>
        <n v="3802.5"/>
        <n v="1666"/>
        <n v="322"/>
        <n v="2321"/>
        <n v="1857"/>
        <n v="1611"/>
        <n v="2797"/>
        <n v="334"/>
        <n v="2565"/>
        <n v="2417"/>
        <n v="3675"/>
        <n v="1227"/>
        <n v="1324"/>
        <n v="1775"/>
        <n v="245"/>
        <n v="3793.5"/>
        <n v="1307"/>
        <n v="567"/>
        <n v="2110"/>
        <n v="1269"/>
        <n v="1956"/>
        <n v="2659"/>
        <n v="1351.5"/>
        <n v="880"/>
        <n v="1867"/>
        <n v="2234"/>
        <n v="877"/>
        <n v="2071"/>
        <n v="970"/>
        <n v="1694"/>
        <n v="819"/>
        <n v="1580"/>
        <n v="521"/>
        <n v="973"/>
        <n v="1038"/>
        <n v="360"/>
        <n v="2628"/>
        <n v="2682"/>
        <n v="1630.5"/>
        <n v="306"/>
        <n v="2328"/>
        <n v="3445.5"/>
        <n v="1482"/>
        <n v="2313"/>
        <n v="2072"/>
        <n v="1954"/>
        <n v="591"/>
        <n v="2167"/>
        <n v="241"/>
        <n v="681"/>
        <n v="510"/>
        <n v="790"/>
        <n v="1596"/>
        <n v="2294"/>
        <n v="2665"/>
        <n v="853"/>
        <n v="341"/>
        <n v="641"/>
        <n v="2807"/>
        <n v="432"/>
        <n v="1870"/>
        <n v="579"/>
        <n v="2240"/>
        <n v="3520.5"/>
        <n v="2039"/>
        <n v="2574"/>
        <n v="707"/>
        <n v="1198"/>
        <n v="2532"/>
        <n v="384"/>
        <n v="472"/>
        <n v="1005"/>
        <n v="3199.5"/>
        <n v="1937"/>
        <n v="792"/>
        <n v="2811"/>
        <n v="2441"/>
        <n v="1560"/>
        <n v="2706"/>
        <n v="2157"/>
        <n v="873"/>
        <n v="1122"/>
        <n v="2104.5"/>
        <n v="4026"/>
        <n v="2425.5"/>
        <n v="2394"/>
        <n v="1984"/>
        <n v="2805"/>
        <n v="655"/>
        <n v="344"/>
        <n v="1808"/>
        <n v="1734"/>
        <n v="554"/>
        <n v="2935"/>
        <n v="3165"/>
        <n v="2629"/>
        <n v="1433"/>
        <n v="947"/>
        <n v="380"/>
        <n v="886"/>
        <n v="2416"/>
        <n v="2156"/>
        <n v="677"/>
        <n v="1773"/>
        <n v="2420"/>
        <n v="2734"/>
        <n v="1715"/>
        <n v="1186"/>
        <n v="3495"/>
        <n v="905"/>
        <n v="1594"/>
        <n v="1359"/>
        <n v="2150"/>
        <n v="1197"/>
        <n v="1233"/>
        <n v="1395"/>
        <n v="2109"/>
        <n v="3874.5"/>
        <n v="623"/>
        <n v="2387"/>
        <n v="270"/>
        <n v="3421.5"/>
        <n v="2548"/>
        <n v="2521.5"/>
        <n v="2661"/>
        <n v="1531"/>
        <n v="1491"/>
        <n v="2761"/>
        <n v="2567"/>
        <n v="1790"/>
        <n v="442"/>
        <n v="982.5"/>
        <n v="1298"/>
        <n v="604"/>
        <n v="2255"/>
        <n v="1249"/>
        <n v="1438.5"/>
        <n v="2641"/>
        <n v="2708"/>
        <n v="2632"/>
        <n v="1583"/>
        <n v="571"/>
        <n v="2696"/>
        <n v="1565"/>
        <n v="357"/>
        <n v="1013"/>
        <n v="3997.5"/>
        <n v="1190"/>
        <n v="660"/>
        <n v="410"/>
        <n v="2605"/>
        <n v="1770"/>
        <n v="2579"/>
        <n v="2996"/>
        <n v="280"/>
        <n v="293"/>
        <n v="278"/>
        <n v="2428"/>
        <n v="1767"/>
        <n v="1393"/>
        <n v="2015"/>
        <n v="801"/>
        <n v="1023"/>
        <n v="1010"/>
        <n v="2300"/>
        <n v="2227.5"/>
        <n v="1199"/>
        <n v="200"/>
        <n v="388"/>
        <n v="1727"/>
        <n v="260"/>
        <n v="2914"/>
        <n v="1731"/>
        <n v="700"/>
        <n v="2222"/>
        <n v="1177"/>
        <n v="1922"/>
        <n v="1575"/>
        <n v="606"/>
        <n v="269"/>
        <n v="2536"/>
        <n v="2903"/>
        <n v="2541"/>
        <n v="1281"/>
        <n v="2475"/>
        <n v="1174"/>
        <n v="2767"/>
        <n v="1085"/>
        <n v="546"/>
        <n v="1158"/>
        <n v="1614"/>
        <n v="2535"/>
        <n v="2559"/>
        <n v="267"/>
        <n v="1175"/>
        <n v="2007"/>
        <n v="914"/>
        <n v="500"/>
        <n v="2826"/>
        <n v="2438"/>
        <n v="865.5"/>
        <n v="492"/>
        <n v="2954"/>
        <n v="1368"/>
        <n v="723"/>
        <n v="1806"/>
      </sharedItems>
    </cacheField>
    <cacheField name="Manufacturing Price" numFmtId="164">
      <sharedItems containsSemiMixedTypes="0" containsString="0" containsNumber="1" containsInteger="1" minValue="3" maxValue="260"/>
    </cacheField>
    <cacheField name="Sale Price" numFmtId="164">
      <sharedItems containsSemiMixedTypes="0" containsString="0" containsNumber="1" containsInteger="1" minValue="7" maxValue="350"/>
    </cacheField>
    <cacheField name="Gross Sales" numFmtId="164">
      <sharedItems containsSemiMixedTypes="0" containsString="0" containsNumber="1" minValue="1799" maxValue="1207500" count="550">
        <n v="32370"/>
        <n v="26420"/>
        <n v="32670"/>
        <n v="13320"/>
        <n v="37050"/>
        <n v="529550"/>
        <n v="13815"/>
        <n v="30216"/>
        <n v="37980"/>
        <n v="18540"/>
        <n v="333187.5"/>
        <n v="287400"/>
        <n v="15022"/>
        <n v="43125"/>
        <n v="9225"/>
        <n v="5840"/>
        <n v="14610"/>
        <n v="352100"/>
        <n v="4404"/>
        <n v="6181"/>
        <n v="8235"/>
        <n v="236400"/>
        <n v="37080"/>
        <n v="8001"/>
        <n v="603750"/>
        <n v="10944"/>
        <n v="32280"/>
        <n v="36340"/>
        <n v="10451"/>
        <n v="225500"/>
        <n v="25932"/>
        <n v="352625"/>
        <n v="600300"/>
        <n v="34056"/>
        <n v="534450"/>
        <n v="645300"/>
        <n v="962500"/>
        <n v="23436"/>
        <n v="527437.5"/>
        <n v="11802"/>
        <n v="25692"/>
        <n v="27615"/>
        <n v="34440"/>
        <n v="7210"/>
        <n v="4473"/>
        <n v="9282"/>
        <n v="22296"/>
        <n v="423500"/>
        <n v="17703"/>
        <n v="17340"/>
        <n v="41250"/>
        <n v="32052"/>
        <n v="9192"/>
        <n v="148200"/>
        <n v="488950"/>
        <n v="754250"/>
        <n v="33210"/>
        <n v="690300"/>
        <n v="27510"/>
        <n v="12810"/>
        <n v="749400"/>
        <n v="82875"/>
        <n v="22710"/>
        <n v="31447.5"/>
        <n v="90875"/>
        <n v="98375"/>
        <n v="227875"/>
        <n v="11205"/>
        <n v="871500"/>
        <n v="77280"/>
        <n v="2534"/>
        <n v="115375"/>
        <n v="14644"/>
        <n v="1841"/>
        <n v="330225"/>
        <n v="295800"/>
        <n v="218000"/>
        <n v="23868"/>
        <n v="4815"/>
        <n v="92812.5"/>
        <n v="15540"/>
        <n v="64200"/>
        <n v="15015"/>
        <n v="998200"/>
        <n v="13704"/>
        <n v="31320"/>
        <n v="8280"/>
        <n v="207500"/>
        <n v="35445"/>
        <n v="275400"/>
        <n v="518400"/>
        <n v="82750"/>
        <n v="101125"/>
        <n v="268125"/>
        <n v="21420"/>
        <n v="574800"/>
        <n v="341125"/>
        <n v="28875"/>
        <n v="14091"/>
        <n v="12660"/>
        <n v="13008"/>
        <n v="1038100"/>
        <n v="1006950"/>
        <n v="10880"/>
        <n v="93100"/>
        <n v="679000"/>
        <n v="77700"/>
        <n v="330300"/>
        <n v="284500"/>
        <n v="24720"/>
        <n v="18820"/>
        <n v="530437.5"/>
        <n v="51600"/>
        <n v="206700"/>
        <n v="23364"/>
        <n v="10896"/>
        <n v="13706"/>
        <n v="22812"/>
        <n v="3808"/>
        <n v="628950"/>
        <n v="160875"/>
        <n v="213250"/>
        <n v="730350"/>
        <n v="221750"/>
        <n v="196250"/>
        <n v="16434"/>
        <n v="251125"/>
        <n v="29175"/>
        <n v="853200"/>
        <n v="22992"/>
        <n v="562200"/>
        <n v="574700"/>
        <n v="16620"/>
        <n v="12320"/>
        <n v="77010"/>
        <n v="29748"/>
        <n v="30465"/>
        <n v="33915"/>
        <n v="14720"/>
        <n v="19957"/>
        <n v="606300"/>
        <n v="95900"/>
        <n v="29505"/>
        <n v="557700"/>
        <n v="142250"/>
        <n v="29757"/>
        <n v="99375"/>
        <n v="424350"/>
        <n v="875400"/>
        <n v="1207500"/>
        <n v="373500"/>
        <n v="3270"/>
        <n v="41480"/>
        <n v="21120"/>
        <n v="10065"/>
        <n v="17580"/>
        <n v="52920"/>
        <n v="761950"/>
        <n v="10392"/>
        <n v="122150"/>
        <n v="652750"/>
        <n v="134250"/>
        <n v="667450"/>
        <n v="622300"/>
        <n v="8113"/>
        <n v="9604"/>
        <n v="16443"/>
        <n v="18823"/>
        <n v="29172"/>
        <n v="11781"/>
        <n v="13476"/>
        <n v="22380"/>
        <n v="13392"/>
        <n v="31260"/>
        <n v="297300"/>
        <n v="7112"/>
        <n v="41865"/>
        <n v="3990"/>
        <n v="17409"/>
        <n v="484575"/>
        <n v="453375"/>
        <n v="252000"/>
        <n v="28104"/>
        <n v="330000"/>
        <n v="26060"/>
        <n v="374000"/>
        <n v="298125"/>
        <n v="482100"/>
        <n v="16289"/>
        <n v="210700"/>
        <n v="39300"/>
        <n v="429800"/>
        <n v="27780"/>
        <n v="107625"/>
        <n v="88000"/>
        <n v="36040"/>
        <n v="53260"/>
        <n v="14952"/>
        <n v="31740"/>
        <n v="8325"/>
        <n v="42915"/>
        <n v="100875"/>
        <n v="56640"/>
        <n v="31580"/>
        <n v="20660"/>
        <n v="375000"/>
        <n v="25300"/>
        <n v="45940"/>
        <n v="472500"/>
        <n v="193200"/>
        <n v="57015"/>
        <n v="22350"/>
        <n v="42660"/>
        <n v="6744"/>
        <n v="27588"/>
        <n v="30450"/>
        <n v="110875"/>
        <n v="343000"/>
        <n v="511000"/>
        <n v="9821"/>
        <n v="32676"/>
        <n v="523600"/>
        <n v="254450"/>
        <n v="119000"/>
        <n v="344375"/>
        <n v="22950"/>
        <n v="10486"/>
        <n v="366300"/>
        <n v="726600"/>
        <n v="22460"/>
        <n v="730800"/>
        <n v="248437.5"/>
        <n v="587650"/>
        <n v="35140"/>
        <n v="32970"/>
        <n v="26145"/>
        <n v="17295"/>
        <n v="20020"/>
        <n v="9331"/>
        <n v="8724"/>
        <n v="22608"/>
        <n v="36680"/>
        <n v="28080"/>
        <n v="7217"/>
        <n v="18930"/>
        <n v="7945"/>
        <n v="3829"/>
        <n v="11074"/>
        <n v="20862"/>
        <n v="26580"/>
        <n v="616350"/>
        <n v="134400"/>
        <n v="654300"/>
        <n v="39520"/>
        <n v="312500"/>
        <n v="510600"/>
        <n v="439125"/>
        <n v="31515"/>
        <n v="43965"/>
        <n v="30700"/>
        <n v="336900"/>
        <n v="421200"/>
        <n v="33156"/>
        <n v="14875"/>
        <n v="497700"/>
        <n v="12180"/>
        <n v="260875"/>
        <n v="28420"/>
        <n v="411600"/>
        <n v="11760"/>
        <n v="38934"/>
        <n v="287700"/>
        <n v="824100"/>
        <n v="205625"/>
        <n v="1006600"/>
        <n v="124250"/>
        <n v="22360"/>
        <n v="3416"/>
        <n v="25640"/>
        <n v="1799"/>
        <n v="192500"/>
        <n v="7350"/>
        <n v="476700"/>
        <n v="37515"/>
        <n v="14160"/>
        <n v="12900"/>
        <n v="468600"/>
        <n v="384900"/>
        <n v="10665"/>
        <n v="139250"/>
        <n v="8813"/>
        <n v="7665"/>
        <n v="27320"/>
        <n v="738000"/>
        <n v="4746"/>
        <n v="11186"/>
        <n v="16863"/>
        <n v="38680"/>
        <n v="59860"/>
        <n v="751100"/>
        <n v="13622"/>
        <n v="7176"/>
        <n v="20349"/>
        <n v="16366"/>
        <n v="115800"/>
        <n v="190500"/>
        <n v="201075"/>
        <n v="133350"/>
        <n v="147700"/>
        <n v="640200"/>
        <n v="242400"/>
        <n v="30400"/>
        <n v="16500"/>
        <n v="8730"/>
        <n v="328200"/>
        <n v="1140750"/>
        <n v="583100"/>
        <n v="96600"/>
        <n v="27852"/>
        <n v="232125"/>
        <n v="11277"/>
        <n v="349625"/>
        <n v="100200"/>
        <n v="769500"/>
        <n v="845950"/>
        <n v="55125"/>
        <n v="18405"/>
        <n v="397200"/>
        <n v="21300"/>
        <n v="3675"/>
        <n v="1138050"/>
        <n v="457450"/>
        <n v="70875"/>
        <n v="263750"/>
        <n v="444150"/>
        <n v="23472"/>
        <n v="797700"/>
        <n v="473025"/>
        <n v="10560"/>
        <n v="560100"/>
        <n v="26808"/>
        <n v="109625"/>
        <n v="724850"/>
        <n v="14550"/>
        <n v="33880"/>
        <n v="13260"/>
        <n v="5733"/>
        <n v="18960"/>
        <n v="3647"/>
        <n v="19460"/>
        <n v="20760"/>
        <n v="2520"/>
        <n v="23604"/>
        <n v="39420"/>
        <n v="53640"/>
        <n v="24457.5"/>
        <n v="3672"/>
        <n v="4632"/>
        <n v="16296"/>
        <n v="430687.5"/>
        <n v="185250"/>
        <n v="809550"/>
        <n v="31080"/>
        <n v="39080"/>
        <n v="177300"/>
        <n v="32505"/>
        <n v="4820"/>
        <n v="10215"/>
        <n v="7650"/>
        <n v="11850"/>
        <n v="223650"/>
        <n v="199500"/>
        <n v="688200"/>
        <n v="18655"/>
        <n v="239500"/>
        <n v="255900"/>
        <n v="42625"/>
        <n v="9615"/>
        <n v="982450"/>
        <n v="129600"/>
        <n v="316125"/>
        <n v="654500"/>
        <n v="72375"/>
        <n v="784000"/>
        <n v="897900"/>
        <n v="42246"/>
        <n v="40780"/>
        <n v="30888"/>
        <n v="247450"/>
        <n v="14376"/>
        <n v="17724"/>
        <n v="5760"/>
        <n v="5664"/>
        <n v="11053"/>
        <n v="12060"/>
        <n v="47992.5"/>
        <n v="23244"/>
        <n v="277200"/>
        <n v="843300"/>
        <n v="305125"/>
        <n v="23400"/>
        <n v="18942"/>
        <n v="268100"/>
        <n v="59840"/>
        <n v="32355"/>
        <n v="261900"/>
        <n v="22440"/>
        <n v="736575"/>
        <n v="48312"/>
        <n v="29106"/>
        <n v="47880"/>
        <n v="29760"/>
        <n v="409800"/>
        <n v="56100"/>
        <n v="9825"/>
        <n v="120400"/>
        <n v="12656"/>
        <n v="20808"/>
        <n v="69250"/>
        <n v="58700"/>
        <n v="395625"/>
        <n v="52580"/>
        <n v="179125"/>
        <n v="118375"/>
        <n v="2660"/>
        <n v="310100"/>
        <n v="302000"/>
        <n v="269500"/>
        <n v="40335"/>
        <n v="10155"/>
        <n v="531900"/>
        <n v="16940"/>
        <n v="19138"/>
        <n v="34300"/>
        <n v="355800"/>
        <n v="1048500"/>
        <n v="18100"/>
        <n v="557900"/>
        <n v="407700"/>
        <n v="645000"/>
        <n v="418950"/>
        <n v="5700"/>
        <n v="24660"/>
        <n v="488250"/>
        <n v="345100"/>
        <n v="25308"/>
        <n v="58117.5"/>
        <n v="218050"/>
        <n v="298375"/>
        <n v="94500"/>
        <n v="23950.5"/>
        <n v="38220"/>
        <n v="50430"/>
        <n v="31932"/>
        <n v="30620"/>
        <n v="10437"/>
        <n v="33132"/>
        <n v="38505"/>
        <n v="323050"/>
        <n v="626500"/>
        <n v="8840"/>
        <n v="343875"/>
        <n v="9086"/>
        <n v="7248"/>
        <n v="45100"/>
        <n v="24980"/>
        <n v="10069.5"/>
        <n v="242100"/>
        <n v="52820"/>
        <n v="54160"/>
        <n v="921200"/>
        <n v="197875"/>
        <n v="6852"/>
        <n v="18872"/>
        <n v="23475"/>
        <n v="124950"/>
        <n v="12156"/>
        <n v="59962.5"/>
        <n v="8330"/>
        <n v="9900"/>
        <n v="4920"/>
        <n v="781500"/>
        <n v="207375"/>
        <n v="21240"/>
        <n v="51580"/>
        <n v="34860"/>
        <n v="20972"/>
        <n v="1960"/>
        <n v="2051"/>
        <n v="4170"/>
        <n v="48560"/>
        <n v="26505"/>
        <n v="16716"/>
        <n v="24180"/>
        <n v="240300"/>
        <n v="127875"/>
        <n v="448800"/>
        <n v="303000"/>
        <n v="22695"/>
        <n v="34500"/>
        <n v="779625"/>
        <n v="419650"/>
        <n v="70000"/>
        <n v="2716"/>
        <n v="12089"/>
        <n v="5200"/>
        <n v="34968"/>
        <n v="12117"/>
        <n v="245000"/>
        <n v="26664"/>
        <n v="411950"/>
        <n v="672700"/>
        <n v="196875"/>
        <n v="12120"/>
        <n v="80700"/>
        <n v="760800"/>
        <n v="20321"/>
        <n v="762300"/>
        <n v="448350"/>
        <n v="266400"/>
        <n v="355500"/>
        <n v="29700"/>
        <n v="28050"/>
        <n v="146750"/>
        <n v="345875"/>
        <n v="135625"/>
        <n v="163800"/>
        <n v="23160"/>
        <n v="24210"/>
        <n v="17745"/>
        <n v="997850"/>
        <n v="38385"/>
        <n v="5340"/>
        <n v="17625"/>
        <n v="702450"/>
        <n v="752850"/>
        <n v="10968"/>
        <n v="5860"/>
        <n v="6000"/>
        <n v="42390"/>
        <n v="772200"/>
        <n v="304750"/>
        <n v="17310"/>
        <n v="7380"/>
        <n v="369250"/>
        <n v="69000"/>
        <n v="742500"/>
        <n v="9576"/>
        <n v="5061"/>
        <n v="21672"/>
      </sharedItems>
    </cacheField>
    <cacheField name="Discounts" numFmtId="164">
      <sharedItems containsSemiMixedTypes="0" containsString="0" containsNumber="1" minValue="0" maxValue="149677.5"/>
    </cacheField>
    <cacheField name=" Sales" numFmtId="164">
      <sharedItems containsSemiMixedTypes="0" containsString="0" containsNumber="1" minValue="1655.08" maxValue="1159200"/>
    </cacheField>
    <cacheField name="COGS" numFmtId="164">
      <sharedItems containsSemiMixedTypes="0" containsString="0" containsNumber="1" minValue="918" maxValue="950625"/>
    </cacheField>
    <cacheField name="Profit" numFmtId="164">
      <sharedItems containsSemiMixedTypes="0" containsString="0" containsNumber="1" minValue="-910507.5" maxValue="1173000" count="692">
        <n v="27514.5"/>
        <n v="22457"/>
        <n v="26136"/>
        <n v="10656"/>
        <n v="29640"/>
        <n v="525011"/>
        <n v="9210"/>
        <n v="17626"/>
        <n v="28485"/>
        <n v="10815"/>
        <n v="24700"/>
        <n v="319860"/>
        <n v="282610"/>
        <n v="4292"/>
        <n v="41400"/>
        <n v="6150"/>
        <n v="2920"/>
        <n v="4870"/>
        <n v="5036"/>
        <n v="342040"/>
        <n v="734"/>
        <n v="-2649"/>
        <n v="2745"/>
        <n v="228520"/>
        <n v="12360"/>
        <n v="-3429"/>
        <n v="586500"/>
        <n v="1824"/>
        <n v="10760"/>
        <n v="18170"/>
        <n v="514420"/>
        <n v="-168709"/>
        <n v="9020"/>
        <n v="-233388"/>
        <n v="231380"/>
        <n v="-166860"/>
        <n v="14105"/>
        <n v="1725"/>
        <n v="100050"/>
        <n v="-675444"/>
        <n v="-511830"/>
        <n v="-208680"/>
        <n v="152700"/>
        <n v="107550"/>
        <n v="-417910"/>
        <n v="247500"/>
        <n v="-484344"/>
        <n v="-569632.5"/>
        <n v="-455760"/>
        <n v="-426558"/>
        <n v="-530968"/>
        <n v="-289179"/>
        <n v="-150675"/>
        <n v="-11835"/>
        <n v="11480"/>
        <n v="-3090"/>
        <n v="-72207"/>
        <n v="-322218"/>
        <n v="16722"/>
        <n v="419870"/>
        <n v="10116"/>
        <n v="13005"/>
        <n v="40260"/>
        <n v="24039"/>
        <n v="6894"/>
        <n v="146718"/>
        <n v="484759"/>
        <n v="747785"/>
        <n v="22140"/>
        <n v="678795"/>
        <n v="20632.5"/>
        <n v="3660"/>
        <n v="736910"/>
        <n v="79560"/>
        <n v="7570"/>
        <n v="-13477.5"/>
        <n v="83605"/>
        <n v="90505"/>
        <n v="209645"/>
        <n v="3735"/>
        <n v="1532"/>
        <n v="842450"/>
        <n v="732700"/>
        <n v="-386400"/>
        <n v="-40906"/>
        <n v="4615"/>
        <n v="3315"/>
        <n v="-236396"/>
        <n v="-63909"/>
        <n v="94350"/>
        <n v="-90875"/>
        <n v="-98375"/>
        <n v="49300"/>
        <n v="139700"/>
        <n v="-218000"/>
        <n v="-493272"/>
        <n v="-78645"/>
        <n v="90585"/>
        <n v="11655"/>
        <n v="63558"/>
        <n v="8580"/>
        <n v="989644"/>
        <n v="7994"/>
        <n v="23490"/>
        <n v="4830"/>
        <n v="199200"/>
        <n v="11815"/>
        <n v="266220"/>
        <n v="501120"/>
        <n v="2284"/>
        <n v="76130"/>
        <n v="2590"/>
        <n v="93035"/>
        <n v="246675"/>
        <n v="3570"/>
        <n v="555640"/>
        <n v="969680"/>
        <n v="313835"/>
        <n v="9625"/>
        <n v="-6039"/>
        <n v="2110"/>
        <n v="2168"/>
        <n v="-156600"/>
        <n v="682180"/>
        <n v="661710"/>
        <n v="4045"/>
        <n v="10725"/>
        <n v="-113940"/>
        <n v="-54400"/>
        <n v="-117072"/>
        <n v="-82750"/>
        <n v="10700"/>
        <n v="287700"/>
        <n v="-341125"/>
        <n v="26600"/>
        <n v="194000"/>
        <n v="10360"/>
        <n v="44040"/>
        <n v="-307260"/>
        <n v="266940"/>
        <n v="-296640"/>
        <n v="-225840"/>
        <n v="76640"/>
        <n v="517707"/>
        <n v="43860"/>
        <n v="204633"/>
        <n v="17523"/>
        <n v="8172"/>
        <n v="3916"/>
        <n v="13307"/>
        <n v="1088"/>
        <n v="619965"/>
        <n v="154440"/>
        <n v="204720"/>
        <n v="706005"/>
        <n v="204010"/>
        <n v="3802"/>
        <n v="199810"/>
        <n v="180550"/>
        <n v="2739"/>
        <n v="231035"/>
        <n v="9725"/>
        <n v="148005"/>
        <n v="196190"/>
        <n v="10045"/>
        <n v="142200"/>
        <n v="-456008"/>
        <n v="-196250"/>
        <n v="93700"/>
        <n v="164200"/>
        <n v="-457075"/>
        <n v="14127"/>
        <n v="-5280"/>
        <n v="-385050"/>
        <n v="-590002"/>
        <n v="20310"/>
        <n v="10155"/>
        <n v="11305"/>
        <n v="-73600"/>
        <n v="11404"/>
        <n v="600237"/>
        <n v="95078"/>
        <n v="19670"/>
        <n v="548405"/>
        <n v="5702"/>
        <n v="596195"/>
        <n v="136560"/>
        <n v="-12753"/>
        <n v="91425"/>
        <n v="410205"/>
        <n v="846220"/>
        <n v="1173000"/>
        <n v="343620"/>
        <n v="1090"/>
        <n v="20740"/>
        <n v="10560"/>
        <n v="3355"/>
        <n v="93160"/>
        <n v="130870"/>
        <n v="-158220"/>
        <n v="-264600"/>
        <n v="500710"/>
        <n v="-206108"/>
        <n v="34900"/>
        <n v="217700"/>
        <n v="-355790"/>
        <n v="167850"/>
        <n v="-144990"/>
        <n v="171630"/>
        <n v="-164395"/>
        <n v="160020"/>
        <n v="2318"/>
        <n v="-4116"/>
        <n v="-7047"/>
        <n v="-8067"/>
        <n v="4862"/>
        <n v="-262548"/>
        <n v="-653427"/>
        <n v="-425799"/>
        <n v="-278504"/>
        <n v="-293227"/>
        <n v="16785"/>
        <n v="10044"/>
        <n v="26571"/>
        <n v="294327"/>
        <n v="4064"/>
        <n v="33492"/>
        <n v="2280"/>
        <n v="9948"/>
        <n v="477652.5"/>
        <n v="435240"/>
        <n v="248400"/>
        <n v="16394"/>
        <n v="324500"/>
        <n v="13030"/>
        <n v="344080"/>
        <n v="274275"/>
        <n v="466030"/>
        <n v="-6981"/>
        <n v="287390"/>
        <n v="204680"/>
        <n v="13100"/>
        <n v="417520"/>
        <n v="13890"/>
        <n v="99015"/>
        <n v="80960"/>
        <n v="18020"/>
        <n v="26630"/>
        <n v="-6408"/>
        <n v="10580"/>
        <n v="-58275"/>
        <n v="-300405"/>
        <n v="4035"/>
        <n v="138460"/>
        <n v="-283200"/>
        <n v="-157900"/>
        <n v="4305"/>
        <n v="3520"/>
        <n v="-103300"/>
        <n v="225000"/>
        <n v="-319470"/>
        <n v="-290950"/>
        <n v="-528310"/>
        <n v="-612490"/>
        <n v="-138510"/>
        <n v="-604341"/>
        <n v="121500"/>
        <n v="49680"/>
        <n v="110520"/>
        <n v="50000"/>
        <n v="19005"/>
        <n v="18997.5"/>
        <n v="34128"/>
        <n v="5058"/>
        <n v="20691"/>
        <n v="24360"/>
        <n v="1052"/>
        <n v="108214"/>
        <n v="338100"/>
        <n v="503700"/>
        <n v="2806"/>
        <n v="19061"/>
        <n v="508640"/>
        <n v="4598"/>
        <n v="247180"/>
        <n v="4760"/>
        <n v="13775"/>
        <n v="-160650"/>
        <n v="-169274"/>
        <n v="219780"/>
        <n v="477480"/>
        <n v="-668340"/>
        <n v="-364014"/>
        <n v="61050"/>
        <n v="-258290"/>
        <n v="121800"/>
        <n v="-268312.5"/>
        <n v="151110"/>
        <n v="65430"/>
        <n v="-354959"/>
        <n v="186840"/>
        <n v="26355"/>
        <n v="10990"/>
        <n v="8715"/>
        <n v="5765"/>
        <n v="17570"/>
        <n v="-100100"/>
        <n v="-150629"/>
        <n v="-270955"/>
        <n v="6543"/>
        <n v="16956"/>
        <n v="31178"/>
        <n v="16380"/>
        <n v="-3093"/>
        <n v="-132510"/>
        <n v="-128255"/>
        <n v="-61811"/>
        <n v="-178766"/>
        <n v="-413763"/>
        <n v="-527170"/>
        <n v="-384426"/>
        <n v="-287155"/>
        <n v="611067"/>
        <n v="133056"/>
        <n v="647757"/>
        <n v="643395"/>
        <n v="300000"/>
        <n v="493580"/>
        <n v="129920"/>
        <n v="403995"/>
        <n v="10505"/>
        <n v="14655"/>
        <n v="15350"/>
        <n v="325670"/>
        <n v="407160"/>
        <n v="5526"/>
        <n v="-6375"/>
        <n v="298620"/>
        <n v="-60900"/>
        <n v="10435"/>
        <n v="-197600"/>
        <n v="-142100"/>
        <n v="246960"/>
        <n v="-58800"/>
        <n v="-772191"/>
        <n v="47950"/>
        <n v="137350"/>
        <n v="-222075"/>
        <n v="258840"/>
        <n v="-134190"/>
        <n v="-268320"/>
        <n v="54880"/>
        <n v="976"/>
        <n v="19230"/>
        <n v="-771"/>
        <n v="-307680"/>
        <n v="187880"/>
        <n v="5880"/>
        <n v="472614"/>
        <n v="25010"/>
        <n v="10620"/>
        <n v="9675"/>
        <n v="460790"/>
        <n v="378485"/>
        <n v="7110"/>
        <n v="128110"/>
        <n v="-3777"/>
        <n v="-3285"/>
        <n v="13660"/>
        <n v="713400"/>
        <n v="-2034"/>
        <n v="-4794"/>
        <n v="-7227"/>
        <n v="19340"/>
        <n v="29930"/>
        <n v="729640"/>
        <n v="-5838"/>
        <n v="463080"/>
        <n v="-64584"/>
        <n v="-328491"/>
        <n v="-264194"/>
        <n v="69480"/>
        <n v="114300"/>
        <n v="57450"/>
        <n v="-568134"/>
        <n v="38100"/>
        <n v="42200"/>
        <n v="106700"/>
        <n v="40400"/>
        <n v="-169920"/>
        <n v="-735471"/>
        <n v="-327840"/>
        <n v="98400"/>
        <n v="-364800"/>
        <n v="-174195"/>
        <n v="-341000"/>
        <n v="25400"/>
        <n v="-100395"/>
        <n v="324918"/>
        <n v="3303"/>
        <n v="1121737.5"/>
        <n v="574770"/>
        <n v="94990"/>
        <n v="16247"/>
        <n v="222840"/>
        <n v="3222"/>
        <n v="335640"/>
        <n v="98530"/>
        <n v="743850"/>
        <n v="821780"/>
        <n v="18375"/>
        <n v="317260"/>
        <n v="6135"/>
        <n v="383960"/>
        <n v="3550"/>
        <n v="321655"/>
        <n v="-25725"/>
        <n v="682830"/>
        <n v="300610"/>
        <n v="2835"/>
        <n v="10550"/>
        <n v="291870"/>
        <n v="-465528"/>
        <n v="132950"/>
        <n v="135150"/>
        <n v="-209440"/>
        <n v="93350"/>
        <n v="-531692"/>
        <n v="-288345"/>
        <n v="-109625"/>
        <n v="186390"/>
        <n v="114210"/>
        <n v="-237650"/>
        <n v="-406560"/>
        <n v="11271"/>
        <n v="3276"/>
        <n v="14220"/>
        <n v="2084"/>
        <n v="9730"/>
        <n v="10380"/>
        <n v="-1080"/>
        <n v="-212436"/>
        <n v="-275940"/>
        <n v="-87480"/>
        <n v="-616860"/>
        <n v="-126603"/>
        <n v="-249120"/>
        <n v="-399472.5"/>
        <n v="-75888"/>
        <n v="3474"/>
        <n v="4656"/>
        <n v="772"/>
        <n v="420351"/>
        <n v="180804"/>
        <n v="797985"/>
        <n v="216480"/>
        <n v="20720"/>
        <n v="19540"/>
        <n v="171390"/>
        <n v="10835"/>
        <n v="2410"/>
        <n v="-71505"/>
        <n v="-53550"/>
        <n v="-82950"/>
        <n v="146970"/>
        <n v="7980"/>
        <n v="412920"/>
        <n v="-24100"/>
        <n v="-301145"/>
        <n v="9580"/>
        <n v="153540"/>
        <n v="-42625"/>
        <n v="-150635"/>
        <n v="280700"/>
        <n v="21600"/>
        <n v="114700"/>
        <n v="-509245"/>
        <n v="-316125"/>
        <n v="187000"/>
        <n v="-78165"/>
        <n v="201600"/>
        <n v="119720"/>
        <n v="-873084"/>
        <n v="-489360"/>
        <n v="-638352"/>
        <n v="63630"/>
        <n v="-507640"/>
        <n v="34120"/>
        <n v="10782"/>
        <n v="-7596"/>
        <n v="2396"/>
        <n v="-40320"/>
        <n v="-50976"/>
        <n v="-383697"/>
        <n v="-239190"/>
        <n v="-783877.5"/>
        <n v="-117056"/>
        <n v="17433"/>
        <n v="274824"/>
        <n v="834867"/>
        <n v="297802"/>
        <n v="18720"/>
        <n v="10824"/>
        <n v="264270"/>
        <n v="44880"/>
        <n v="21570"/>
        <n v="253170"/>
        <n v="11220"/>
        <n v="715530"/>
        <n v="8052"/>
        <n v="4851"/>
        <n v="23940"/>
        <n v="9920"/>
        <n v="280715"/>
        <n v="29920"/>
        <n v="396140"/>
        <n v="-280500"/>
        <n v="-68775"/>
        <n v="79120"/>
        <n v="-204304"/>
        <n v="-412692"/>
        <n v="-69250"/>
        <n v="-675050"/>
        <n v="-427275"/>
        <n v="-630960"/>
        <n v="-193455"/>
        <n v="-127845"/>
        <n v="30960"/>
        <n v="-528465"/>
        <n v="-1140"/>
        <n v="307442"/>
        <n v="294752"/>
        <n v="263032"/>
        <n v="32268"/>
        <n v="6770"/>
        <n v="523035"/>
        <n v="4840"/>
        <n v="5468"/>
        <n v="25725"/>
        <n v="349870"/>
        <n v="1013550"/>
        <n v="301240"/>
        <n v="247940"/>
        <n v="9050"/>
        <n v="17150"/>
        <n v="541960"/>
        <n v="394110"/>
        <n v="623500"/>
        <n v="406980"/>
        <n v="1900"/>
        <n v="12330"/>
        <n v="320850"/>
        <n v="226780"/>
        <n v="-90500"/>
        <n v="-501942"/>
        <n v="-910507.5"/>
        <n v="62300"/>
        <n v="98600"/>
        <n v="-298375"/>
        <n v="-283590"/>
        <n v="24300"/>
        <n v="-865639.5"/>
        <n v="-691702"/>
        <n v="-624260"/>
        <n v="42865.5"/>
        <n v="18627"/>
        <n v="15310"/>
        <n v="-362313"/>
        <n v="-352130"/>
        <n v="-684728"/>
        <n v="30804"/>
        <n v="-603245"/>
        <n v="320281"/>
        <n v="621130"/>
        <n v="7514"/>
        <n v="338962.5"/>
        <n v="2596"/>
        <n v="4228"/>
        <n v="33825"/>
        <n v="18735"/>
        <n v="-4315.5"/>
        <n v="234030"/>
        <n v="26410"/>
        <n v="27080"/>
        <n v="894880"/>
        <n v="182045"/>
        <n v="1142"/>
        <n v="-8088"/>
        <n v="7825"/>
        <n v="12490"/>
        <n v="121380"/>
        <n v="2026"/>
        <n v="-419737.5"/>
        <n v="605360"/>
        <n v="-134470"/>
        <n v="-65232"/>
        <n v="-69300"/>
        <n v="-44280"/>
        <n v="468900"/>
        <n v="-109404"/>
        <n v="-197875"/>
        <n v="-367775"/>
        <n v="-223965"/>
        <n v="-301070"/>
        <n v="-101680"/>
        <n v="-438960"/>
        <n v="43843"/>
        <n v="29631"/>
        <n v="11984"/>
        <n v="1120"/>
        <n v="586"/>
        <n v="5992"/>
        <n v="1390"/>
        <n v="24280"/>
        <n v="8835"/>
        <n v="2786"/>
        <n v="-68040"/>
        <n v="-345464"/>
        <n v="-499720"/>
        <n v="237897"/>
        <n v="124806"/>
        <n v="444312"/>
        <n v="299970"/>
        <n v="18156"/>
        <n v="27600"/>
        <n v="344162"/>
        <n v="768487.5"/>
        <n v="413655"/>
        <n v="69000"/>
        <n v="776"/>
        <n v="3454"/>
        <n v="23000"/>
        <n v="2600"/>
        <n v="12350"/>
        <n v="5828"/>
        <n v="-5193"/>
        <n v="238000"/>
        <n v="4444"/>
        <n v="400180"/>
        <n v="653480"/>
        <n v="7875"/>
        <n v="-60600"/>
        <n v="442800"/>
        <n v="48420"/>
        <n v="456480"/>
        <n v="-705429"/>
        <n v="127050"/>
        <n v="13450"/>
        <n v="74800"/>
        <n v="50500"/>
        <n v="128100"/>
        <n v="35520"/>
        <n v="-383940"/>
        <n v="-613800"/>
        <n v="-427035"/>
        <n v="-722672"/>
        <n v="-437943"/>
        <n v="-436931"/>
        <n v="-458150"/>
        <n v="143228"/>
        <n v="337574"/>
        <n v="132370"/>
        <n v="161070"/>
        <n v="11580"/>
        <n v="8070"/>
        <n v="-7605"/>
        <n v="969340"/>
        <n v="12795"/>
        <n v="2670"/>
        <n v="124775"/>
        <n v="5875"/>
        <n v="682380"/>
        <n v="731340"/>
        <n v="1828"/>
        <n v="2930"/>
        <n v="-54000"/>
        <n v="-296730"/>
        <n v="463320"/>
        <n v="12190"/>
        <n v="-98712"/>
        <n v="-199065"/>
        <n v="-115620"/>
        <n v="-61410"/>
        <n v="-276125"/>
        <n v="-369250"/>
        <n v="-69000"/>
        <n v="-67390"/>
        <n v="99000"/>
        <n v="21840"/>
        <n v="2736"/>
        <n v="-2169"/>
        <n v="-429828"/>
      </sharedItems>
    </cacheField>
    <cacheField name="Date" numFmtId="14">
      <sharedItems containsSemiMixedTypes="0" containsNonDate="0" containsDate="1" containsString="0" minDate="2013-09-01T00:00:00" maxDate="2014-12-02T00:00:00"/>
    </cacheField>
    <cacheField name="Month Number" numFmtId="0">
      <sharedItems containsSemiMixedTypes="0" containsString="0" containsNumber="1" containsInteger="1" minValue="1" maxValue="12"/>
    </cacheField>
    <cacheField name="Month Name" numFmtId="166">
      <sharedItems count="12">
        <s v="January"/>
        <s v="June"/>
        <s v="December"/>
        <s v="March"/>
        <s v="July"/>
        <s v="August"/>
        <s v="September"/>
        <s v="October"/>
        <s v="February"/>
        <s v="November"/>
        <s v="April"/>
        <s v="May"/>
      </sharedItems>
    </cacheField>
    <cacheField name="Year" numFmtId="166">
      <sharedItems count="2">
        <s v="2014"/>
        <s v="2013"/>
      </sharedItems>
    </cacheField>
  </cacheFields>
  <extLst>
    <ext xmlns:x14="http://schemas.microsoft.com/office/spreadsheetml/2009/9/main" uri="{725AE2AE-9491-48be-B2B4-4EB974FC3084}">
      <x14:pivotCacheDefinition pivotCacheId="446950157"/>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68.418012152775" createdVersion="8" refreshedVersion="8" minRefreshableVersion="3" recordCount="700" xr:uid="{84B9DCC6-A5C4-435B-ADC1-36B243C76EBB}">
  <cacheSource type="worksheet">
    <worksheetSource name="FinData"/>
  </cacheSource>
  <cacheFields count="18">
    <cacheField name="Segment" numFmtId="0">
      <sharedItems count="5">
        <s v="Government"/>
        <s v="Midmarket"/>
        <s v="Channel Partners"/>
        <s v="Enterprise"/>
        <s v="Small Business"/>
      </sharedItems>
    </cacheField>
    <cacheField name="Country" numFmtId="0">
      <sharedItems/>
    </cacheField>
    <cacheField name="Product" numFmtId="164">
      <sharedItems count="6">
        <s v="Carretera"/>
        <s v="Montana"/>
        <s v="Paseo"/>
        <s v="Velo"/>
        <s v="VTT"/>
        <s v="Amarilla"/>
      </sharedItems>
    </cacheField>
    <cacheField name="Discount Band" numFmtId="164">
      <sharedItems/>
    </cacheField>
    <cacheField name="Units Sold" numFmtId="0">
      <sharedItems containsSemiMixedTypes="0" containsString="0" containsNumber="1" minValue="200" maxValue="4492.5"/>
    </cacheField>
    <cacheField name="Manufacturing Price" numFmtId="164">
      <sharedItems containsSemiMixedTypes="0" containsString="0" containsNumber="1" containsInteger="1" minValue="3" maxValue="260"/>
    </cacheField>
    <cacheField name="Sale Price" numFmtId="164">
      <sharedItems containsSemiMixedTypes="0" containsString="0" containsNumber="1" containsInteger="1" minValue="7" maxValue="350"/>
    </cacheField>
    <cacheField name="Gross Sales" numFmtId="164">
      <sharedItems containsSemiMixedTypes="0" containsString="0" containsNumber="1" minValue="1799" maxValue="1207500"/>
    </cacheField>
    <cacheField name="Discounts" numFmtId="164">
      <sharedItems containsSemiMixedTypes="0" containsString="0" containsNumber="1" minValue="0" maxValue="149677.5"/>
    </cacheField>
    <cacheField name=" Sales" numFmtId="164">
      <sharedItems containsSemiMixedTypes="0" containsString="0" containsNumber="1" minValue="1655.08" maxValue="1159200"/>
    </cacheField>
    <cacheField name="COGS" numFmtId="164">
      <sharedItems containsSemiMixedTypes="0" containsString="0" containsNumber="1" minValue="918" maxValue="950625"/>
    </cacheField>
    <cacheField name="Profit" numFmtId="164">
      <sharedItems containsSemiMixedTypes="0" containsString="0" containsNumber="1" minValue="-910507.5" maxValue="1173000"/>
    </cacheField>
    <cacheField name="Date" numFmtId="14">
      <sharedItems containsSemiMixedTypes="0" containsNonDate="0" containsDate="1" containsString="0" minDate="2013-09-01T00:00:00" maxDate="2014-12-02T00:00:00"/>
    </cacheField>
    <cacheField name="Month Number" numFmtId="0">
      <sharedItems containsSemiMixedTypes="0" containsString="0" containsNumber="1" containsInteger="1" minValue="1" maxValue="12"/>
    </cacheField>
    <cacheField name="Month Name" numFmtId="166">
      <sharedItems/>
    </cacheField>
    <cacheField name="Year" numFmtId="166">
      <sharedItems/>
    </cacheField>
    <cacheField name="profit margin" numFmtId="10">
      <sharedItems containsSemiMixedTypes="0" containsString="0" containsNumber="1" minValue="-42.026578073089702" maxValue="1.1568627450980393"/>
    </cacheField>
    <cacheField name="profit per unit" numFmtId="167">
      <sharedItems containsSemiMixedTypes="0" containsString="0" containsNumber="1" containsInteger="1" minValue="-253" maxValue="347"/>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66.759431134262" backgroundQuery="1" createdVersion="8" refreshedVersion="8" minRefreshableVersion="3" recordCount="0" supportSubquery="1" supportAdvancedDrill="1" xr:uid="{40B89914-0280-4FFA-B294-5F50E9DE65EC}">
  <cacheSource type="external" connectionId="1"/>
  <cacheFields count="2">
    <cacheField name="[Table1].[Discount Band].[Discount Band]" caption="Discount Band" numFmtId="0" hierarchy="21" level="1">
      <sharedItems count="3">
        <s v="Low"/>
        <s v="Medium"/>
        <s v="None"/>
      </sharedItems>
    </cacheField>
    <cacheField name="[Measures].[Average of profit margin]" caption="Average of profit margin" numFmtId="0" hierarchy="39" level="32767"/>
  </cacheFields>
  <cacheHierarchies count="40">
    <cacheHierarchy uniqueName="[FinData].[Segment]" caption="Segment" attribute="1" defaultMemberUniqueName="[FinData].[Segment].[All]" allUniqueName="[FinData].[Segment].[All]" dimensionUniqueName="[FinData]" displayFolder="" count="0" memberValueDatatype="130" unbalanced="0"/>
    <cacheHierarchy uniqueName="[FinData].[Country]" caption="Country" attribute="1" defaultMemberUniqueName="[FinData].[Country].[All]" allUniqueName="[FinData].[Country].[All]" dimensionUniqueName="[FinData]" displayFolder="" count="0" memberValueDatatype="130" unbalanced="0"/>
    <cacheHierarchy uniqueName="[FinData].[Product]" caption="Product" attribute="1" defaultMemberUniqueName="[FinData].[Product].[All]" allUniqueName="[FinData].[Product].[All]" dimensionUniqueName="[FinData]" displayFolder="" count="0" memberValueDatatype="130" unbalanced="0"/>
    <cacheHierarchy uniqueName="[FinData].[Discount Band]" caption="Discount Band" attribute="1" defaultMemberUniqueName="[FinData].[Discount Band].[All]" allUniqueName="[FinData].[Discount Band].[All]" dimensionUniqueName="[FinData]" displayFolder="" count="0" memberValueDatatype="130" unbalanced="0"/>
    <cacheHierarchy uniqueName="[FinData].[Units Sold]" caption="Units Sold" attribute="1" defaultMemberUniqueName="[FinData].[Units Sold].[All]" allUniqueName="[FinData].[Units Sold].[All]" dimensionUniqueName="[FinData]" displayFolder="" count="0" memberValueDatatype="5" unbalanced="0"/>
    <cacheHierarchy uniqueName="[FinData].[Manufacturing Price]" caption="Manufacturing Price" attribute="1" defaultMemberUniqueName="[FinData].[Manufacturing Price].[All]" allUniqueName="[FinData].[Manufacturing Price].[All]" dimensionUniqueName="[FinData]" displayFolder="" count="0" memberValueDatatype="20" unbalanced="0"/>
    <cacheHierarchy uniqueName="[FinData].[Sale Price]" caption="Sale Price" attribute="1" defaultMemberUniqueName="[FinData].[Sale Price].[All]" allUniqueName="[FinData].[Sale Price].[All]" dimensionUniqueName="[FinData]" displayFolder="" count="0" memberValueDatatype="20" unbalanced="0"/>
    <cacheHierarchy uniqueName="[FinData].[Gross Sales]" caption="Gross Sales" attribute="1" defaultMemberUniqueName="[FinData].[Gross Sales].[All]" allUniqueName="[FinData].[Gross Sales].[All]" dimensionUniqueName="[FinData]" displayFolder="" count="0" memberValueDatatype="5" unbalanced="0"/>
    <cacheHierarchy uniqueName="[FinData].[Discounts]" caption="Discounts" attribute="1" defaultMemberUniqueName="[FinData].[Discounts].[All]" allUniqueName="[FinData].[Discounts].[All]" dimensionUniqueName="[FinData]" displayFolder="" count="0" memberValueDatatype="5" unbalanced="0"/>
    <cacheHierarchy uniqueName="[FinData].[Sales]" caption="Sales" attribute="1" defaultMemberUniqueName="[FinData].[Sales].[All]" allUniqueName="[FinData].[Sales].[All]" dimensionUniqueName="[FinData]" displayFolder="" count="0" memberValueDatatype="5" unbalanced="0"/>
    <cacheHierarchy uniqueName="[FinData].[COGS]" caption="COGS" attribute="1" defaultMemberUniqueName="[FinData].[COGS].[All]" allUniqueName="[FinData].[COGS].[All]" dimensionUniqueName="[FinData]" displayFolder="" count="0" memberValueDatatype="5" unbalanced="0"/>
    <cacheHierarchy uniqueName="[FinData].[Profit]" caption="Profit" attribute="1" defaultMemberUniqueName="[FinData].[Profit].[All]" allUniqueName="[FinData].[Profit].[All]" dimensionUniqueName="[FinData]" displayFolder="" count="0" memberValueDatatype="5" unbalanced="0"/>
    <cacheHierarchy uniqueName="[FinData].[Date]" caption="Date" attribute="1" time="1" defaultMemberUniqueName="[FinData].[Date].[All]" allUniqueName="[FinData].[Date].[All]" dimensionUniqueName="[FinData]" displayFolder="" count="0" memberValueDatatype="7" unbalanced="0"/>
    <cacheHierarchy uniqueName="[FinData].[Month Number]" caption="Month Number" attribute="1" defaultMemberUniqueName="[FinData].[Month Number].[All]" allUniqueName="[FinData].[Month Number].[All]" dimensionUniqueName="[FinData]" displayFolder="" count="0" memberValueDatatype="20" unbalanced="0"/>
    <cacheHierarchy uniqueName="[FinData].[Month Name]" caption="Month Name" attribute="1" defaultMemberUniqueName="[FinData].[Month Name].[All]" allUniqueName="[FinData].[Month Name].[All]" dimensionUniqueName="[FinData]" displayFolder="" count="0" memberValueDatatype="130" unbalanced="0"/>
    <cacheHierarchy uniqueName="[FinData].[Year]" caption="Year" attribute="1" defaultMemberUniqueName="[FinData].[Year].[All]" allUniqueName="[FinData].[Year].[All]" dimensionUniqueName="[FinData]" displayFolder="" count="0" memberValueDatatype="130" unbalanced="0"/>
    <cacheHierarchy uniqueName="[FinData].[profit margin]" caption="profit margin" attribute="1" defaultMemberUniqueName="[FinData].[profit margin].[All]" allUniqueName="[FinData].[profit margin].[All]" dimensionUniqueName="[FinData]" displayFolder="" count="0" memberValueDatatype="5" unbalanced="0"/>
    <cacheHierarchy uniqueName="[FinData].[profit per unit]" caption="profit per unit" attribute="1" defaultMemberUniqueName="[FinData].[profit per unit].[All]" allUniqueName="[FinData].[profit per unit].[All]" dimensionUniqueName="[FinData]" displayFolder="" count="0" memberValueDatatype="2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Discount Band]" caption="Discount Band" attribute="1" defaultMemberUniqueName="[Table1].[Discount Band].[All]" allUniqueName="[Table1].[Discount Band].[All]" dimensionUniqueName="[Table1]" displayFolder="" count="2" memberValueDatatype="130" unbalanced="0">
      <fieldsUsage count="2">
        <fieldUsage x="-1"/>
        <fieldUsage x="0"/>
      </fieldsUsage>
    </cacheHierarchy>
    <cacheHierarchy uniqueName="[Table1].[Units Sold]" caption="Units Sold" attribute="1" defaultMemberUniqueName="[Table1].[Units Sold].[All]" allUniqueName="[Table1].[Units Sold].[All]" dimensionUniqueName="[Table1]" displayFolder="" count="0" memberValueDatatype="5" unbalanced="0"/>
    <cacheHierarchy uniqueName="[Table1].[Manufacturing Price]" caption="Manufacturing Price" attribute="1" defaultMemberUniqueName="[Table1].[Manufacturing Price].[All]" allUniqueName="[Table1].[Manufacturing Price].[All]" dimensionUniqueName="[Table1]" displayFolder="" count="0" memberValueDatatype="20" unbalanced="0"/>
    <cacheHierarchy uniqueName="[Table1].[Sale Price]" caption="Sale Price" attribute="1" defaultMemberUniqueName="[Table1].[Sale Price].[All]" allUniqueName="[Table1].[Sale Price].[All]" dimensionUniqueName="[Table1]" displayFolder="" count="0" memberValueDatatype="20" unbalanced="0"/>
    <cacheHierarchy uniqueName="[Table1].[Gross Sales]" caption="Gross Sales" attribute="1" defaultMemberUniqueName="[Table1].[Gross Sales].[All]" allUniqueName="[Table1].[Gross Sales].[All]" dimensionUniqueName="[Table1]" displayFolder="" count="0" memberValueDatatype="5" unbalanced="0"/>
    <cacheHierarchy uniqueName="[Table1].[Discounts]" caption="Discounts" attribute="1" defaultMemberUniqueName="[Table1].[Discounts].[All]" allUniqueName="[Table1].[Discounts].[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COGS]" caption="COGS" attribute="1" defaultMemberUniqueName="[Table1].[COGS].[All]" allUniqueName="[Table1].[COGS].[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Date]" caption="Date" attribute="1" time="1" defaultMemberUniqueName="[Table1].[Date].[All]" allUniqueName="[Table1].[Date].[All]" dimensionUniqueName="[Table1]" displayFolder="" count="0" memberValueDatatype="7" unbalanced="0"/>
    <cacheHierarchy uniqueName="[Table1].[Month Number]" caption="Month Number" attribute="1" defaultMemberUniqueName="[Table1].[Month Number].[All]" allUniqueName="[Table1].[Month Number].[All]" dimensionUniqueName="[Table1]" displayFolder="" count="0" memberValueDatatype="20" unbalanced="0"/>
    <cacheHierarchy uniqueName="[Table1].[Month Name]" caption="Month Name" attribute="1" defaultMemberUniqueName="[Table1].[Month Name].[All]" allUniqueName="[Table1].[Month Name].[All]" dimensionUniqueName="[Table1]" displayFolder="" count="0" memberValueDatatype="130" unbalanced="0"/>
    <cacheHierarchy uniqueName="[Table1].[Year]" caption="Year" attribute="1" defaultMemberUniqueName="[Table1].[Year].[All]" allUniqueName="[Table1].[Year].[All]" dimensionUniqueName="[Table1]" displayFolder="" count="0" memberValueDatatype="130" unbalanced="0"/>
    <cacheHierarchy uniqueName="[Table1].[profit margin]" caption="profit margin" attribute="1" defaultMemberUniqueName="[Table1].[profit margin].[All]" allUniqueName="[Table1].[profit margin].[All]" dimensionUniqueName="[Table1]" displayFolder="" count="0" memberValueDatatype="5" unbalanced="0"/>
    <cacheHierarchy uniqueName="[Measures].[__XL_Count Table1]" caption="__XL_Count Table1" measure="1" displayFolder="" measureGroup="Table1" count="0" hidden="1"/>
    <cacheHierarchy uniqueName="[Measures].[__XL_Count FinData]" caption="__XL_Count FinData" measure="1" displayFolder="" measureGroup="FinData" count="0" hidden="1"/>
    <cacheHierarchy uniqueName="[Measures].[__No measures defined]" caption="__No measures defined" measure="1" displayFolder="" count="0" hidden="1"/>
    <cacheHierarchy uniqueName="[Measures].[Sum of profit margin]" caption="Sum of profit margin" measure="1" displayFolder="" measureGroup="Table1" count="0" hidden="1">
      <extLst>
        <ext xmlns:x15="http://schemas.microsoft.com/office/spreadsheetml/2010/11/main" uri="{B97F6D7D-B522-45F9-BDA1-12C45D357490}">
          <x15:cacheHierarchy aggregatedColumn="34"/>
        </ext>
      </extLst>
    </cacheHierarchy>
    <cacheHierarchy uniqueName="[Measures].[Average of profit margin]" caption="Average of profit margin" measure="1" displayFolder="" measureGroup="Table1" count="0" oneField="1" hidden="1">
      <fieldsUsage count="1">
        <fieldUsage x="1"/>
      </fieldsUsage>
      <extLst>
        <ext xmlns:x15="http://schemas.microsoft.com/office/spreadsheetml/2010/11/main" uri="{B97F6D7D-B522-45F9-BDA1-12C45D357490}">
          <x15:cacheHierarchy aggregatedColumn="34"/>
        </ext>
      </extLst>
    </cacheHierarchy>
  </cacheHierarchies>
  <kpis count="0"/>
  <dimensions count="3">
    <dimension name="FinData" uniqueName="[FinData]" caption="FinData"/>
    <dimension measure="1" name="Measures" uniqueName="[Measures]" caption="Measures"/>
    <dimension name="Table1" uniqueName="[Table1]" caption="Table1"/>
  </dimensions>
  <measureGroups count="2">
    <measureGroup name="FinData" caption="FinData"/>
    <measureGroup name="Table1" caption="Table1"/>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68.770224189815" createdVersion="8" refreshedVersion="8" minRefreshableVersion="3" recordCount="700" xr:uid="{E28AF4CF-8E8E-44C6-9A9A-F7FB9F7841FE}">
  <cacheSource type="worksheet">
    <worksheetSource ref="A1:S701" sheet="financial data" r:id="rId2"/>
  </cacheSource>
  <cacheFields count="19">
    <cacheField name="Segment" numFmtId="0">
      <sharedItems count="5">
        <s v="Government"/>
        <s v="Midmarket"/>
        <s v="Channel Partners"/>
        <s v="Enterprise"/>
        <s v="Small Business"/>
      </sharedItems>
    </cacheField>
    <cacheField name="Country" numFmtId="0">
      <sharedItems count="5">
        <s v="Canada"/>
        <s v="Germany"/>
        <s v="France"/>
        <s v="Mexico"/>
        <s v="United States of America"/>
      </sharedItems>
    </cacheField>
    <cacheField name="Product" numFmtId="164">
      <sharedItems count="6">
        <s v="Carretera"/>
        <s v="Montana"/>
        <s v="Paseo"/>
        <s v="Velo"/>
        <s v="VTT"/>
        <s v="Amarilla"/>
      </sharedItems>
    </cacheField>
    <cacheField name="Discount Band" numFmtId="164">
      <sharedItems/>
    </cacheField>
    <cacheField name="Units Sold" numFmtId="0">
      <sharedItems containsSemiMixedTypes="0" containsString="0" containsNumber="1" minValue="200" maxValue="4492.5"/>
    </cacheField>
    <cacheField name="Manufacturing Price" numFmtId="164">
      <sharedItems containsSemiMixedTypes="0" containsString="0" containsNumber="1" containsInteger="1" minValue="3" maxValue="260"/>
    </cacheField>
    <cacheField name="Sale Price" numFmtId="164">
      <sharedItems containsSemiMixedTypes="0" containsString="0" containsNumber="1" containsInteger="1" minValue="7" maxValue="350"/>
    </cacheField>
    <cacheField name="Gross Sales" numFmtId="164">
      <sharedItems containsSemiMixedTypes="0" containsString="0" containsNumber="1" minValue="1799" maxValue="1207500"/>
    </cacheField>
    <cacheField name="Discounts" numFmtId="164">
      <sharedItems containsSemiMixedTypes="0" containsString="0" containsNumber="1" minValue="0" maxValue="149677.5"/>
    </cacheField>
    <cacheField name=" Sales" numFmtId="164">
      <sharedItems containsSemiMixedTypes="0" containsString="0" containsNumber="1" minValue="1655.08" maxValue="1159200"/>
    </cacheField>
    <cacheField name="COGS" numFmtId="164">
      <sharedItems containsSemiMixedTypes="0" containsString="0" containsNumber="1" minValue="918" maxValue="950625"/>
    </cacheField>
    <cacheField name="Profit" numFmtId="164">
      <sharedItems containsSemiMixedTypes="0" containsString="0" containsNumber="1" minValue="-910507.5" maxValue="1173000"/>
    </cacheField>
    <cacheField name="Date" numFmtId="14">
      <sharedItems containsSemiMixedTypes="0" containsNonDate="0" containsDate="1" containsString="0" minDate="2013-09-01T00:00:00" maxDate="2014-12-02T00:00:00" count="16">
        <d v="2014-01-01T00:00:00"/>
        <d v="2014-06-01T00:00:00"/>
        <d v="2014-12-01T00:00:00"/>
        <d v="2014-03-01T00:00:00"/>
        <d v="2014-07-01T00:00:00"/>
        <d v="2014-08-01T00:00:00"/>
        <d v="2014-09-01T00:00:00"/>
        <d v="2013-10-01T00:00:00"/>
        <d v="2014-02-01T00:00:00"/>
        <d v="2013-09-01T00:00:00"/>
        <d v="2014-10-01T00:00:00"/>
        <d v="2013-11-01T00:00:00"/>
        <d v="2013-12-01T00:00:00"/>
        <d v="2014-04-01T00:00:00"/>
        <d v="2014-05-01T00:00:00"/>
        <d v="2014-11-01T00:00:00"/>
      </sharedItems>
      <fieldGroup par="18"/>
    </cacheField>
    <cacheField name="Month Number" numFmtId="0">
      <sharedItems containsSemiMixedTypes="0" containsString="0" containsNumber="1" containsInteger="1" minValue="1" maxValue="12"/>
    </cacheField>
    <cacheField name="Month Name" numFmtId="166">
      <sharedItems count="12">
        <s v="January"/>
        <s v="June"/>
        <s v="December"/>
        <s v="March"/>
        <s v="July"/>
        <s v="August"/>
        <s v="September"/>
        <s v="October"/>
        <s v="February"/>
        <s v="November"/>
        <s v="April"/>
        <s v="May"/>
      </sharedItems>
    </cacheField>
    <cacheField name="Year" numFmtId="166">
      <sharedItems count="2">
        <s v="2014"/>
        <s v="2013"/>
      </sharedItems>
    </cacheField>
    <cacheField name="profit margin" numFmtId="10">
      <sharedItems containsSemiMixedTypes="0" containsString="0" containsNumber="1" minValue="-42.026578073089702" maxValue="1.1568627450980393"/>
    </cacheField>
    <cacheField name="profit per unit" numFmtId="165">
      <sharedItems containsSemiMixedTypes="0" containsString="0" containsNumber="1" containsInteger="1" minValue="-253" maxValue="347"/>
    </cacheField>
    <cacheField name="Years (Date)" numFmtId="0" databaseField="0">
      <fieldGroup base="12">
        <rangePr groupBy="years" startDate="2013-09-01T00:00:00" endDate="2014-12-02T00:00:00"/>
        <groupItems count="4">
          <s v="&lt;01-09-2013"/>
          <s v="2013"/>
          <s v="2014"/>
          <s v="&gt;02-12-2014"/>
        </groupItems>
      </fieldGroup>
    </cacheField>
  </cacheFields>
  <extLst>
    <ext xmlns:x14="http://schemas.microsoft.com/office/spreadsheetml/2009/9/main" uri="{725AE2AE-9491-48be-B2B4-4EB974FC3084}">
      <x14:pivotCacheDefinition pivotCacheId="2061643986"/>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72.476374652775" createdVersion="8" refreshedVersion="8" minRefreshableVersion="3" recordCount="700" xr:uid="{57C597A1-055F-441D-800A-4062D930DEE6}">
  <cacheSource type="worksheet">
    <worksheetSource name="Table1" r:id="rId2"/>
  </cacheSource>
  <cacheFields count="21">
    <cacheField name="Segment" numFmtId="0">
      <sharedItems count="5">
        <s v="Government"/>
        <s v="Midmarket"/>
        <s v="Channel Partners"/>
        <s v="Enterprise"/>
        <s v="Small Business"/>
      </sharedItems>
    </cacheField>
    <cacheField name="Country" numFmtId="0">
      <sharedItems/>
    </cacheField>
    <cacheField name="Product" numFmtId="164">
      <sharedItems count="6">
        <s v="Carretera"/>
        <s v="Montana"/>
        <s v="Paseo"/>
        <s v="Velo"/>
        <s v="VTT"/>
        <s v="Amarilla"/>
      </sharedItems>
    </cacheField>
    <cacheField name="Discount Band" numFmtId="164">
      <sharedItems/>
    </cacheField>
    <cacheField name="Units Sold" numFmtId="0">
      <sharedItems containsSemiMixedTypes="0" containsString="0" containsNumber="1" minValue="200" maxValue="4492.5"/>
    </cacheField>
    <cacheField name="Manufacturing Price" numFmtId="164">
      <sharedItems containsSemiMixedTypes="0" containsString="0" containsNumber="1" containsInteger="1" minValue="3" maxValue="260"/>
    </cacheField>
    <cacheField name="Sale Price" numFmtId="164">
      <sharedItems containsSemiMixedTypes="0" containsString="0" containsNumber="1" containsInteger="1" minValue="7" maxValue="350"/>
    </cacheField>
    <cacheField name="Gross Sales" numFmtId="164">
      <sharedItems containsSemiMixedTypes="0" containsString="0" containsNumber="1" minValue="1799" maxValue="1207500"/>
    </cacheField>
    <cacheField name="Discounts" numFmtId="164">
      <sharedItems containsSemiMixedTypes="0" containsString="0" containsNumber="1" minValue="0" maxValue="149677.5"/>
    </cacheField>
    <cacheField name=" Sales" numFmtId="164">
      <sharedItems containsSemiMixedTypes="0" containsString="0" containsNumber="1" minValue="1655.08" maxValue="1159200"/>
    </cacheField>
    <cacheField name="COGS" numFmtId="164">
      <sharedItems containsSemiMixedTypes="0" containsString="0" containsNumber="1" minValue="918" maxValue="950625"/>
    </cacheField>
    <cacheField name="Profit" numFmtId="164">
      <sharedItems containsSemiMixedTypes="0" containsString="0" containsNumber="1" minValue="-910507.5" maxValue="1173000"/>
    </cacheField>
    <cacheField name="Date" numFmtId="14">
      <sharedItems containsSemiMixedTypes="0" containsNonDate="0" containsDate="1" containsString="0" minDate="2013-09-01T00:00:00" maxDate="2014-12-02T00:00:00"/>
    </cacheField>
    <cacheField name="Month Number" numFmtId="0">
      <sharedItems containsSemiMixedTypes="0" containsString="0" containsNumber="1" containsInteger="1" minValue="1" maxValue="12"/>
    </cacheField>
    <cacheField name="Month Name" numFmtId="166">
      <sharedItems/>
    </cacheField>
    <cacheField name="Year" numFmtId="166">
      <sharedItems/>
    </cacheField>
    <cacheField name="profit margin" numFmtId="10">
      <sharedItems containsSemiMixedTypes="0" containsString="0" containsNumber="1" minValue="-42.026578073089702" maxValue="1.1568627450980393"/>
    </cacheField>
    <cacheField name="profit per unit" numFmtId="167">
      <sharedItems containsSemiMixedTypes="0" containsString="0" containsNumber="1" containsInteger="1" minValue="-253" maxValue="347"/>
    </cacheField>
    <cacheField name="Profit to COGS" numFmtId="10">
      <sharedItems containsSemiMixedTypes="0" containsString="0" containsNumber="1" minValue="-82.666666666666671" maxValue="3"/>
    </cacheField>
    <cacheField name="price tire" numFmtId="0">
      <sharedItems count="3">
        <s v="low"/>
        <s v="high"/>
        <s v="mid"/>
      </sharedItems>
    </cacheField>
    <cacheField name="country region" numFmtId="0">
      <sharedItems count="2">
        <s v="North America"/>
        <s v="Europe"/>
      </sharedItems>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70.626174537036" createdVersion="8" refreshedVersion="8" minRefreshableVersion="3" recordCount="700" xr:uid="{E095AE9D-53F8-4550-9C5E-1EAA71DE4651}">
  <cacheSource type="worksheet">
    <worksheetSource ref="A1:U701" sheet="financial data" r:id="rId2"/>
  </cacheSource>
  <cacheFields count="20">
    <cacheField name="Segment" numFmtId="0">
      <sharedItems/>
    </cacheField>
    <cacheField name="Country" numFmtId="0">
      <sharedItems/>
    </cacheField>
    <cacheField name="Product" numFmtId="164">
      <sharedItems/>
    </cacheField>
    <cacheField name="Discount Band" numFmtId="164">
      <sharedItems/>
    </cacheField>
    <cacheField name="Units Sold" numFmtId="0">
      <sharedItems containsSemiMixedTypes="0" containsString="0" containsNumber="1" minValue="200" maxValue="4492.5"/>
    </cacheField>
    <cacheField name="Manufacturing Price" numFmtId="164">
      <sharedItems containsSemiMixedTypes="0" containsString="0" containsNumber="1" containsInteger="1" minValue="3" maxValue="260"/>
    </cacheField>
    <cacheField name="Sale Price" numFmtId="164">
      <sharedItems containsSemiMixedTypes="0" containsString="0" containsNumber="1" containsInteger="1" minValue="7" maxValue="350"/>
    </cacheField>
    <cacheField name="Gross Sales" numFmtId="164">
      <sharedItems containsSemiMixedTypes="0" containsString="0" containsNumber="1" minValue="1799" maxValue="1207500"/>
    </cacheField>
    <cacheField name="Discounts" numFmtId="164">
      <sharedItems containsSemiMixedTypes="0" containsString="0" containsNumber="1" minValue="0" maxValue="149677.5"/>
    </cacheField>
    <cacheField name=" Sales" numFmtId="164">
      <sharedItems containsSemiMixedTypes="0" containsString="0" containsNumber="1" minValue="1655.08" maxValue="1159200"/>
    </cacheField>
    <cacheField name="COGS" numFmtId="164">
      <sharedItems containsSemiMixedTypes="0" containsString="0" containsNumber="1" minValue="918" maxValue="950625"/>
    </cacheField>
    <cacheField name="Profit" numFmtId="164">
      <sharedItems containsSemiMixedTypes="0" containsString="0" containsNumber="1" minValue="-910507.5" maxValue="1173000"/>
    </cacheField>
    <cacheField name="Date" numFmtId="14">
      <sharedItems containsSemiMixedTypes="0" containsNonDate="0" containsDate="1" containsString="0" minDate="2013-09-01T00:00:00" maxDate="2014-12-02T00:00:00"/>
    </cacheField>
    <cacheField name="Month Number" numFmtId="0">
      <sharedItems containsSemiMixedTypes="0" containsString="0" containsNumber="1" containsInteger="1" minValue="1" maxValue="12"/>
    </cacheField>
    <cacheField name="Month Name" numFmtId="166">
      <sharedItems/>
    </cacheField>
    <cacheField name="Year" numFmtId="166">
      <sharedItems/>
    </cacheField>
    <cacheField name="profit margin" numFmtId="10">
      <sharedItems containsSemiMixedTypes="0" containsString="0" containsNumber="1" minValue="-42.026578073089702" maxValue="1.1568627450980393"/>
    </cacheField>
    <cacheField name="profit per unit" numFmtId="167">
      <sharedItems containsSemiMixedTypes="0" containsString="0" containsNumber="1" containsInteger="1" minValue="-253" maxValue="347"/>
    </cacheField>
    <cacheField name="Profit to COGS" numFmtId="10">
      <sharedItems containsSemiMixedTypes="0" containsString="0" containsNumber="1" minValue="-82.666666666666671" maxValue="3"/>
    </cacheField>
    <cacheField name="price tire" numFmtId="0">
      <sharedItems count="3">
        <s v="low"/>
        <s v="high"/>
        <s v="mid"/>
      </sharedItems>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69.849169791669" createdVersion="8" refreshedVersion="8" minRefreshableVersion="3" recordCount="700" xr:uid="{B653C418-D074-4D2A-9F02-F99D338D21E4}">
  <cacheSource type="worksheet">
    <worksheetSource ref="A1:T701" sheet="financial data" r:id="rId2"/>
  </cacheSource>
  <cacheFields count="20">
    <cacheField name="Segment" numFmtId="0">
      <sharedItems/>
    </cacheField>
    <cacheField name="Country" numFmtId="0">
      <sharedItems count="5">
        <s v="Canada"/>
        <s v="Germany"/>
        <s v="France"/>
        <s v="Mexico"/>
        <s v="United States of America"/>
      </sharedItems>
    </cacheField>
    <cacheField name="Product" numFmtId="164">
      <sharedItems count="6">
        <s v="Carretera"/>
        <s v="Montana"/>
        <s v="Paseo"/>
        <s v="Velo"/>
        <s v="VTT"/>
        <s v="Amarilla"/>
      </sharedItems>
    </cacheField>
    <cacheField name="Discount Band" numFmtId="164">
      <sharedItems count="4">
        <s v="None"/>
        <s v="Low"/>
        <s v="Medium"/>
        <s v="High"/>
      </sharedItems>
    </cacheField>
    <cacheField name="Units Sold" numFmtId="0">
      <sharedItems containsSemiMixedTypes="0" containsString="0" containsNumber="1" minValue="200" maxValue="4492.5"/>
    </cacheField>
    <cacheField name="Manufacturing Price" numFmtId="164">
      <sharedItems containsSemiMixedTypes="0" containsString="0" containsNumber="1" containsInteger="1" minValue="3" maxValue="260"/>
    </cacheField>
    <cacheField name="Sale Price" numFmtId="164">
      <sharedItems containsSemiMixedTypes="0" containsString="0" containsNumber="1" containsInteger="1" minValue="7" maxValue="350" count="7">
        <n v="20"/>
        <n v="15"/>
        <n v="350"/>
        <n v="12"/>
        <n v="125"/>
        <n v="300"/>
        <n v="7"/>
      </sharedItems>
      <fieldGroup par="19"/>
    </cacheField>
    <cacheField name="Gross Sales" numFmtId="164">
      <sharedItems containsSemiMixedTypes="0" containsString="0" containsNumber="1" minValue="1799" maxValue="1207500"/>
    </cacheField>
    <cacheField name="Discounts" numFmtId="164">
      <sharedItems containsSemiMixedTypes="0" containsString="0" containsNumber="1" minValue="0" maxValue="149677.5"/>
    </cacheField>
    <cacheField name=" Sales" numFmtId="164">
      <sharedItems containsSemiMixedTypes="0" containsString="0" containsNumber="1" minValue="1655.08" maxValue="1159200"/>
    </cacheField>
    <cacheField name="COGS" numFmtId="164">
      <sharedItems containsSemiMixedTypes="0" containsString="0" containsNumber="1" minValue="918" maxValue="950625"/>
    </cacheField>
    <cacheField name="Profit" numFmtId="164">
      <sharedItems containsSemiMixedTypes="0" containsString="0" containsNumber="1" minValue="-910507.5" maxValue="1173000"/>
    </cacheField>
    <cacheField name="Date" numFmtId="14">
      <sharedItems containsSemiMixedTypes="0" containsNonDate="0" containsDate="1" containsString="0" minDate="2013-09-01T00:00:00" maxDate="2014-12-02T00:00:00"/>
    </cacheField>
    <cacheField name="Month Number" numFmtId="0">
      <sharedItems containsSemiMixedTypes="0" containsString="0" containsNumber="1" containsInteger="1" minValue="1" maxValue="12"/>
    </cacheField>
    <cacheField name="Month Name" numFmtId="166">
      <sharedItems/>
    </cacheField>
    <cacheField name="Year" numFmtId="166">
      <sharedItems/>
    </cacheField>
    <cacheField name="profit margin" numFmtId="10">
      <sharedItems containsSemiMixedTypes="0" containsString="0" containsNumber="1" minValue="-42.026578073089702" maxValue="1.1568627450980393"/>
    </cacheField>
    <cacheField name="profit per unit" numFmtId="167">
      <sharedItems containsSemiMixedTypes="0" containsString="0" containsNumber="1" containsInteger="1" minValue="-253" maxValue="347"/>
    </cacheField>
    <cacheField name="Profit to COGS" numFmtId="10">
      <sharedItems containsSemiMixedTypes="0" containsString="0" containsNumber="1" minValue="-82.666666666666671" maxValue="3"/>
    </cacheField>
    <cacheField name="Sale Price2" numFmtId="0" databaseField="0">
      <fieldGroup base="6">
        <discretePr count="7">
          <x v="1"/>
          <x v="1"/>
          <x v="2"/>
          <x v="1"/>
          <x v="0"/>
          <x v="2"/>
          <x v="1"/>
        </discretePr>
        <groupItems count="3">
          <n v="125"/>
          <s v="Group1"/>
          <s v="Group2"/>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x v="0"/>
    <x v="0"/>
    <x v="0"/>
    <n v="1618.5"/>
    <n v="3"/>
    <n v="20"/>
    <x v="0"/>
    <n v="0"/>
    <n v="32370"/>
    <n v="16185"/>
    <n v="27514.5"/>
    <d v="2014-01-01T00:00:00"/>
    <n v="1"/>
    <x v="0"/>
    <x v="0"/>
  </r>
  <r>
    <x v="0"/>
    <x v="1"/>
    <x v="0"/>
    <x v="0"/>
    <n v="1321"/>
    <n v="3"/>
    <n v="20"/>
    <x v="1"/>
    <n v="0"/>
    <n v="26420"/>
    <n v="13210"/>
    <n v="22457"/>
    <d v="2014-01-01T00:00:00"/>
    <n v="1"/>
    <x v="0"/>
    <x v="0"/>
  </r>
  <r>
    <x v="1"/>
    <x v="2"/>
    <x v="0"/>
    <x v="0"/>
    <n v="2178"/>
    <n v="3"/>
    <n v="15"/>
    <x v="2"/>
    <n v="0"/>
    <n v="32670"/>
    <n v="21780"/>
    <n v="26136"/>
    <d v="2014-06-01T00:00:00"/>
    <n v="6"/>
    <x v="1"/>
    <x v="0"/>
  </r>
  <r>
    <x v="1"/>
    <x v="1"/>
    <x v="0"/>
    <x v="0"/>
    <n v="888"/>
    <n v="3"/>
    <n v="15"/>
    <x v="3"/>
    <n v="0"/>
    <n v="13320"/>
    <n v="8880"/>
    <n v="10656"/>
    <d v="2014-06-01T00:00:00"/>
    <n v="6"/>
    <x v="1"/>
    <x v="0"/>
  </r>
  <r>
    <x v="1"/>
    <x v="3"/>
    <x v="0"/>
    <x v="0"/>
    <n v="2470"/>
    <n v="3"/>
    <n v="15"/>
    <x v="4"/>
    <n v="0"/>
    <n v="37050"/>
    <n v="24700"/>
    <n v="29640"/>
    <d v="2014-06-01T00:00:00"/>
    <n v="6"/>
    <x v="1"/>
    <x v="0"/>
  </r>
  <r>
    <x v="0"/>
    <x v="1"/>
    <x v="0"/>
    <x v="0"/>
    <n v="1513"/>
    <n v="3"/>
    <n v="350"/>
    <x v="5"/>
    <n v="0"/>
    <n v="529550"/>
    <n v="393380"/>
    <n v="525011"/>
    <d v="2014-12-01T00:00:00"/>
    <n v="12"/>
    <x v="2"/>
    <x v="0"/>
  </r>
  <r>
    <x v="1"/>
    <x v="1"/>
    <x v="1"/>
    <x v="0"/>
    <n v="921"/>
    <n v="5"/>
    <n v="15"/>
    <x v="6"/>
    <n v="0"/>
    <n v="13815"/>
    <n v="9210"/>
    <n v="9210"/>
    <d v="2014-03-01T00:00:00"/>
    <n v="3"/>
    <x v="3"/>
    <x v="0"/>
  </r>
  <r>
    <x v="2"/>
    <x v="0"/>
    <x v="1"/>
    <x v="0"/>
    <n v="2518"/>
    <n v="5"/>
    <n v="12"/>
    <x v="7"/>
    <n v="0"/>
    <n v="30216"/>
    <n v="7554"/>
    <n v="17626"/>
    <d v="2014-06-01T00:00:00"/>
    <n v="6"/>
    <x v="1"/>
    <x v="0"/>
  </r>
  <r>
    <x v="0"/>
    <x v="2"/>
    <x v="1"/>
    <x v="0"/>
    <n v="1899"/>
    <n v="5"/>
    <n v="20"/>
    <x v="8"/>
    <n v="0"/>
    <n v="37980"/>
    <n v="18990"/>
    <n v="28485"/>
    <d v="2014-06-01T00:00:00"/>
    <n v="6"/>
    <x v="1"/>
    <x v="0"/>
  </r>
  <r>
    <x v="2"/>
    <x v="1"/>
    <x v="1"/>
    <x v="0"/>
    <n v="1545"/>
    <n v="5"/>
    <n v="12"/>
    <x v="9"/>
    <n v="0"/>
    <n v="18540"/>
    <n v="4635"/>
    <n v="10815"/>
    <d v="2014-06-01T00:00:00"/>
    <n v="6"/>
    <x v="1"/>
    <x v="0"/>
  </r>
  <r>
    <x v="1"/>
    <x v="3"/>
    <x v="1"/>
    <x v="0"/>
    <n v="2470"/>
    <n v="5"/>
    <n v="15"/>
    <x v="4"/>
    <n v="0"/>
    <n v="37050"/>
    <n v="24700"/>
    <n v="24700"/>
    <d v="2014-06-01T00:00:00"/>
    <n v="6"/>
    <x v="1"/>
    <x v="0"/>
  </r>
  <r>
    <x v="3"/>
    <x v="0"/>
    <x v="1"/>
    <x v="0"/>
    <n v="2665.5"/>
    <n v="5"/>
    <n v="125"/>
    <x v="10"/>
    <n v="0"/>
    <n v="333187.5"/>
    <n v="319860"/>
    <n v="319860"/>
    <d v="2014-07-01T00:00:00"/>
    <n v="7"/>
    <x v="4"/>
    <x v="0"/>
  </r>
  <r>
    <x v="4"/>
    <x v="3"/>
    <x v="1"/>
    <x v="0"/>
    <n v="958"/>
    <n v="5"/>
    <n v="300"/>
    <x v="11"/>
    <n v="0"/>
    <n v="287400"/>
    <n v="239500"/>
    <n v="282610"/>
    <d v="2014-08-01T00:00:00"/>
    <n v="8"/>
    <x v="5"/>
    <x v="0"/>
  </r>
  <r>
    <x v="0"/>
    <x v="1"/>
    <x v="1"/>
    <x v="0"/>
    <n v="2146"/>
    <n v="5"/>
    <n v="7"/>
    <x v="12"/>
    <n v="0"/>
    <n v="15022"/>
    <n v="10730"/>
    <n v="4292"/>
    <d v="2014-09-01T00:00:00"/>
    <n v="9"/>
    <x v="6"/>
    <x v="0"/>
  </r>
  <r>
    <x v="3"/>
    <x v="0"/>
    <x v="1"/>
    <x v="0"/>
    <n v="345"/>
    <n v="5"/>
    <n v="125"/>
    <x v="13"/>
    <n v="0"/>
    <n v="43125"/>
    <n v="41400"/>
    <n v="41400"/>
    <d v="2013-10-01T00:00:00"/>
    <n v="10"/>
    <x v="7"/>
    <x v="1"/>
  </r>
  <r>
    <x v="1"/>
    <x v="4"/>
    <x v="1"/>
    <x v="0"/>
    <n v="615"/>
    <n v="5"/>
    <n v="15"/>
    <x v="14"/>
    <n v="0"/>
    <n v="9225"/>
    <n v="6150"/>
    <n v="6150"/>
    <d v="2014-12-01T00:00:00"/>
    <n v="12"/>
    <x v="2"/>
    <x v="0"/>
  </r>
  <r>
    <x v="0"/>
    <x v="0"/>
    <x v="2"/>
    <x v="0"/>
    <n v="292"/>
    <n v="10"/>
    <n v="20"/>
    <x v="15"/>
    <n v="0"/>
    <n v="5840"/>
    <n v="2920"/>
    <n v="2920"/>
    <d v="2014-02-01T00:00:00"/>
    <n v="2"/>
    <x v="8"/>
    <x v="0"/>
  </r>
  <r>
    <x v="1"/>
    <x v="3"/>
    <x v="2"/>
    <x v="0"/>
    <n v="974"/>
    <n v="10"/>
    <n v="15"/>
    <x v="16"/>
    <n v="0"/>
    <n v="14610"/>
    <n v="9740"/>
    <n v="4870"/>
    <d v="2014-02-01T00:00:00"/>
    <n v="2"/>
    <x v="8"/>
    <x v="0"/>
  </r>
  <r>
    <x v="2"/>
    <x v="0"/>
    <x v="2"/>
    <x v="0"/>
    <n v="2518"/>
    <n v="10"/>
    <n v="12"/>
    <x v="7"/>
    <n v="0"/>
    <n v="30216"/>
    <n v="7554"/>
    <n v="5036"/>
    <d v="2014-06-01T00:00:00"/>
    <n v="6"/>
    <x v="1"/>
    <x v="0"/>
  </r>
  <r>
    <x v="0"/>
    <x v="1"/>
    <x v="2"/>
    <x v="0"/>
    <n v="1006"/>
    <n v="10"/>
    <n v="350"/>
    <x v="17"/>
    <n v="0"/>
    <n v="352100"/>
    <n v="261560"/>
    <n v="342040"/>
    <d v="2014-06-01T00:00:00"/>
    <n v="6"/>
    <x v="1"/>
    <x v="0"/>
  </r>
  <r>
    <x v="2"/>
    <x v="1"/>
    <x v="2"/>
    <x v="0"/>
    <n v="367"/>
    <n v="10"/>
    <n v="12"/>
    <x v="18"/>
    <n v="0"/>
    <n v="4404"/>
    <n v="1101"/>
    <n v="734"/>
    <d v="2014-07-01T00:00:00"/>
    <n v="7"/>
    <x v="4"/>
    <x v="0"/>
  </r>
  <r>
    <x v="0"/>
    <x v="3"/>
    <x v="2"/>
    <x v="0"/>
    <n v="883"/>
    <n v="10"/>
    <n v="7"/>
    <x v="19"/>
    <n v="0"/>
    <n v="6181"/>
    <n v="4415"/>
    <n v="-2649"/>
    <d v="2014-08-01T00:00:00"/>
    <n v="8"/>
    <x v="5"/>
    <x v="0"/>
  </r>
  <r>
    <x v="1"/>
    <x v="2"/>
    <x v="2"/>
    <x v="0"/>
    <n v="549"/>
    <n v="10"/>
    <n v="15"/>
    <x v="20"/>
    <n v="0"/>
    <n v="8235"/>
    <n v="5490"/>
    <n v="2745"/>
    <d v="2013-09-01T00:00:00"/>
    <n v="9"/>
    <x v="6"/>
    <x v="1"/>
  </r>
  <r>
    <x v="4"/>
    <x v="3"/>
    <x v="2"/>
    <x v="0"/>
    <n v="788"/>
    <n v="10"/>
    <n v="300"/>
    <x v="21"/>
    <n v="0"/>
    <n v="236400"/>
    <n v="197000"/>
    <n v="228520"/>
    <d v="2013-09-01T00:00:00"/>
    <n v="9"/>
    <x v="6"/>
    <x v="1"/>
  </r>
  <r>
    <x v="1"/>
    <x v="3"/>
    <x v="2"/>
    <x v="0"/>
    <n v="2472"/>
    <n v="10"/>
    <n v="15"/>
    <x v="22"/>
    <n v="0"/>
    <n v="37080"/>
    <n v="24720"/>
    <n v="12360"/>
    <d v="2014-09-01T00:00:00"/>
    <n v="9"/>
    <x v="6"/>
    <x v="0"/>
  </r>
  <r>
    <x v="0"/>
    <x v="4"/>
    <x v="2"/>
    <x v="0"/>
    <n v="1143"/>
    <n v="10"/>
    <n v="7"/>
    <x v="23"/>
    <n v="0"/>
    <n v="8001"/>
    <n v="5715"/>
    <n v="-3429"/>
    <d v="2014-10-01T00:00:00"/>
    <n v="10"/>
    <x v="7"/>
    <x v="0"/>
  </r>
  <r>
    <x v="0"/>
    <x v="0"/>
    <x v="2"/>
    <x v="0"/>
    <n v="1725"/>
    <n v="10"/>
    <n v="350"/>
    <x v="24"/>
    <n v="0"/>
    <n v="603750"/>
    <n v="448500"/>
    <n v="586500"/>
    <d v="2013-11-01T00:00:00"/>
    <n v="11"/>
    <x v="9"/>
    <x v="1"/>
  </r>
  <r>
    <x v="2"/>
    <x v="4"/>
    <x v="2"/>
    <x v="0"/>
    <n v="912"/>
    <n v="10"/>
    <n v="12"/>
    <x v="25"/>
    <n v="0"/>
    <n v="10944"/>
    <n v="2736"/>
    <n v="1824"/>
    <d v="2013-11-01T00:00:00"/>
    <n v="11"/>
    <x v="9"/>
    <x v="1"/>
  </r>
  <r>
    <x v="1"/>
    <x v="0"/>
    <x v="2"/>
    <x v="0"/>
    <n v="2152"/>
    <n v="10"/>
    <n v="15"/>
    <x v="26"/>
    <n v="0"/>
    <n v="32280"/>
    <n v="21520"/>
    <n v="10760"/>
    <d v="2013-12-01T00:00:00"/>
    <n v="12"/>
    <x v="2"/>
    <x v="1"/>
  </r>
  <r>
    <x v="0"/>
    <x v="0"/>
    <x v="2"/>
    <x v="0"/>
    <n v="1817"/>
    <n v="10"/>
    <n v="20"/>
    <x v="27"/>
    <n v="0"/>
    <n v="36340"/>
    <n v="18170"/>
    <n v="18170"/>
    <d v="2014-12-01T00:00:00"/>
    <n v="12"/>
    <x v="2"/>
    <x v="0"/>
  </r>
  <r>
    <x v="0"/>
    <x v="1"/>
    <x v="2"/>
    <x v="0"/>
    <n v="1513"/>
    <n v="10"/>
    <n v="350"/>
    <x v="5"/>
    <n v="0"/>
    <n v="529550"/>
    <n v="393380"/>
    <n v="514420"/>
    <d v="2014-12-01T00:00:00"/>
    <n v="12"/>
    <x v="2"/>
    <x v="0"/>
  </r>
  <r>
    <x v="0"/>
    <x v="3"/>
    <x v="3"/>
    <x v="0"/>
    <n v="1493"/>
    <n v="120"/>
    <n v="7"/>
    <x v="28"/>
    <n v="0"/>
    <n v="10451"/>
    <n v="7465"/>
    <n v="-168709"/>
    <d v="2014-01-01T00:00:00"/>
    <n v="1"/>
    <x v="0"/>
    <x v="0"/>
  </r>
  <r>
    <x v="3"/>
    <x v="2"/>
    <x v="3"/>
    <x v="0"/>
    <n v="1804"/>
    <n v="120"/>
    <n v="125"/>
    <x v="29"/>
    <n v="0"/>
    <n v="225500"/>
    <n v="216480"/>
    <n v="9020"/>
    <d v="2014-02-01T00:00:00"/>
    <n v="2"/>
    <x v="8"/>
    <x v="0"/>
  </r>
  <r>
    <x v="2"/>
    <x v="1"/>
    <x v="3"/>
    <x v="0"/>
    <n v="2161"/>
    <n v="120"/>
    <n v="12"/>
    <x v="30"/>
    <n v="0"/>
    <n v="25932"/>
    <n v="6483"/>
    <n v="-233388"/>
    <d v="2014-03-01T00:00:00"/>
    <n v="3"/>
    <x v="3"/>
    <x v="0"/>
  </r>
  <r>
    <x v="0"/>
    <x v="1"/>
    <x v="3"/>
    <x v="0"/>
    <n v="1006"/>
    <n v="120"/>
    <n v="350"/>
    <x v="17"/>
    <n v="0"/>
    <n v="352100"/>
    <n v="261560"/>
    <n v="231380"/>
    <d v="2014-06-01T00:00:00"/>
    <n v="6"/>
    <x v="1"/>
    <x v="0"/>
  </r>
  <r>
    <x v="2"/>
    <x v="1"/>
    <x v="3"/>
    <x v="0"/>
    <n v="1545"/>
    <n v="120"/>
    <n v="12"/>
    <x v="9"/>
    <n v="0"/>
    <n v="18540"/>
    <n v="4635"/>
    <n v="-166860"/>
    <d v="2014-06-01T00:00:00"/>
    <n v="6"/>
    <x v="1"/>
    <x v="0"/>
  </r>
  <r>
    <x v="3"/>
    <x v="4"/>
    <x v="3"/>
    <x v="0"/>
    <n v="2821"/>
    <n v="120"/>
    <n v="125"/>
    <x v="31"/>
    <n v="0"/>
    <n v="352625"/>
    <n v="338520"/>
    <n v="14105"/>
    <d v="2014-08-01T00:00:00"/>
    <n v="8"/>
    <x v="5"/>
    <x v="0"/>
  </r>
  <r>
    <x v="3"/>
    <x v="0"/>
    <x v="3"/>
    <x v="0"/>
    <n v="345"/>
    <n v="120"/>
    <n v="125"/>
    <x v="13"/>
    <n v="0"/>
    <n v="43125"/>
    <n v="41400"/>
    <n v="1725"/>
    <d v="2013-10-01T00:00:00"/>
    <n v="10"/>
    <x v="7"/>
    <x v="1"/>
  </r>
  <r>
    <x v="4"/>
    <x v="0"/>
    <x v="4"/>
    <x v="0"/>
    <n v="2001"/>
    <n v="250"/>
    <n v="300"/>
    <x v="32"/>
    <n v="0"/>
    <n v="600300"/>
    <n v="500250"/>
    <n v="100050"/>
    <d v="2014-02-01T00:00:00"/>
    <n v="2"/>
    <x v="8"/>
    <x v="0"/>
  </r>
  <r>
    <x v="2"/>
    <x v="1"/>
    <x v="4"/>
    <x v="0"/>
    <n v="2838"/>
    <n v="250"/>
    <n v="12"/>
    <x v="33"/>
    <n v="0"/>
    <n v="34056"/>
    <n v="8514"/>
    <n v="-675444"/>
    <d v="2014-04-01T00:00:00"/>
    <n v="4"/>
    <x v="10"/>
    <x v="0"/>
  </r>
  <r>
    <x v="1"/>
    <x v="2"/>
    <x v="4"/>
    <x v="0"/>
    <n v="2178"/>
    <n v="250"/>
    <n v="15"/>
    <x v="2"/>
    <n v="0"/>
    <n v="32670"/>
    <n v="21780"/>
    <n v="-511830"/>
    <d v="2014-06-01T00:00:00"/>
    <n v="6"/>
    <x v="1"/>
    <x v="0"/>
  </r>
  <r>
    <x v="1"/>
    <x v="1"/>
    <x v="4"/>
    <x v="0"/>
    <n v="888"/>
    <n v="250"/>
    <n v="15"/>
    <x v="3"/>
    <n v="0"/>
    <n v="13320"/>
    <n v="8880"/>
    <n v="-208680"/>
    <d v="2014-06-01T00:00:00"/>
    <n v="6"/>
    <x v="1"/>
    <x v="0"/>
  </r>
  <r>
    <x v="0"/>
    <x v="2"/>
    <x v="4"/>
    <x v="0"/>
    <n v="1527"/>
    <n v="250"/>
    <n v="350"/>
    <x v="34"/>
    <n v="0"/>
    <n v="534450"/>
    <n v="397020"/>
    <n v="152700"/>
    <d v="2013-09-01T00:00:00"/>
    <n v="9"/>
    <x v="6"/>
    <x v="1"/>
  </r>
  <r>
    <x v="4"/>
    <x v="2"/>
    <x v="4"/>
    <x v="0"/>
    <n v="2151"/>
    <n v="250"/>
    <n v="300"/>
    <x v="35"/>
    <n v="0"/>
    <n v="645300"/>
    <n v="537750"/>
    <n v="107550"/>
    <d v="2014-09-01T00:00:00"/>
    <n v="9"/>
    <x v="6"/>
    <x v="0"/>
  </r>
  <r>
    <x v="0"/>
    <x v="0"/>
    <x v="4"/>
    <x v="0"/>
    <n v="1817"/>
    <n v="250"/>
    <n v="20"/>
    <x v="27"/>
    <n v="0"/>
    <n v="36340"/>
    <n v="18170"/>
    <n v="-417910"/>
    <d v="2014-12-01T00:00:00"/>
    <n v="12"/>
    <x v="2"/>
    <x v="0"/>
  </r>
  <r>
    <x v="0"/>
    <x v="2"/>
    <x v="5"/>
    <x v="0"/>
    <n v="2750"/>
    <n v="260"/>
    <n v="350"/>
    <x v="36"/>
    <n v="0"/>
    <n v="962500"/>
    <n v="715000"/>
    <n v="247500"/>
    <d v="2014-02-01T00:00:00"/>
    <n v="2"/>
    <x v="8"/>
    <x v="0"/>
  </r>
  <r>
    <x v="2"/>
    <x v="4"/>
    <x v="5"/>
    <x v="0"/>
    <n v="1953"/>
    <n v="260"/>
    <n v="12"/>
    <x v="37"/>
    <n v="0"/>
    <n v="23436"/>
    <n v="5859"/>
    <n v="-484344"/>
    <d v="2014-04-01T00:00:00"/>
    <n v="4"/>
    <x v="10"/>
    <x v="0"/>
  </r>
  <r>
    <x v="3"/>
    <x v="1"/>
    <x v="5"/>
    <x v="0"/>
    <n v="4219.5"/>
    <n v="260"/>
    <n v="125"/>
    <x v="38"/>
    <n v="0"/>
    <n v="527437.5"/>
    <n v="506340"/>
    <n v="-569632.5"/>
    <d v="2014-04-01T00:00:00"/>
    <n v="4"/>
    <x v="10"/>
    <x v="0"/>
  </r>
  <r>
    <x v="0"/>
    <x v="2"/>
    <x v="5"/>
    <x v="0"/>
    <n v="1899"/>
    <n v="260"/>
    <n v="20"/>
    <x v="8"/>
    <n v="0"/>
    <n v="37980"/>
    <n v="18990"/>
    <n v="-455760"/>
    <d v="2014-06-01T00:00:00"/>
    <n v="6"/>
    <x v="1"/>
    <x v="0"/>
  </r>
  <r>
    <x v="0"/>
    <x v="1"/>
    <x v="5"/>
    <x v="0"/>
    <n v="1686"/>
    <n v="260"/>
    <n v="7"/>
    <x v="39"/>
    <n v="0"/>
    <n v="11802"/>
    <n v="8430"/>
    <n v="-426558"/>
    <d v="2014-07-01T00:00:00"/>
    <n v="7"/>
    <x v="4"/>
    <x v="0"/>
  </r>
  <r>
    <x v="2"/>
    <x v="4"/>
    <x v="5"/>
    <x v="0"/>
    <n v="2141"/>
    <n v="260"/>
    <n v="12"/>
    <x v="40"/>
    <n v="0"/>
    <n v="25692"/>
    <n v="6423"/>
    <n v="-530968"/>
    <d v="2014-08-01T00:00:00"/>
    <n v="8"/>
    <x v="5"/>
    <x v="0"/>
  </r>
  <r>
    <x v="0"/>
    <x v="4"/>
    <x v="5"/>
    <x v="0"/>
    <n v="1143"/>
    <n v="260"/>
    <n v="7"/>
    <x v="23"/>
    <n v="0"/>
    <n v="8001"/>
    <n v="5715"/>
    <n v="-289179"/>
    <d v="2014-10-01T00:00:00"/>
    <n v="10"/>
    <x v="7"/>
    <x v="0"/>
  </r>
  <r>
    <x v="1"/>
    <x v="4"/>
    <x v="5"/>
    <x v="0"/>
    <n v="615"/>
    <n v="260"/>
    <n v="15"/>
    <x v="14"/>
    <n v="0"/>
    <n v="9225"/>
    <n v="6150"/>
    <n v="-150675"/>
    <d v="2014-12-01T00:00:00"/>
    <n v="12"/>
    <x v="2"/>
    <x v="0"/>
  </r>
  <r>
    <x v="0"/>
    <x v="2"/>
    <x v="2"/>
    <x v="1"/>
    <n v="3945"/>
    <n v="10"/>
    <n v="7"/>
    <x v="41"/>
    <n v="276.14999999999998"/>
    <n v="27338.85"/>
    <n v="19725"/>
    <n v="-11835"/>
    <d v="2014-01-01T00:00:00"/>
    <n v="1"/>
    <x v="0"/>
    <x v="0"/>
  </r>
  <r>
    <x v="1"/>
    <x v="2"/>
    <x v="2"/>
    <x v="1"/>
    <n v="2296"/>
    <n v="10"/>
    <n v="15"/>
    <x v="42"/>
    <n v="344.4"/>
    <n v="34095.599999999999"/>
    <n v="22960"/>
    <n v="11480"/>
    <d v="2014-02-01T00:00:00"/>
    <n v="2"/>
    <x v="8"/>
    <x v="0"/>
  </r>
  <r>
    <x v="0"/>
    <x v="2"/>
    <x v="2"/>
    <x v="1"/>
    <n v="1030"/>
    <n v="10"/>
    <n v="7"/>
    <x v="43"/>
    <n v="72.099999999999994"/>
    <n v="7137.9"/>
    <n v="5150"/>
    <n v="-3090"/>
    <d v="2014-05-01T00:00:00"/>
    <n v="5"/>
    <x v="11"/>
    <x v="0"/>
  </r>
  <r>
    <x v="0"/>
    <x v="2"/>
    <x v="3"/>
    <x v="1"/>
    <n v="639"/>
    <n v="120"/>
    <n v="7"/>
    <x v="44"/>
    <n v="44.73"/>
    <n v="4428.2700000000004"/>
    <n v="3195"/>
    <n v="-72207"/>
    <d v="2014-11-01T00:00:00"/>
    <n v="11"/>
    <x v="9"/>
    <x v="0"/>
  </r>
  <r>
    <x v="0"/>
    <x v="0"/>
    <x v="4"/>
    <x v="1"/>
    <n v="1326"/>
    <n v="250"/>
    <n v="7"/>
    <x v="45"/>
    <n v="92.82"/>
    <n v="9189.18"/>
    <n v="6630"/>
    <n v="-322218"/>
    <d v="2014-03-01T00:00:00"/>
    <n v="3"/>
    <x v="3"/>
    <x v="0"/>
  </r>
  <r>
    <x v="2"/>
    <x v="4"/>
    <x v="0"/>
    <x v="1"/>
    <n v="1858"/>
    <n v="3"/>
    <n v="12"/>
    <x v="46"/>
    <n v="222.96"/>
    <n v="22073.040000000001"/>
    <n v="5574"/>
    <n v="16722"/>
    <d v="2014-02-01T00:00:00"/>
    <n v="2"/>
    <x v="8"/>
    <x v="0"/>
  </r>
  <r>
    <x v="0"/>
    <x v="3"/>
    <x v="0"/>
    <x v="1"/>
    <n v="1210"/>
    <n v="3"/>
    <n v="350"/>
    <x v="47"/>
    <n v="4235"/>
    <n v="419265"/>
    <n v="314600"/>
    <n v="419870"/>
    <d v="2014-03-01T00:00:00"/>
    <n v="3"/>
    <x v="3"/>
    <x v="0"/>
  </r>
  <r>
    <x v="0"/>
    <x v="4"/>
    <x v="0"/>
    <x v="1"/>
    <n v="2529"/>
    <n v="3"/>
    <n v="7"/>
    <x v="48"/>
    <n v="177.03"/>
    <n v="17525.97"/>
    <n v="12645"/>
    <n v="10116"/>
    <d v="2014-07-01T00:00:00"/>
    <n v="7"/>
    <x v="4"/>
    <x v="0"/>
  </r>
  <r>
    <x v="2"/>
    <x v="0"/>
    <x v="0"/>
    <x v="1"/>
    <n v="1445"/>
    <n v="3"/>
    <n v="12"/>
    <x v="49"/>
    <n v="173.4"/>
    <n v="17166.599999999999"/>
    <n v="4335"/>
    <n v="13005"/>
    <d v="2014-09-01T00:00:00"/>
    <n v="9"/>
    <x v="6"/>
    <x v="0"/>
  </r>
  <r>
    <x v="3"/>
    <x v="4"/>
    <x v="0"/>
    <x v="1"/>
    <n v="330"/>
    <n v="3"/>
    <n v="125"/>
    <x v="50"/>
    <n v="412.5"/>
    <n v="40837.5"/>
    <n v="39600"/>
    <n v="40260"/>
    <d v="2013-09-01T00:00:00"/>
    <n v="9"/>
    <x v="6"/>
    <x v="1"/>
  </r>
  <r>
    <x v="2"/>
    <x v="2"/>
    <x v="0"/>
    <x v="1"/>
    <n v="2671"/>
    <n v="3"/>
    <n v="12"/>
    <x v="51"/>
    <n v="320.52"/>
    <n v="31731.48"/>
    <n v="8013"/>
    <n v="24039"/>
    <d v="2014-09-01T00:00:00"/>
    <n v="9"/>
    <x v="6"/>
    <x v="0"/>
  </r>
  <r>
    <x v="2"/>
    <x v="1"/>
    <x v="0"/>
    <x v="1"/>
    <n v="766"/>
    <n v="3"/>
    <n v="12"/>
    <x v="52"/>
    <n v="91.92"/>
    <n v="9100.08"/>
    <n v="2298"/>
    <n v="6894"/>
    <d v="2013-10-01T00:00:00"/>
    <n v="10"/>
    <x v="7"/>
    <x v="1"/>
  </r>
  <r>
    <x v="4"/>
    <x v="3"/>
    <x v="0"/>
    <x v="1"/>
    <n v="494"/>
    <n v="3"/>
    <n v="300"/>
    <x v="53"/>
    <n v="1482"/>
    <n v="146718"/>
    <n v="123500"/>
    <n v="146718"/>
    <d v="2013-10-01T00:00:00"/>
    <n v="10"/>
    <x v="7"/>
    <x v="1"/>
  </r>
  <r>
    <x v="0"/>
    <x v="3"/>
    <x v="0"/>
    <x v="1"/>
    <n v="1397"/>
    <n v="3"/>
    <n v="350"/>
    <x v="54"/>
    <n v="4889.5"/>
    <n v="484060.5"/>
    <n v="363220"/>
    <n v="484759"/>
    <d v="2014-10-01T00:00:00"/>
    <n v="10"/>
    <x v="7"/>
    <x v="0"/>
  </r>
  <r>
    <x v="0"/>
    <x v="2"/>
    <x v="0"/>
    <x v="1"/>
    <n v="2155"/>
    <n v="3"/>
    <n v="350"/>
    <x v="55"/>
    <n v="7542.5"/>
    <n v="746707.5"/>
    <n v="560300"/>
    <n v="747785"/>
    <d v="2014-12-01T00:00:00"/>
    <n v="12"/>
    <x v="2"/>
    <x v="0"/>
  </r>
  <r>
    <x v="1"/>
    <x v="3"/>
    <x v="1"/>
    <x v="1"/>
    <n v="2214"/>
    <n v="5"/>
    <n v="15"/>
    <x v="56"/>
    <n v="332.1"/>
    <n v="32877.9"/>
    <n v="22140"/>
    <n v="22140"/>
    <d v="2014-03-01T00:00:00"/>
    <n v="3"/>
    <x v="3"/>
    <x v="0"/>
  </r>
  <r>
    <x v="4"/>
    <x v="4"/>
    <x v="1"/>
    <x v="1"/>
    <n v="2301"/>
    <n v="5"/>
    <n v="300"/>
    <x v="57"/>
    <n v="6903"/>
    <n v="683397"/>
    <n v="575250"/>
    <n v="678795"/>
    <d v="2014-04-01T00:00:00"/>
    <n v="4"/>
    <x v="10"/>
    <x v="0"/>
  </r>
  <r>
    <x v="0"/>
    <x v="2"/>
    <x v="1"/>
    <x v="1"/>
    <n v="1375.5"/>
    <n v="5"/>
    <n v="20"/>
    <x v="58"/>
    <n v="275.10000000000002"/>
    <n v="27234.9"/>
    <n v="13755"/>
    <n v="20632.5"/>
    <d v="2014-07-01T00:00:00"/>
    <n v="7"/>
    <x v="4"/>
    <x v="0"/>
  </r>
  <r>
    <x v="0"/>
    <x v="0"/>
    <x v="1"/>
    <x v="1"/>
    <n v="1830"/>
    <n v="5"/>
    <n v="7"/>
    <x v="59"/>
    <n v="128.1"/>
    <n v="12681.9"/>
    <n v="9150"/>
    <n v="3660"/>
    <d v="2014-08-01T00:00:00"/>
    <n v="8"/>
    <x v="5"/>
    <x v="0"/>
  </r>
  <r>
    <x v="4"/>
    <x v="4"/>
    <x v="1"/>
    <x v="1"/>
    <n v="2498"/>
    <n v="5"/>
    <n v="300"/>
    <x v="60"/>
    <n v="7494"/>
    <n v="741906"/>
    <n v="624500"/>
    <n v="736910"/>
    <d v="2013-09-01T00:00:00"/>
    <n v="9"/>
    <x v="6"/>
    <x v="1"/>
  </r>
  <r>
    <x v="3"/>
    <x v="4"/>
    <x v="1"/>
    <x v="1"/>
    <n v="663"/>
    <n v="5"/>
    <n v="125"/>
    <x v="61"/>
    <n v="828.75"/>
    <n v="82046.25"/>
    <n v="79560"/>
    <n v="79560"/>
    <d v="2013-10-01T00:00:00"/>
    <n v="10"/>
    <x v="7"/>
    <x v="1"/>
  </r>
  <r>
    <x v="1"/>
    <x v="4"/>
    <x v="2"/>
    <x v="1"/>
    <n v="1514"/>
    <n v="10"/>
    <n v="15"/>
    <x v="62"/>
    <n v="227.1"/>
    <n v="22482.9"/>
    <n v="15140"/>
    <n v="7570"/>
    <d v="2014-02-01T00:00:00"/>
    <n v="2"/>
    <x v="8"/>
    <x v="0"/>
  </r>
  <r>
    <x v="0"/>
    <x v="4"/>
    <x v="2"/>
    <x v="1"/>
    <n v="4492.5"/>
    <n v="10"/>
    <n v="7"/>
    <x v="63"/>
    <n v="314.47500000000002"/>
    <n v="31133.025000000001"/>
    <n v="22462.5"/>
    <n v="-13477.5"/>
    <d v="2014-04-01T00:00:00"/>
    <n v="4"/>
    <x v="10"/>
    <x v="0"/>
  </r>
  <r>
    <x v="3"/>
    <x v="4"/>
    <x v="2"/>
    <x v="1"/>
    <n v="727"/>
    <n v="10"/>
    <n v="125"/>
    <x v="64"/>
    <n v="908.75"/>
    <n v="89966.25"/>
    <n v="87240"/>
    <n v="83605"/>
    <d v="2014-06-01T00:00:00"/>
    <n v="6"/>
    <x v="1"/>
    <x v="0"/>
  </r>
  <r>
    <x v="3"/>
    <x v="2"/>
    <x v="2"/>
    <x v="1"/>
    <n v="787"/>
    <n v="10"/>
    <n v="125"/>
    <x v="65"/>
    <n v="983.75"/>
    <n v="97391.25"/>
    <n v="94440"/>
    <n v="90505"/>
    <d v="2014-06-01T00:00:00"/>
    <n v="6"/>
    <x v="1"/>
    <x v="0"/>
  </r>
  <r>
    <x v="3"/>
    <x v="3"/>
    <x v="2"/>
    <x v="1"/>
    <n v="1823"/>
    <n v="10"/>
    <n v="125"/>
    <x v="66"/>
    <n v="2278.75"/>
    <n v="225596.25"/>
    <n v="218760"/>
    <n v="209645"/>
    <d v="2014-07-01T00:00:00"/>
    <n v="7"/>
    <x v="4"/>
    <x v="0"/>
  </r>
  <r>
    <x v="1"/>
    <x v="1"/>
    <x v="2"/>
    <x v="1"/>
    <n v="747"/>
    <n v="10"/>
    <n v="15"/>
    <x v="67"/>
    <n v="112.05"/>
    <n v="11092.95"/>
    <n v="7470"/>
    <n v="3735"/>
    <d v="2014-09-01T00:00:00"/>
    <n v="9"/>
    <x v="6"/>
    <x v="0"/>
  </r>
  <r>
    <x v="2"/>
    <x v="1"/>
    <x v="2"/>
    <x v="1"/>
    <n v="766"/>
    <n v="10"/>
    <n v="12"/>
    <x v="52"/>
    <n v="91.92"/>
    <n v="9100.08"/>
    <n v="2298"/>
    <n v="1532"/>
    <d v="2013-10-01T00:00:00"/>
    <n v="10"/>
    <x v="7"/>
    <x v="1"/>
  </r>
  <r>
    <x v="4"/>
    <x v="4"/>
    <x v="2"/>
    <x v="1"/>
    <n v="2905"/>
    <n v="10"/>
    <n v="300"/>
    <x v="68"/>
    <n v="8715"/>
    <n v="862785"/>
    <n v="726250"/>
    <n v="842450"/>
    <d v="2014-11-01T00:00:00"/>
    <n v="11"/>
    <x v="9"/>
    <x v="0"/>
  </r>
  <r>
    <x v="0"/>
    <x v="2"/>
    <x v="2"/>
    <x v="1"/>
    <n v="2155"/>
    <n v="10"/>
    <n v="350"/>
    <x v="55"/>
    <n v="7542.5"/>
    <n v="746707.5"/>
    <n v="560300"/>
    <n v="732700"/>
    <d v="2014-12-01T00:00:00"/>
    <n v="12"/>
    <x v="2"/>
    <x v="0"/>
  </r>
  <r>
    <x v="0"/>
    <x v="2"/>
    <x v="3"/>
    <x v="1"/>
    <n v="3864"/>
    <n v="120"/>
    <n v="20"/>
    <x v="69"/>
    <n v="772.80000000000007"/>
    <n v="76507.199999999997"/>
    <n v="38640"/>
    <n v="-386400"/>
    <d v="2014-04-01T00:00:00"/>
    <n v="4"/>
    <x v="10"/>
    <x v="0"/>
  </r>
  <r>
    <x v="0"/>
    <x v="3"/>
    <x v="3"/>
    <x v="1"/>
    <n v="362"/>
    <n v="120"/>
    <n v="7"/>
    <x v="70"/>
    <n v="25.34"/>
    <n v="2508.66"/>
    <n v="1810"/>
    <n v="-40906"/>
    <d v="2014-05-01T00:00:00"/>
    <n v="5"/>
    <x v="11"/>
    <x v="0"/>
  </r>
  <r>
    <x v="3"/>
    <x v="0"/>
    <x v="3"/>
    <x v="1"/>
    <n v="923"/>
    <n v="120"/>
    <n v="125"/>
    <x v="71"/>
    <n v="1153.75"/>
    <n v="114221.25"/>
    <n v="110760"/>
    <n v="4615"/>
    <d v="2014-08-01T00:00:00"/>
    <n v="8"/>
    <x v="5"/>
    <x v="0"/>
  </r>
  <r>
    <x v="3"/>
    <x v="4"/>
    <x v="3"/>
    <x v="1"/>
    <n v="663"/>
    <n v="120"/>
    <n v="125"/>
    <x v="61"/>
    <n v="828.75"/>
    <n v="82046.25"/>
    <n v="79560"/>
    <n v="3315"/>
    <d v="2013-10-01T00:00:00"/>
    <n v="10"/>
    <x v="7"/>
    <x v="1"/>
  </r>
  <r>
    <x v="0"/>
    <x v="0"/>
    <x v="3"/>
    <x v="1"/>
    <n v="2092"/>
    <n v="120"/>
    <n v="7"/>
    <x v="72"/>
    <n v="146.44"/>
    <n v="14497.56"/>
    <n v="10460"/>
    <n v="-236396"/>
    <d v="2013-11-01T00:00:00"/>
    <n v="11"/>
    <x v="9"/>
    <x v="1"/>
  </r>
  <r>
    <x v="0"/>
    <x v="1"/>
    <x v="4"/>
    <x v="1"/>
    <n v="263"/>
    <n v="250"/>
    <n v="7"/>
    <x v="73"/>
    <n v="18.41"/>
    <n v="1822.59"/>
    <n v="1315"/>
    <n v="-63909"/>
    <d v="2014-03-01T00:00:00"/>
    <n v="3"/>
    <x v="3"/>
    <x v="0"/>
  </r>
  <r>
    <x v="0"/>
    <x v="0"/>
    <x v="4"/>
    <x v="1"/>
    <n v="943.5"/>
    <n v="250"/>
    <n v="350"/>
    <x v="74"/>
    <n v="3302.25"/>
    <n v="326922.75"/>
    <n v="245310"/>
    <n v="94350"/>
    <d v="2014-04-01T00:00:00"/>
    <n v="4"/>
    <x v="10"/>
    <x v="0"/>
  </r>
  <r>
    <x v="3"/>
    <x v="4"/>
    <x v="4"/>
    <x v="1"/>
    <n v="727"/>
    <n v="250"/>
    <n v="125"/>
    <x v="64"/>
    <n v="908.75"/>
    <n v="89966.25"/>
    <n v="87240"/>
    <n v="-90875"/>
    <d v="2014-06-01T00:00:00"/>
    <n v="6"/>
    <x v="1"/>
    <x v="0"/>
  </r>
  <r>
    <x v="3"/>
    <x v="2"/>
    <x v="4"/>
    <x v="1"/>
    <n v="787"/>
    <n v="250"/>
    <n v="125"/>
    <x v="65"/>
    <n v="983.75"/>
    <n v="97391.25"/>
    <n v="94440"/>
    <n v="-98375"/>
    <d v="2014-06-01T00:00:00"/>
    <n v="6"/>
    <x v="1"/>
    <x v="0"/>
  </r>
  <r>
    <x v="4"/>
    <x v="1"/>
    <x v="4"/>
    <x v="1"/>
    <n v="986"/>
    <n v="250"/>
    <n v="300"/>
    <x v="75"/>
    <n v="2958"/>
    <n v="292842"/>
    <n v="246500"/>
    <n v="49300"/>
    <d v="2014-09-01T00:00:00"/>
    <n v="9"/>
    <x v="6"/>
    <x v="0"/>
  </r>
  <r>
    <x v="4"/>
    <x v="3"/>
    <x v="4"/>
    <x v="1"/>
    <n v="494"/>
    <n v="250"/>
    <n v="300"/>
    <x v="53"/>
    <n v="1482"/>
    <n v="146718"/>
    <n v="123500"/>
    <n v="24700"/>
    <d v="2013-10-01T00:00:00"/>
    <n v="10"/>
    <x v="7"/>
    <x v="1"/>
  </r>
  <r>
    <x v="0"/>
    <x v="3"/>
    <x v="4"/>
    <x v="1"/>
    <n v="1397"/>
    <n v="250"/>
    <n v="350"/>
    <x v="54"/>
    <n v="4889.5"/>
    <n v="484060.5"/>
    <n v="363220"/>
    <n v="139700"/>
    <d v="2014-10-01T00:00:00"/>
    <n v="10"/>
    <x v="7"/>
    <x v="0"/>
  </r>
  <r>
    <x v="3"/>
    <x v="2"/>
    <x v="4"/>
    <x v="1"/>
    <n v="1744"/>
    <n v="250"/>
    <n v="125"/>
    <x v="76"/>
    <n v="2180"/>
    <n v="215820"/>
    <n v="209280"/>
    <n v="-218000"/>
    <d v="2014-11-01T00:00:00"/>
    <n v="11"/>
    <x v="9"/>
    <x v="0"/>
  </r>
  <r>
    <x v="2"/>
    <x v="4"/>
    <x v="5"/>
    <x v="1"/>
    <n v="1989"/>
    <n v="260"/>
    <n v="12"/>
    <x v="77"/>
    <n v="238.68"/>
    <n v="23629.32"/>
    <n v="5967"/>
    <n v="-493272"/>
    <d v="2013-09-01T00:00:00"/>
    <n v="9"/>
    <x v="6"/>
    <x v="1"/>
  </r>
  <r>
    <x v="1"/>
    <x v="2"/>
    <x v="5"/>
    <x v="1"/>
    <n v="321"/>
    <n v="260"/>
    <n v="15"/>
    <x v="78"/>
    <n v="48.15"/>
    <n v="4766.8500000000004"/>
    <n v="3210"/>
    <n v="-78645"/>
    <d v="2013-11-01T00:00:00"/>
    <n v="11"/>
    <x v="9"/>
    <x v="1"/>
  </r>
  <r>
    <x v="3"/>
    <x v="0"/>
    <x v="0"/>
    <x v="1"/>
    <n v="742.5"/>
    <n v="3"/>
    <n v="125"/>
    <x v="79"/>
    <n v="1856.25"/>
    <n v="90956.25"/>
    <n v="89100"/>
    <n v="90585"/>
    <d v="2014-04-01T00:00:00"/>
    <n v="4"/>
    <x v="10"/>
    <x v="0"/>
  </r>
  <r>
    <x v="2"/>
    <x v="0"/>
    <x v="0"/>
    <x v="1"/>
    <n v="1295"/>
    <n v="3"/>
    <n v="12"/>
    <x v="80"/>
    <n v="310.8"/>
    <n v="15229.2"/>
    <n v="3885"/>
    <n v="11655"/>
    <d v="2014-10-01T00:00:00"/>
    <n v="10"/>
    <x v="7"/>
    <x v="0"/>
  </r>
  <r>
    <x v="4"/>
    <x v="1"/>
    <x v="0"/>
    <x v="1"/>
    <n v="214"/>
    <n v="3"/>
    <n v="300"/>
    <x v="81"/>
    <n v="1284"/>
    <n v="62916"/>
    <n v="53500"/>
    <n v="63558"/>
    <d v="2013-10-01T00:00:00"/>
    <n v="10"/>
    <x v="7"/>
    <x v="1"/>
  </r>
  <r>
    <x v="0"/>
    <x v="2"/>
    <x v="0"/>
    <x v="1"/>
    <n v="2145"/>
    <n v="3"/>
    <n v="7"/>
    <x v="82"/>
    <n v="300.3"/>
    <n v="14714.7"/>
    <n v="10725"/>
    <n v="8580"/>
    <d v="2013-11-01T00:00:00"/>
    <n v="11"/>
    <x v="9"/>
    <x v="1"/>
  </r>
  <r>
    <x v="0"/>
    <x v="0"/>
    <x v="0"/>
    <x v="1"/>
    <n v="2852"/>
    <n v="3"/>
    <n v="350"/>
    <x v="83"/>
    <n v="19964"/>
    <n v="978236"/>
    <n v="741520"/>
    <n v="989644"/>
    <d v="2014-12-01T00:00:00"/>
    <n v="12"/>
    <x v="2"/>
    <x v="0"/>
  </r>
  <r>
    <x v="2"/>
    <x v="4"/>
    <x v="1"/>
    <x v="1"/>
    <n v="1142"/>
    <n v="5"/>
    <n v="12"/>
    <x v="84"/>
    <n v="274.08"/>
    <n v="13429.92"/>
    <n v="3426"/>
    <n v="7994"/>
    <d v="2014-06-01T00:00:00"/>
    <n v="6"/>
    <x v="1"/>
    <x v="0"/>
  </r>
  <r>
    <x v="0"/>
    <x v="4"/>
    <x v="1"/>
    <x v="1"/>
    <n v="1566"/>
    <n v="5"/>
    <n v="20"/>
    <x v="85"/>
    <n v="626.4"/>
    <n v="30693.599999999999"/>
    <n v="15660"/>
    <n v="23490"/>
    <d v="2014-10-01T00:00:00"/>
    <n v="10"/>
    <x v="7"/>
    <x v="0"/>
  </r>
  <r>
    <x v="2"/>
    <x v="3"/>
    <x v="1"/>
    <x v="1"/>
    <n v="690"/>
    <n v="5"/>
    <n v="12"/>
    <x v="86"/>
    <n v="165.6"/>
    <n v="8114.4"/>
    <n v="2070"/>
    <n v="4830"/>
    <d v="2014-11-01T00:00:00"/>
    <n v="11"/>
    <x v="9"/>
    <x v="0"/>
  </r>
  <r>
    <x v="3"/>
    <x v="3"/>
    <x v="1"/>
    <x v="1"/>
    <n v="1660"/>
    <n v="5"/>
    <n v="125"/>
    <x v="87"/>
    <n v="4150"/>
    <n v="203350"/>
    <n v="199200"/>
    <n v="199200"/>
    <d v="2013-11-01T00:00:00"/>
    <n v="11"/>
    <x v="9"/>
    <x v="1"/>
  </r>
  <r>
    <x v="1"/>
    <x v="0"/>
    <x v="2"/>
    <x v="1"/>
    <n v="2363"/>
    <n v="10"/>
    <n v="15"/>
    <x v="88"/>
    <n v="708.9"/>
    <n v="34736.1"/>
    <n v="23630"/>
    <n v="11815"/>
    <d v="2014-02-01T00:00:00"/>
    <n v="2"/>
    <x v="8"/>
    <x v="0"/>
  </r>
  <r>
    <x v="4"/>
    <x v="2"/>
    <x v="2"/>
    <x v="1"/>
    <n v="918"/>
    <n v="10"/>
    <n v="300"/>
    <x v="89"/>
    <n v="5508"/>
    <n v="269892"/>
    <n v="229500"/>
    <n v="266220"/>
    <d v="2014-05-01T00:00:00"/>
    <n v="5"/>
    <x v="11"/>
    <x v="0"/>
  </r>
  <r>
    <x v="4"/>
    <x v="1"/>
    <x v="2"/>
    <x v="1"/>
    <n v="1728"/>
    <n v="10"/>
    <n v="300"/>
    <x v="90"/>
    <n v="10368"/>
    <n v="508032"/>
    <n v="432000"/>
    <n v="501120"/>
    <d v="2014-05-01T00:00:00"/>
    <n v="5"/>
    <x v="11"/>
    <x v="0"/>
  </r>
  <r>
    <x v="2"/>
    <x v="4"/>
    <x v="2"/>
    <x v="1"/>
    <n v="1142"/>
    <n v="10"/>
    <n v="12"/>
    <x v="84"/>
    <n v="274.08"/>
    <n v="13429.92"/>
    <n v="3426"/>
    <n v="2284"/>
    <d v="2014-06-01T00:00:00"/>
    <n v="6"/>
    <x v="1"/>
    <x v="0"/>
  </r>
  <r>
    <x v="3"/>
    <x v="3"/>
    <x v="2"/>
    <x v="1"/>
    <n v="662"/>
    <n v="10"/>
    <n v="125"/>
    <x v="91"/>
    <n v="1655"/>
    <n v="81095"/>
    <n v="79440"/>
    <n v="76130"/>
    <d v="2014-06-01T00:00:00"/>
    <n v="6"/>
    <x v="1"/>
    <x v="0"/>
  </r>
  <r>
    <x v="2"/>
    <x v="0"/>
    <x v="2"/>
    <x v="1"/>
    <n v="1295"/>
    <n v="10"/>
    <n v="12"/>
    <x v="80"/>
    <n v="310.8"/>
    <n v="15229.2"/>
    <n v="3885"/>
    <n v="2590"/>
    <d v="2014-10-01T00:00:00"/>
    <n v="10"/>
    <x v="7"/>
    <x v="0"/>
  </r>
  <r>
    <x v="3"/>
    <x v="1"/>
    <x v="2"/>
    <x v="1"/>
    <n v="809"/>
    <n v="10"/>
    <n v="125"/>
    <x v="92"/>
    <n v="2022.5"/>
    <n v="99102.5"/>
    <n v="97080"/>
    <n v="93035"/>
    <d v="2013-10-01T00:00:00"/>
    <n v="10"/>
    <x v="7"/>
    <x v="1"/>
  </r>
  <r>
    <x v="3"/>
    <x v="3"/>
    <x v="2"/>
    <x v="1"/>
    <n v="2145"/>
    <n v="10"/>
    <n v="125"/>
    <x v="93"/>
    <n v="5362.5"/>
    <n v="262762.5"/>
    <n v="257400"/>
    <n v="246675"/>
    <d v="2013-10-01T00:00:00"/>
    <n v="10"/>
    <x v="7"/>
    <x v="1"/>
  </r>
  <r>
    <x v="2"/>
    <x v="2"/>
    <x v="2"/>
    <x v="1"/>
    <n v="1785"/>
    <n v="10"/>
    <n v="12"/>
    <x v="94"/>
    <n v="428.4"/>
    <n v="20991.599999999999"/>
    <n v="5355"/>
    <n v="3570"/>
    <d v="2013-11-01T00:00:00"/>
    <n v="11"/>
    <x v="9"/>
    <x v="1"/>
  </r>
  <r>
    <x v="4"/>
    <x v="0"/>
    <x v="2"/>
    <x v="1"/>
    <n v="1916"/>
    <n v="10"/>
    <n v="300"/>
    <x v="95"/>
    <n v="11496"/>
    <n v="563304"/>
    <n v="479000"/>
    <n v="555640"/>
    <d v="2014-12-01T00:00:00"/>
    <n v="12"/>
    <x v="2"/>
    <x v="0"/>
  </r>
  <r>
    <x v="0"/>
    <x v="0"/>
    <x v="2"/>
    <x v="1"/>
    <n v="2852"/>
    <n v="10"/>
    <n v="350"/>
    <x v="83"/>
    <n v="19964"/>
    <n v="978236"/>
    <n v="741520"/>
    <n v="969680"/>
    <d v="2014-12-01T00:00:00"/>
    <n v="12"/>
    <x v="2"/>
    <x v="0"/>
  </r>
  <r>
    <x v="3"/>
    <x v="0"/>
    <x v="2"/>
    <x v="1"/>
    <n v="2729"/>
    <n v="10"/>
    <n v="125"/>
    <x v="96"/>
    <n v="6822.5"/>
    <n v="334302.5"/>
    <n v="327480"/>
    <n v="313835"/>
    <d v="2014-12-01T00:00:00"/>
    <n v="12"/>
    <x v="2"/>
    <x v="0"/>
  </r>
  <r>
    <x v="1"/>
    <x v="4"/>
    <x v="2"/>
    <x v="1"/>
    <n v="1925"/>
    <n v="10"/>
    <n v="15"/>
    <x v="97"/>
    <n v="577.5"/>
    <n v="28297.5"/>
    <n v="19250"/>
    <n v="9625"/>
    <d v="2013-12-01T00:00:00"/>
    <n v="12"/>
    <x v="2"/>
    <x v="1"/>
  </r>
  <r>
    <x v="0"/>
    <x v="4"/>
    <x v="2"/>
    <x v="1"/>
    <n v="2013"/>
    <n v="10"/>
    <n v="7"/>
    <x v="98"/>
    <n v="281.82"/>
    <n v="13809.18"/>
    <n v="10065"/>
    <n v="-6039"/>
    <d v="2013-12-01T00:00:00"/>
    <n v="12"/>
    <x v="2"/>
    <x v="1"/>
  </r>
  <r>
    <x v="2"/>
    <x v="2"/>
    <x v="2"/>
    <x v="1"/>
    <n v="1055"/>
    <n v="10"/>
    <n v="12"/>
    <x v="99"/>
    <n v="253.2"/>
    <n v="12406.8"/>
    <n v="3165"/>
    <n v="2110"/>
    <d v="2014-12-01T00:00:00"/>
    <n v="12"/>
    <x v="2"/>
    <x v="0"/>
  </r>
  <r>
    <x v="2"/>
    <x v="3"/>
    <x v="2"/>
    <x v="1"/>
    <n v="1084"/>
    <n v="10"/>
    <n v="12"/>
    <x v="100"/>
    <n v="260.16000000000003"/>
    <n v="12747.84"/>
    <n v="3252"/>
    <n v="2168"/>
    <d v="2014-12-01T00:00:00"/>
    <n v="12"/>
    <x v="2"/>
    <x v="0"/>
  </r>
  <r>
    <x v="0"/>
    <x v="4"/>
    <x v="3"/>
    <x v="1"/>
    <n v="1566"/>
    <n v="120"/>
    <n v="20"/>
    <x v="85"/>
    <n v="626.4"/>
    <n v="30693.599999999999"/>
    <n v="15660"/>
    <n v="-156600"/>
    <d v="2014-10-01T00:00:00"/>
    <n v="10"/>
    <x v="7"/>
    <x v="0"/>
  </r>
  <r>
    <x v="0"/>
    <x v="1"/>
    <x v="3"/>
    <x v="1"/>
    <n v="2966"/>
    <n v="120"/>
    <n v="350"/>
    <x v="101"/>
    <n v="20762"/>
    <n v="1017338"/>
    <n v="771160"/>
    <n v="682180"/>
    <d v="2013-10-01T00:00:00"/>
    <n v="10"/>
    <x v="7"/>
    <x v="1"/>
  </r>
  <r>
    <x v="0"/>
    <x v="1"/>
    <x v="3"/>
    <x v="1"/>
    <n v="2877"/>
    <n v="120"/>
    <n v="350"/>
    <x v="102"/>
    <n v="20139"/>
    <n v="986811"/>
    <n v="748020"/>
    <n v="661710"/>
    <d v="2014-10-01T00:00:00"/>
    <n v="10"/>
    <x v="7"/>
    <x v="0"/>
  </r>
  <r>
    <x v="3"/>
    <x v="1"/>
    <x v="3"/>
    <x v="1"/>
    <n v="809"/>
    <n v="120"/>
    <n v="125"/>
    <x v="92"/>
    <n v="2022.5"/>
    <n v="99102.5"/>
    <n v="97080"/>
    <n v="4045"/>
    <d v="2013-10-01T00:00:00"/>
    <n v="10"/>
    <x v="7"/>
    <x v="1"/>
  </r>
  <r>
    <x v="3"/>
    <x v="3"/>
    <x v="3"/>
    <x v="1"/>
    <n v="2145"/>
    <n v="120"/>
    <n v="125"/>
    <x v="93"/>
    <n v="5362.5"/>
    <n v="262762.5"/>
    <n v="257400"/>
    <n v="10725"/>
    <d v="2013-10-01T00:00:00"/>
    <n v="10"/>
    <x v="7"/>
    <x v="1"/>
  </r>
  <r>
    <x v="2"/>
    <x v="2"/>
    <x v="3"/>
    <x v="1"/>
    <n v="1055"/>
    <n v="120"/>
    <n v="12"/>
    <x v="99"/>
    <n v="253.2"/>
    <n v="12406.8"/>
    <n v="3165"/>
    <n v="-113940"/>
    <d v="2014-12-01T00:00:00"/>
    <n v="12"/>
    <x v="2"/>
    <x v="0"/>
  </r>
  <r>
    <x v="0"/>
    <x v="3"/>
    <x v="3"/>
    <x v="1"/>
    <n v="544"/>
    <n v="120"/>
    <n v="20"/>
    <x v="103"/>
    <n v="217.6"/>
    <n v="10662.4"/>
    <n v="5440"/>
    <n v="-54400"/>
    <d v="2013-12-01T00:00:00"/>
    <n v="12"/>
    <x v="2"/>
    <x v="1"/>
  </r>
  <r>
    <x v="2"/>
    <x v="3"/>
    <x v="3"/>
    <x v="1"/>
    <n v="1084"/>
    <n v="120"/>
    <n v="12"/>
    <x v="100"/>
    <n v="260.16000000000003"/>
    <n v="12747.84"/>
    <n v="3252"/>
    <n v="-117072"/>
    <d v="2014-12-01T00:00:00"/>
    <n v="12"/>
    <x v="2"/>
    <x v="0"/>
  </r>
  <r>
    <x v="3"/>
    <x v="3"/>
    <x v="4"/>
    <x v="1"/>
    <n v="662"/>
    <n v="250"/>
    <n v="125"/>
    <x v="91"/>
    <n v="1655"/>
    <n v="81095"/>
    <n v="79440"/>
    <n v="-82750"/>
    <d v="2014-06-01T00:00:00"/>
    <n v="6"/>
    <x v="1"/>
    <x v="0"/>
  </r>
  <r>
    <x v="4"/>
    <x v="1"/>
    <x v="4"/>
    <x v="1"/>
    <n v="214"/>
    <n v="250"/>
    <n v="300"/>
    <x v="81"/>
    <n v="1284"/>
    <n v="62916"/>
    <n v="53500"/>
    <n v="10700"/>
    <d v="2013-10-01T00:00:00"/>
    <n v="10"/>
    <x v="7"/>
    <x v="1"/>
  </r>
  <r>
    <x v="0"/>
    <x v="1"/>
    <x v="4"/>
    <x v="1"/>
    <n v="2877"/>
    <n v="250"/>
    <n v="350"/>
    <x v="102"/>
    <n v="20139"/>
    <n v="986811"/>
    <n v="748020"/>
    <n v="287700"/>
    <d v="2014-10-01T00:00:00"/>
    <n v="10"/>
    <x v="7"/>
    <x v="0"/>
  </r>
  <r>
    <x v="3"/>
    <x v="0"/>
    <x v="4"/>
    <x v="1"/>
    <n v="2729"/>
    <n v="250"/>
    <n v="125"/>
    <x v="96"/>
    <n v="6822.5"/>
    <n v="334302.5"/>
    <n v="327480"/>
    <n v="-341125"/>
    <d v="2014-12-01T00:00:00"/>
    <n v="12"/>
    <x v="2"/>
    <x v="0"/>
  </r>
  <r>
    <x v="0"/>
    <x v="4"/>
    <x v="4"/>
    <x v="1"/>
    <n v="266"/>
    <n v="250"/>
    <n v="350"/>
    <x v="104"/>
    <n v="1862"/>
    <n v="91238"/>
    <n v="69160"/>
    <n v="26600"/>
    <d v="2013-12-01T00:00:00"/>
    <n v="12"/>
    <x v="2"/>
    <x v="1"/>
  </r>
  <r>
    <x v="0"/>
    <x v="3"/>
    <x v="4"/>
    <x v="1"/>
    <n v="1940"/>
    <n v="250"/>
    <n v="350"/>
    <x v="105"/>
    <n v="13580"/>
    <n v="665420"/>
    <n v="504400"/>
    <n v="194000"/>
    <d v="2013-12-01T00:00:00"/>
    <n v="12"/>
    <x v="2"/>
    <x v="1"/>
  </r>
  <r>
    <x v="4"/>
    <x v="1"/>
    <x v="5"/>
    <x v="1"/>
    <n v="259"/>
    <n v="260"/>
    <n v="300"/>
    <x v="106"/>
    <n v="1554"/>
    <n v="76146"/>
    <n v="64750"/>
    <n v="10360"/>
    <d v="2014-03-01T00:00:00"/>
    <n v="3"/>
    <x v="3"/>
    <x v="0"/>
  </r>
  <r>
    <x v="4"/>
    <x v="3"/>
    <x v="5"/>
    <x v="1"/>
    <n v="1101"/>
    <n v="260"/>
    <n v="300"/>
    <x v="107"/>
    <n v="6606"/>
    <n v="323694"/>
    <n v="275250"/>
    <n v="44040"/>
    <d v="2014-03-01T00:00:00"/>
    <n v="3"/>
    <x v="3"/>
    <x v="0"/>
  </r>
  <r>
    <x v="3"/>
    <x v="1"/>
    <x v="5"/>
    <x v="1"/>
    <n v="2276"/>
    <n v="260"/>
    <n v="125"/>
    <x v="108"/>
    <n v="5690"/>
    <n v="278810"/>
    <n v="273120"/>
    <n v="-307260"/>
    <d v="2014-05-01T00:00:00"/>
    <n v="5"/>
    <x v="11"/>
    <x v="0"/>
  </r>
  <r>
    <x v="0"/>
    <x v="1"/>
    <x v="5"/>
    <x v="1"/>
    <n v="2966"/>
    <n v="260"/>
    <n v="350"/>
    <x v="101"/>
    <n v="20762"/>
    <n v="1017338"/>
    <n v="771160"/>
    <n v="266940"/>
    <d v="2013-10-01T00:00:00"/>
    <n v="10"/>
    <x v="7"/>
    <x v="1"/>
  </r>
  <r>
    <x v="0"/>
    <x v="4"/>
    <x v="5"/>
    <x v="1"/>
    <n v="1236"/>
    <n v="260"/>
    <n v="20"/>
    <x v="109"/>
    <n v="494.4"/>
    <n v="24225.599999999999"/>
    <n v="12360"/>
    <n v="-296640"/>
    <d v="2014-11-01T00:00:00"/>
    <n v="11"/>
    <x v="9"/>
    <x v="0"/>
  </r>
  <r>
    <x v="0"/>
    <x v="2"/>
    <x v="5"/>
    <x v="1"/>
    <n v="941"/>
    <n v="260"/>
    <n v="20"/>
    <x v="110"/>
    <n v="376.4"/>
    <n v="18443.599999999999"/>
    <n v="9410"/>
    <n v="-225840"/>
    <d v="2014-11-01T00:00:00"/>
    <n v="11"/>
    <x v="9"/>
    <x v="0"/>
  </r>
  <r>
    <x v="4"/>
    <x v="0"/>
    <x v="5"/>
    <x v="1"/>
    <n v="1916"/>
    <n v="260"/>
    <n v="300"/>
    <x v="95"/>
    <n v="11496"/>
    <n v="563304"/>
    <n v="479000"/>
    <n v="76640"/>
    <d v="2014-12-01T00:00:00"/>
    <n v="12"/>
    <x v="2"/>
    <x v="0"/>
  </r>
  <r>
    <x v="3"/>
    <x v="2"/>
    <x v="0"/>
    <x v="1"/>
    <n v="4243.5"/>
    <n v="3"/>
    <n v="125"/>
    <x v="111"/>
    <n v="15913.125"/>
    <n v="514524.375"/>
    <n v="509220"/>
    <n v="517707"/>
    <d v="2014-04-01T00:00:00"/>
    <n v="4"/>
    <x v="10"/>
    <x v="0"/>
  </r>
  <r>
    <x v="0"/>
    <x v="1"/>
    <x v="0"/>
    <x v="1"/>
    <n v="2580"/>
    <n v="3"/>
    <n v="20"/>
    <x v="112"/>
    <n v="1548"/>
    <n v="50052"/>
    <n v="25800"/>
    <n v="43860"/>
    <d v="2014-04-01T00:00:00"/>
    <n v="4"/>
    <x v="10"/>
    <x v="0"/>
  </r>
  <r>
    <x v="4"/>
    <x v="1"/>
    <x v="0"/>
    <x v="1"/>
    <n v="689"/>
    <n v="3"/>
    <n v="300"/>
    <x v="113"/>
    <n v="6201"/>
    <n v="200499"/>
    <n v="172250"/>
    <n v="204633"/>
    <d v="2014-06-01T00:00:00"/>
    <n v="6"/>
    <x v="1"/>
    <x v="0"/>
  </r>
  <r>
    <x v="2"/>
    <x v="4"/>
    <x v="0"/>
    <x v="1"/>
    <n v="1947"/>
    <n v="3"/>
    <n v="12"/>
    <x v="114"/>
    <n v="700.92"/>
    <n v="22663.08"/>
    <n v="5841"/>
    <n v="17523"/>
    <d v="2014-09-01T00:00:00"/>
    <n v="9"/>
    <x v="6"/>
    <x v="0"/>
  </r>
  <r>
    <x v="2"/>
    <x v="0"/>
    <x v="0"/>
    <x v="1"/>
    <n v="908"/>
    <n v="3"/>
    <n v="12"/>
    <x v="115"/>
    <n v="326.88"/>
    <n v="10569.12"/>
    <n v="2724"/>
    <n v="8172"/>
    <d v="2013-12-01T00:00:00"/>
    <n v="12"/>
    <x v="2"/>
    <x v="1"/>
  </r>
  <r>
    <x v="0"/>
    <x v="1"/>
    <x v="1"/>
    <x v="1"/>
    <n v="1958"/>
    <n v="5"/>
    <n v="7"/>
    <x v="116"/>
    <n v="411.18"/>
    <n v="13294.82"/>
    <n v="9790"/>
    <n v="3916"/>
    <d v="2014-02-01T00:00:00"/>
    <n v="2"/>
    <x v="8"/>
    <x v="0"/>
  </r>
  <r>
    <x v="2"/>
    <x v="2"/>
    <x v="1"/>
    <x v="1"/>
    <n v="1901"/>
    <n v="5"/>
    <n v="12"/>
    <x v="117"/>
    <n v="684.36"/>
    <n v="22127.64"/>
    <n v="5703"/>
    <n v="13307"/>
    <d v="2014-06-01T00:00:00"/>
    <n v="6"/>
    <x v="1"/>
    <x v="0"/>
  </r>
  <r>
    <x v="0"/>
    <x v="2"/>
    <x v="1"/>
    <x v="1"/>
    <n v="544"/>
    <n v="5"/>
    <n v="7"/>
    <x v="118"/>
    <n v="114.24"/>
    <n v="3693.76"/>
    <n v="2720"/>
    <n v="1088"/>
    <d v="2014-09-01T00:00:00"/>
    <n v="9"/>
    <x v="6"/>
    <x v="0"/>
  </r>
  <r>
    <x v="0"/>
    <x v="1"/>
    <x v="1"/>
    <x v="1"/>
    <n v="1797"/>
    <n v="5"/>
    <n v="350"/>
    <x v="119"/>
    <n v="18868.5"/>
    <n v="610081.5"/>
    <n v="467220"/>
    <n v="619965"/>
    <d v="2013-09-01T00:00:00"/>
    <n v="9"/>
    <x v="6"/>
    <x v="1"/>
  </r>
  <r>
    <x v="3"/>
    <x v="2"/>
    <x v="1"/>
    <x v="1"/>
    <n v="1287"/>
    <n v="5"/>
    <n v="125"/>
    <x v="120"/>
    <n v="4826.25"/>
    <n v="156048.75"/>
    <n v="154440"/>
    <n v="154440"/>
    <d v="2014-12-01T00:00:00"/>
    <n v="12"/>
    <x v="2"/>
    <x v="0"/>
  </r>
  <r>
    <x v="3"/>
    <x v="1"/>
    <x v="1"/>
    <x v="1"/>
    <n v="1706"/>
    <n v="5"/>
    <n v="125"/>
    <x v="121"/>
    <n v="6397.5"/>
    <n v="206852.5"/>
    <n v="204720"/>
    <n v="204720"/>
    <d v="2014-12-01T00:00:00"/>
    <n v="12"/>
    <x v="2"/>
    <x v="0"/>
  </r>
  <r>
    <x v="4"/>
    <x v="2"/>
    <x v="2"/>
    <x v="1"/>
    <n v="2434.5"/>
    <n v="10"/>
    <n v="300"/>
    <x v="122"/>
    <n v="21910.5"/>
    <n v="708439.5"/>
    <n v="608625"/>
    <n v="706005"/>
    <d v="2014-01-01T00:00:00"/>
    <n v="1"/>
    <x v="0"/>
    <x v="0"/>
  </r>
  <r>
    <x v="3"/>
    <x v="0"/>
    <x v="2"/>
    <x v="1"/>
    <n v="1774"/>
    <n v="10"/>
    <n v="125"/>
    <x v="123"/>
    <n v="6652.5"/>
    <n v="215097.5"/>
    <n v="212880"/>
    <n v="204010"/>
    <d v="2014-03-01T00:00:00"/>
    <n v="3"/>
    <x v="3"/>
    <x v="0"/>
  </r>
  <r>
    <x v="2"/>
    <x v="2"/>
    <x v="2"/>
    <x v="1"/>
    <n v="1901"/>
    <n v="10"/>
    <n v="12"/>
    <x v="117"/>
    <n v="684.36"/>
    <n v="22127.64"/>
    <n v="5703"/>
    <n v="3802"/>
    <d v="2014-06-01T00:00:00"/>
    <n v="6"/>
    <x v="1"/>
    <x v="0"/>
  </r>
  <r>
    <x v="4"/>
    <x v="1"/>
    <x v="2"/>
    <x v="1"/>
    <n v="689"/>
    <n v="10"/>
    <n v="300"/>
    <x v="113"/>
    <n v="6201"/>
    <n v="200499"/>
    <n v="172250"/>
    <n v="199810"/>
    <d v="2014-06-01T00:00:00"/>
    <n v="6"/>
    <x v="1"/>
    <x v="0"/>
  </r>
  <r>
    <x v="3"/>
    <x v="1"/>
    <x v="2"/>
    <x v="1"/>
    <n v="1570"/>
    <n v="10"/>
    <n v="125"/>
    <x v="124"/>
    <n v="5887.5"/>
    <n v="190362.5"/>
    <n v="188400"/>
    <n v="180550"/>
    <d v="2014-06-01T00:00:00"/>
    <n v="6"/>
    <x v="1"/>
    <x v="0"/>
  </r>
  <r>
    <x v="2"/>
    <x v="4"/>
    <x v="2"/>
    <x v="1"/>
    <n v="1369.5"/>
    <n v="10"/>
    <n v="12"/>
    <x v="125"/>
    <n v="493.02"/>
    <n v="15940.98"/>
    <n v="4108.5"/>
    <n v="2739"/>
    <d v="2014-07-01T00:00:00"/>
    <n v="7"/>
    <x v="4"/>
    <x v="0"/>
  </r>
  <r>
    <x v="3"/>
    <x v="0"/>
    <x v="2"/>
    <x v="1"/>
    <n v="2009"/>
    <n v="10"/>
    <n v="125"/>
    <x v="126"/>
    <n v="7533.75"/>
    <n v="243591.25"/>
    <n v="241080"/>
    <n v="231035"/>
    <d v="2014-10-01T00:00:00"/>
    <n v="10"/>
    <x v="7"/>
    <x v="0"/>
  </r>
  <r>
    <x v="1"/>
    <x v="1"/>
    <x v="2"/>
    <x v="1"/>
    <n v="1945"/>
    <n v="10"/>
    <n v="15"/>
    <x v="127"/>
    <n v="875.25"/>
    <n v="28299.75"/>
    <n v="19450"/>
    <n v="9725"/>
    <d v="2013-10-01T00:00:00"/>
    <n v="10"/>
    <x v="7"/>
    <x v="1"/>
  </r>
  <r>
    <x v="3"/>
    <x v="2"/>
    <x v="2"/>
    <x v="1"/>
    <n v="1287"/>
    <n v="10"/>
    <n v="125"/>
    <x v="120"/>
    <n v="4826.25"/>
    <n v="156048.75"/>
    <n v="154440"/>
    <n v="148005"/>
    <d v="2014-12-01T00:00:00"/>
    <n v="12"/>
    <x v="2"/>
    <x v="0"/>
  </r>
  <r>
    <x v="3"/>
    <x v="1"/>
    <x v="2"/>
    <x v="1"/>
    <n v="1706"/>
    <n v="10"/>
    <n v="125"/>
    <x v="121"/>
    <n v="6397.5"/>
    <n v="206852.5"/>
    <n v="204720"/>
    <n v="196190"/>
    <d v="2014-12-01T00:00:00"/>
    <n v="12"/>
    <x v="2"/>
    <x v="0"/>
  </r>
  <r>
    <x v="3"/>
    <x v="0"/>
    <x v="3"/>
    <x v="1"/>
    <n v="2009"/>
    <n v="120"/>
    <n v="125"/>
    <x v="126"/>
    <n v="7533.75"/>
    <n v="243591.25"/>
    <n v="241080"/>
    <n v="10045"/>
    <d v="2014-10-01T00:00:00"/>
    <n v="10"/>
    <x v="7"/>
    <x v="0"/>
  </r>
  <r>
    <x v="4"/>
    <x v="4"/>
    <x v="4"/>
    <x v="1"/>
    <n v="2844"/>
    <n v="250"/>
    <n v="300"/>
    <x v="128"/>
    <n v="25596"/>
    <n v="827604"/>
    <n v="711000"/>
    <n v="142200"/>
    <d v="2014-02-01T00:00:00"/>
    <n v="2"/>
    <x v="8"/>
    <x v="0"/>
  </r>
  <r>
    <x v="2"/>
    <x v="3"/>
    <x v="4"/>
    <x v="1"/>
    <n v="1916"/>
    <n v="250"/>
    <n v="12"/>
    <x v="129"/>
    <n v="689.76"/>
    <n v="22302.240000000002"/>
    <n v="5748"/>
    <n v="-456008"/>
    <d v="2014-04-01T00:00:00"/>
    <n v="4"/>
    <x v="10"/>
    <x v="0"/>
  </r>
  <r>
    <x v="3"/>
    <x v="1"/>
    <x v="4"/>
    <x v="1"/>
    <n v="1570"/>
    <n v="250"/>
    <n v="125"/>
    <x v="124"/>
    <n v="5887.5"/>
    <n v="190362.5"/>
    <n v="188400"/>
    <n v="-196250"/>
    <d v="2014-06-01T00:00:00"/>
    <n v="6"/>
    <x v="1"/>
    <x v="0"/>
  </r>
  <r>
    <x v="4"/>
    <x v="0"/>
    <x v="4"/>
    <x v="1"/>
    <n v="1874"/>
    <n v="250"/>
    <n v="300"/>
    <x v="130"/>
    <n v="16866"/>
    <n v="545334"/>
    <n v="468500"/>
    <n v="93700"/>
    <d v="2014-08-01T00:00:00"/>
    <n v="8"/>
    <x v="5"/>
    <x v="0"/>
  </r>
  <r>
    <x v="0"/>
    <x v="3"/>
    <x v="4"/>
    <x v="1"/>
    <n v="1642"/>
    <n v="250"/>
    <n v="350"/>
    <x v="131"/>
    <n v="17241"/>
    <n v="557459"/>
    <n v="426920"/>
    <n v="164200"/>
    <d v="2014-08-01T00:00:00"/>
    <n v="8"/>
    <x v="5"/>
    <x v="0"/>
  </r>
  <r>
    <x v="1"/>
    <x v="1"/>
    <x v="4"/>
    <x v="1"/>
    <n v="1945"/>
    <n v="250"/>
    <n v="15"/>
    <x v="127"/>
    <n v="875.25"/>
    <n v="28299.75"/>
    <n v="19450"/>
    <n v="-457075"/>
    <d v="2013-10-01T00:00:00"/>
    <n v="10"/>
    <x v="7"/>
    <x v="1"/>
  </r>
  <r>
    <x v="0"/>
    <x v="0"/>
    <x v="0"/>
    <x v="1"/>
    <n v="831"/>
    <n v="3"/>
    <n v="20"/>
    <x v="132"/>
    <n v="498.6"/>
    <n v="16121.4"/>
    <n v="8310"/>
    <n v="14127"/>
    <d v="2014-05-01T00:00:00"/>
    <n v="5"/>
    <x v="11"/>
    <x v="0"/>
  </r>
  <r>
    <x v="0"/>
    <x v="3"/>
    <x v="2"/>
    <x v="1"/>
    <n v="1760"/>
    <n v="10"/>
    <n v="7"/>
    <x v="133"/>
    <n v="369.6"/>
    <n v="11950.4"/>
    <n v="8800"/>
    <n v="-5280"/>
    <d v="2013-09-01T00:00:00"/>
    <n v="9"/>
    <x v="6"/>
    <x v="1"/>
  </r>
  <r>
    <x v="0"/>
    <x v="0"/>
    <x v="3"/>
    <x v="1"/>
    <n v="3850.5"/>
    <n v="120"/>
    <n v="20"/>
    <x v="134"/>
    <n v="2310.3000000000002"/>
    <n v="74699.7"/>
    <n v="38505"/>
    <n v="-385050"/>
    <d v="2014-04-01T00:00:00"/>
    <n v="4"/>
    <x v="10"/>
    <x v="0"/>
  </r>
  <r>
    <x v="2"/>
    <x v="1"/>
    <x v="4"/>
    <x v="1"/>
    <n v="2479"/>
    <n v="250"/>
    <n v="12"/>
    <x v="135"/>
    <n v="892.44"/>
    <n v="28855.56"/>
    <n v="7437"/>
    <n v="-590002"/>
    <d v="2014-01-01T00:00:00"/>
    <n v="1"/>
    <x v="0"/>
    <x v="0"/>
  </r>
  <r>
    <x v="1"/>
    <x v="3"/>
    <x v="1"/>
    <x v="1"/>
    <n v="2031"/>
    <n v="5"/>
    <n v="15"/>
    <x v="136"/>
    <n v="1218.5999999999999"/>
    <n v="29246.400000000001"/>
    <n v="20310"/>
    <n v="20310"/>
    <d v="2014-10-01T00:00:00"/>
    <n v="10"/>
    <x v="7"/>
    <x v="0"/>
  </r>
  <r>
    <x v="1"/>
    <x v="3"/>
    <x v="2"/>
    <x v="1"/>
    <n v="2031"/>
    <n v="10"/>
    <n v="15"/>
    <x v="136"/>
    <n v="1218.5999999999999"/>
    <n v="29246.400000000001"/>
    <n v="20310"/>
    <n v="10155"/>
    <d v="2014-10-01T00:00:00"/>
    <n v="10"/>
    <x v="7"/>
    <x v="0"/>
  </r>
  <r>
    <x v="1"/>
    <x v="2"/>
    <x v="2"/>
    <x v="1"/>
    <n v="2261"/>
    <n v="10"/>
    <n v="15"/>
    <x v="137"/>
    <n v="1356.6"/>
    <n v="32558.400000000001"/>
    <n v="22610"/>
    <n v="11305"/>
    <d v="2013-12-01T00:00:00"/>
    <n v="12"/>
    <x v="2"/>
    <x v="1"/>
  </r>
  <r>
    <x v="0"/>
    <x v="4"/>
    <x v="3"/>
    <x v="1"/>
    <n v="736"/>
    <n v="120"/>
    <n v="20"/>
    <x v="138"/>
    <n v="588.79999999999995"/>
    <n v="14131.2"/>
    <n v="7360"/>
    <n v="-73600"/>
    <d v="2013-09-01T00:00:00"/>
    <n v="9"/>
    <x v="6"/>
    <x v="1"/>
  </r>
  <r>
    <x v="0"/>
    <x v="0"/>
    <x v="0"/>
    <x v="1"/>
    <n v="2851"/>
    <n v="3"/>
    <n v="7"/>
    <x v="139"/>
    <n v="798.28"/>
    <n v="19158.72"/>
    <n v="14255"/>
    <n v="11404"/>
    <d v="2013-10-01T00:00:00"/>
    <n v="10"/>
    <x v="7"/>
    <x v="1"/>
  </r>
  <r>
    <x v="4"/>
    <x v="1"/>
    <x v="0"/>
    <x v="1"/>
    <n v="2021"/>
    <n v="3"/>
    <n v="300"/>
    <x v="140"/>
    <n v="24252"/>
    <n v="582048"/>
    <n v="505250"/>
    <n v="600237"/>
    <d v="2014-10-01T00:00:00"/>
    <n v="10"/>
    <x v="7"/>
    <x v="0"/>
  </r>
  <r>
    <x v="0"/>
    <x v="4"/>
    <x v="0"/>
    <x v="1"/>
    <n v="274"/>
    <n v="3"/>
    <n v="350"/>
    <x v="141"/>
    <n v="3836"/>
    <n v="92064"/>
    <n v="71240"/>
    <n v="95078"/>
    <d v="2014-12-01T00:00:00"/>
    <n v="12"/>
    <x v="2"/>
    <x v="0"/>
  </r>
  <r>
    <x v="1"/>
    <x v="0"/>
    <x v="1"/>
    <x v="1"/>
    <n v="1967"/>
    <n v="5"/>
    <n v="15"/>
    <x v="142"/>
    <n v="1180.2"/>
    <n v="28324.799999999999"/>
    <n v="19670"/>
    <n v="19670"/>
    <d v="2014-03-01T00:00:00"/>
    <n v="3"/>
    <x v="3"/>
    <x v="0"/>
  </r>
  <r>
    <x v="4"/>
    <x v="1"/>
    <x v="1"/>
    <x v="1"/>
    <n v="1859"/>
    <n v="5"/>
    <n v="300"/>
    <x v="143"/>
    <n v="22308"/>
    <n v="535392"/>
    <n v="464750"/>
    <n v="548405"/>
    <d v="2014-08-01T00:00:00"/>
    <n v="8"/>
    <x v="5"/>
    <x v="0"/>
  </r>
  <r>
    <x v="0"/>
    <x v="0"/>
    <x v="1"/>
    <x v="1"/>
    <n v="2851"/>
    <n v="5"/>
    <n v="7"/>
    <x v="139"/>
    <n v="798.28"/>
    <n v="19158.72"/>
    <n v="14255"/>
    <n v="5702"/>
    <d v="2013-10-01T00:00:00"/>
    <n v="10"/>
    <x v="7"/>
    <x v="1"/>
  </r>
  <r>
    <x v="4"/>
    <x v="1"/>
    <x v="1"/>
    <x v="1"/>
    <n v="2021"/>
    <n v="5"/>
    <n v="300"/>
    <x v="140"/>
    <n v="24252"/>
    <n v="582048"/>
    <n v="505250"/>
    <n v="596195"/>
    <d v="2014-10-01T00:00:00"/>
    <n v="10"/>
    <x v="7"/>
    <x v="0"/>
  </r>
  <r>
    <x v="3"/>
    <x v="3"/>
    <x v="1"/>
    <x v="1"/>
    <n v="1138"/>
    <n v="5"/>
    <n v="125"/>
    <x v="144"/>
    <n v="5690"/>
    <n v="136560"/>
    <n v="136560"/>
    <n v="136560"/>
    <d v="2014-12-01T00:00:00"/>
    <n v="12"/>
    <x v="2"/>
    <x v="0"/>
  </r>
  <r>
    <x v="0"/>
    <x v="0"/>
    <x v="2"/>
    <x v="1"/>
    <n v="4251"/>
    <n v="10"/>
    <n v="7"/>
    <x v="145"/>
    <n v="1190.28"/>
    <n v="28566.720000000001"/>
    <n v="21255"/>
    <n v="-12753"/>
    <d v="2014-01-01T00:00:00"/>
    <n v="1"/>
    <x v="0"/>
    <x v="0"/>
  </r>
  <r>
    <x v="3"/>
    <x v="1"/>
    <x v="2"/>
    <x v="1"/>
    <n v="795"/>
    <n v="10"/>
    <n v="125"/>
    <x v="146"/>
    <n v="3975"/>
    <n v="95400"/>
    <n v="95400"/>
    <n v="91425"/>
    <d v="2014-03-01T00:00:00"/>
    <n v="3"/>
    <x v="3"/>
    <x v="0"/>
  </r>
  <r>
    <x v="4"/>
    <x v="1"/>
    <x v="2"/>
    <x v="1"/>
    <n v="1414.5"/>
    <n v="10"/>
    <n v="300"/>
    <x v="147"/>
    <n v="16974"/>
    <n v="407376"/>
    <n v="353625"/>
    <n v="410205"/>
    <d v="2014-04-01T00:00:00"/>
    <n v="4"/>
    <x v="10"/>
    <x v="0"/>
  </r>
  <r>
    <x v="4"/>
    <x v="4"/>
    <x v="2"/>
    <x v="1"/>
    <n v="2918"/>
    <n v="10"/>
    <n v="300"/>
    <x v="148"/>
    <n v="35016"/>
    <n v="840384"/>
    <n v="729500"/>
    <n v="846220"/>
    <d v="2014-05-01T00:00:00"/>
    <n v="5"/>
    <x v="11"/>
    <x v="0"/>
  </r>
  <r>
    <x v="0"/>
    <x v="4"/>
    <x v="2"/>
    <x v="1"/>
    <n v="3450"/>
    <n v="10"/>
    <n v="350"/>
    <x v="149"/>
    <n v="48300"/>
    <n v="1159200"/>
    <n v="897000"/>
    <n v="1173000"/>
    <d v="2014-07-01T00:00:00"/>
    <n v="7"/>
    <x v="4"/>
    <x v="0"/>
  </r>
  <r>
    <x v="3"/>
    <x v="2"/>
    <x v="2"/>
    <x v="1"/>
    <n v="2988"/>
    <n v="10"/>
    <n v="125"/>
    <x v="150"/>
    <n v="14940"/>
    <n v="358560"/>
    <n v="358560"/>
    <n v="343620"/>
    <d v="2014-07-01T00:00:00"/>
    <n v="7"/>
    <x v="4"/>
    <x v="0"/>
  </r>
  <r>
    <x v="1"/>
    <x v="0"/>
    <x v="2"/>
    <x v="1"/>
    <n v="218"/>
    <n v="10"/>
    <n v="15"/>
    <x v="151"/>
    <n v="130.80000000000001"/>
    <n v="3139.2"/>
    <n v="2180"/>
    <n v="1090"/>
    <d v="2014-09-01T00:00:00"/>
    <n v="9"/>
    <x v="6"/>
    <x v="0"/>
  </r>
  <r>
    <x v="0"/>
    <x v="0"/>
    <x v="2"/>
    <x v="1"/>
    <n v="2074"/>
    <n v="10"/>
    <n v="20"/>
    <x v="152"/>
    <n v="1659.2"/>
    <n v="39820.800000000003"/>
    <n v="20740"/>
    <n v="20740"/>
    <d v="2014-09-01T00:00:00"/>
    <n v="9"/>
    <x v="6"/>
    <x v="0"/>
  </r>
  <r>
    <x v="0"/>
    <x v="4"/>
    <x v="2"/>
    <x v="1"/>
    <n v="1056"/>
    <n v="10"/>
    <n v="20"/>
    <x v="153"/>
    <n v="844.8"/>
    <n v="20275.2"/>
    <n v="10560"/>
    <n v="10560"/>
    <d v="2014-09-01T00:00:00"/>
    <n v="9"/>
    <x v="6"/>
    <x v="0"/>
  </r>
  <r>
    <x v="1"/>
    <x v="4"/>
    <x v="2"/>
    <x v="1"/>
    <n v="671"/>
    <n v="10"/>
    <n v="15"/>
    <x v="154"/>
    <n v="402.6"/>
    <n v="9662.4"/>
    <n v="6710"/>
    <n v="3355"/>
    <d v="2013-10-01T00:00:00"/>
    <n v="10"/>
    <x v="7"/>
    <x v="1"/>
  </r>
  <r>
    <x v="1"/>
    <x v="3"/>
    <x v="2"/>
    <x v="1"/>
    <n v="1514"/>
    <n v="10"/>
    <n v="15"/>
    <x v="62"/>
    <n v="908.4"/>
    <n v="21801.599999999999"/>
    <n v="15140"/>
    <n v="7570"/>
    <d v="2013-10-01T00:00:00"/>
    <n v="10"/>
    <x v="7"/>
    <x v="1"/>
  </r>
  <r>
    <x v="0"/>
    <x v="4"/>
    <x v="2"/>
    <x v="1"/>
    <n v="274"/>
    <n v="10"/>
    <n v="350"/>
    <x v="141"/>
    <n v="3836"/>
    <n v="92064"/>
    <n v="71240"/>
    <n v="93160"/>
    <d v="2014-12-01T00:00:00"/>
    <n v="12"/>
    <x v="2"/>
    <x v="0"/>
  </r>
  <r>
    <x v="3"/>
    <x v="3"/>
    <x v="2"/>
    <x v="1"/>
    <n v="1138"/>
    <n v="10"/>
    <n v="125"/>
    <x v="144"/>
    <n v="5690"/>
    <n v="136560"/>
    <n v="136560"/>
    <n v="130870"/>
    <d v="2014-12-01T00:00:00"/>
    <n v="12"/>
    <x v="2"/>
    <x v="0"/>
  </r>
  <r>
    <x v="2"/>
    <x v="4"/>
    <x v="3"/>
    <x v="1"/>
    <n v="1465"/>
    <n v="120"/>
    <n v="12"/>
    <x v="155"/>
    <n v="703.2"/>
    <n v="16876.8"/>
    <n v="4395"/>
    <n v="-158220"/>
    <d v="2014-03-01T00:00:00"/>
    <n v="3"/>
    <x v="3"/>
    <x v="0"/>
  </r>
  <r>
    <x v="0"/>
    <x v="0"/>
    <x v="3"/>
    <x v="1"/>
    <n v="2646"/>
    <n v="120"/>
    <n v="20"/>
    <x v="156"/>
    <n v="2116.8000000000002"/>
    <n v="50803.199999999997"/>
    <n v="26460"/>
    <n v="-264600"/>
    <d v="2013-09-01T00:00:00"/>
    <n v="9"/>
    <x v="6"/>
    <x v="1"/>
  </r>
  <r>
    <x v="0"/>
    <x v="2"/>
    <x v="3"/>
    <x v="1"/>
    <n v="2177"/>
    <n v="120"/>
    <n v="350"/>
    <x v="157"/>
    <n v="30478"/>
    <n v="731472"/>
    <n v="566020"/>
    <n v="500710"/>
    <d v="2014-10-01T00:00:00"/>
    <n v="10"/>
    <x v="7"/>
    <x v="0"/>
  </r>
  <r>
    <x v="2"/>
    <x v="2"/>
    <x v="4"/>
    <x v="1"/>
    <n v="866"/>
    <n v="250"/>
    <n v="12"/>
    <x v="158"/>
    <n v="415.68"/>
    <n v="9976.32"/>
    <n v="2598"/>
    <n v="-206108"/>
    <d v="2014-05-01T00:00:00"/>
    <n v="5"/>
    <x v="11"/>
    <x v="0"/>
  </r>
  <r>
    <x v="0"/>
    <x v="4"/>
    <x v="4"/>
    <x v="1"/>
    <n v="349"/>
    <n v="250"/>
    <n v="350"/>
    <x v="159"/>
    <n v="4886"/>
    <n v="117264"/>
    <n v="90740"/>
    <n v="34900"/>
    <d v="2013-09-01T00:00:00"/>
    <n v="9"/>
    <x v="6"/>
    <x v="1"/>
  </r>
  <r>
    <x v="0"/>
    <x v="2"/>
    <x v="4"/>
    <x v="1"/>
    <n v="2177"/>
    <n v="250"/>
    <n v="350"/>
    <x v="157"/>
    <n v="30478"/>
    <n v="731472"/>
    <n v="566020"/>
    <n v="217700"/>
    <d v="2014-10-01T00:00:00"/>
    <n v="10"/>
    <x v="7"/>
    <x v="0"/>
  </r>
  <r>
    <x v="1"/>
    <x v="3"/>
    <x v="4"/>
    <x v="1"/>
    <n v="1514"/>
    <n v="250"/>
    <n v="15"/>
    <x v="62"/>
    <n v="908.4"/>
    <n v="21801.599999999999"/>
    <n v="15140"/>
    <n v="-355790"/>
    <d v="2013-10-01T00:00:00"/>
    <n v="10"/>
    <x v="7"/>
    <x v="1"/>
  </r>
  <r>
    <x v="0"/>
    <x v="3"/>
    <x v="5"/>
    <x v="1"/>
    <n v="1865"/>
    <n v="260"/>
    <n v="350"/>
    <x v="160"/>
    <n v="26110"/>
    <n v="626640"/>
    <n v="484900"/>
    <n v="167850"/>
    <d v="2014-02-01T00:00:00"/>
    <n v="2"/>
    <x v="8"/>
    <x v="0"/>
  </r>
  <r>
    <x v="3"/>
    <x v="3"/>
    <x v="5"/>
    <x v="1"/>
    <n v="1074"/>
    <n v="260"/>
    <n v="125"/>
    <x v="161"/>
    <n v="5370"/>
    <n v="128880"/>
    <n v="128880"/>
    <n v="-144990"/>
    <d v="2014-04-01T00:00:00"/>
    <n v="4"/>
    <x v="10"/>
    <x v="0"/>
  </r>
  <r>
    <x v="0"/>
    <x v="1"/>
    <x v="5"/>
    <x v="1"/>
    <n v="1907"/>
    <n v="260"/>
    <n v="350"/>
    <x v="162"/>
    <n v="26698"/>
    <n v="640752"/>
    <n v="495820"/>
    <n v="171630"/>
    <d v="2014-09-01T00:00:00"/>
    <n v="9"/>
    <x v="6"/>
    <x v="0"/>
  </r>
  <r>
    <x v="1"/>
    <x v="4"/>
    <x v="5"/>
    <x v="1"/>
    <n v="671"/>
    <n v="260"/>
    <n v="15"/>
    <x v="154"/>
    <n v="402.6"/>
    <n v="9662.4"/>
    <n v="6710"/>
    <n v="-164395"/>
    <d v="2013-10-01T00:00:00"/>
    <n v="10"/>
    <x v="7"/>
    <x v="1"/>
  </r>
  <r>
    <x v="0"/>
    <x v="0"/>
    <x v="5"/>
    <x v="1"/>
    <n v="1778"/>
    <n v="260"/>
    <n v="350"/>
    <x v="163"/>
    <n v="24892"/>
    <n v="597408"/>
    <n v="462280"/>
    <n v="160020"/>
    <d v="2013-12-01T00:00:00"/>
    <n v="12"/>
    <x v="2"/>
    <x v="1"/>
  </r>
  <r>
    <x v="0"/>
    <x v="1"/>
    <x v="1"/>
    <x v="2"/>
    <n v="1159"/>
    <n v="5"/>
    <n v="7"/>
    <x v="164"/>
    <n v="405.65"/>
    <n v="7707.35"/>
    <n v="5795"/>
    <n v="2318"/>
    <d v="2013-10-01T00:00:00"/>
    <n v="10"/>
    <x v="7"/>
    <x v="1"/>
  </r>
  <r>
    <x v="0"/>
    <x v="1"/>
    <x v="2"/>
    <x v="2"/>
    <n v="1372"/>
    <n v="10"/>
    <n v="7"/>
    <x v="165"/>
    <n v="480.2"/>
    <n v="9123.7999999999993"/>
    <n v="6860"/>
    <n v="-4116"/>
    <d v="2014-01-01T00:00:00"/>
    <n v="1"/>
    <x v="0"/>
    <x v="0"/>
  </r>
  <r>
    <x v="0"/>
    <x v="0"/>
    <x v="2"/>
    <x v="2"/>
    <n v="2349"/>
    <n v="10"/>
    <n v="7"/>
    <x v="166"/>
    <n v="822.15"/>
    <n v="15620.85"/>
    <n v="11745"/>
    <n v="-7047"/>
    <d v="2013-09-01T00:00:00"/>
    <n v="9"/>
    <x v="6"/>
    <x v="1"/>
  </r>
  <r>
    <x v="0"/>
    <x v="3"/>
    <x v="2"/>
    <x v="2"/>
    <n v="2689"/>
    <n v="10"/>
    <n v="7"/>
    <x v="167"/>
    <n v="941.15"/>
    <n v="17881.849999999999"/>
    <n v="13445"/>
    <n v="-8067"/>
    <d v="2014-10-01T00:00:00"/>
    <n v="10"/>
    <x v="7"/>
    <x v="0"/>
  </r>
  <r>
    <x v="2"/>
    <x v="0"/>
    <x v="2"/>
    <x v="2"/>
    <n v="2431"/>
    <n v="10"/>
    <n v="12"/>
    <x v="168"/>
    <n v="1458.6"/>
    <n v="27713.4"/>
    <n v="7293"/>
    <n v="4862"/>
    <d v="2014-12-01T00:00:00"/>
    <n v="12"/>
    <x v="2"/>
    <x v="0"/>
  </r>
  <r>
    <x v="2"/>
    <x v="0"/>
    <x v="3"/>
    <x v="2"/>
    <n v="2431"/>
    <n v="120"/>
    <n v="12"/>
    <x v="168"/>
    <n v="1458.6"/>
    <n v="27713.4"/>
    <n v="7293"/>
    <n v="-262548"/>
    <d v="2014-12-01T00:00:00"/>
    <n v="12"/>
    <x v="2"/>
    <x v="0"/>
  </r>
  <r>
    <x v="0"/>
    <x v="3"/>
    <x v="4"/>
    <x v="2"/>
    <n v="2689"/>
    <n v="250"/>
    <n v="7"/>
    <x v="167"/>
    <n v="941.15"/>
    <n v="17881.849999999999"/>
    <n v="13445"/>
    <n v="-653427"/>
    <d v="2014-10-01T00:00:00"/>
    <n v="10"/>
    <x v="7"/>
    <x v="0"/>
  </r>
  <r>
    <x v="0"/>
    <x v="3"/>
    <x v="5"/>
    <x v="2"/>
    <n v="1683"/>
    <n v="260"/>
    <n v="7"/>
    <x v="169"/>
    <n v="589.04999999999995"/>
    <n v="11191.95"/>
    <n v="8415"/>
    <n v="-425799"/>
    <d v="2014-07-01T00:00:00"/>
    <n v="7"/>
    <x v="4"/>
    <x v="0"/>
  </r>
  <r>
    <x v="2"/>
    <x v="3"/>
    <x v="5"/>
    <x v="2"/>
    <n v="1123"/>
    <n v="260"/>
    <n v="12"/>
    <x v="170"/>
    <n v="673.8"/>
    <n v="12802.2"/>
    <n v="3369"/>
    <n v="-278504"/>
    <d v="2014-08-01T00:00:00"/>
    <n v="8"/>
    <x v="5"/>
    <x v="0"/>
  </r>
  <r>
    <x v="0"/>
    <x v="1"/>
    <x v="5"/>
    <x v="2"/>
    <n v="1159"/>
    <n v="260"/>
    <n v="7"/>
    <x v="164"/>
    <n v="405.65"/>
    <n v="7707.35"/>
    <n v="5795"/>
    <n v="-293227"/>
    <d v="2013-10-01T00:00:00"/>
    <n v="10"/>
    <x v="7"/>
    <x v="1"/>
  </r>
  <r>
    <x v="2"/>
    <x v="2"/>
    <x v="0"/>
    <x v="2"/>
    <n v="1865"/>
    <n v="3"/>
    <n v="12"/>
    <x v="171"/>
    <n v="1119"/>
    <n v="21261"/>
    <n v="5595"/>
    <n v="16785"/>
    <d v="2014-02-01T00:00:00"/>
    <n v="2"/>
    <x v="8"/>
    <x v="0"/>
  </r>
  <r>
    <x v="2"/>
    <x v="1"/>
    <x v="0"/>
    <x v="2"/>
    <n v="1116"/>
    <n v="3"/>
    <n v="12"/>
    <x v="172"/>
    <n v="669.6"/>
    <n v="12722.4"/>
    <n v="3348"/>
    <n v="10044"/>
    <d v="2014-02-01T00:00:00"/>
    <n v="2"/>
    <x v="8"/>
    <x v="0"/>
  </r>
  <r>
    <x v="0"/>
    <x v="2"/>
    <x v="0"/>
    <x v="2"/>
    <n v="1563"/>
    <n v="3"/>
    <n v="20"/>
    <x v="173"/>
    <n v="1563"/>
    <n v="29697"/>
    <n v="15630"/>
    <n v="26571"/>
    <d v="2014-05-01T00:00:00"/>
    <n v="5"/>
    <x v="11"/>
    <x v="0"/>
  </r>
  <r>
    <x v="4"/>
    <x v="4"/>
    <x v="0"/>
    <x v="2"/>
    <n v="991"/>
    <n v="3"/>
    <n v="300"/>
    <x v="174"/>
    <n v="14865"/>
    <n v="282435"/>
    <n v="247750"/>
    <n v="294327"/>
    <d v="2014-06-01T00:00:00"/>
    <n v="6"/>
    <x v="1"/>
    <x v="0"/>
  </r>
  <r>
    <x v="0"/>
    <x v="1"/>
    <x v="0"/>
    <x v="2"/>
    <n v="1016"/>
    <n v="3"/>
    <n v="7"/>
    <x v="175"/>
    <n v="355.6"/>
    <n v="6756.4"/>
    <n v="5080"/>
    <n v="4064"/>
    <d v="2013-11-01T00:00:00"/>
    <n v="11"/>
    <x v="9"/>
    <x v="1"/>
  </r>
  <r>
    <x v="1"/>
    <x v="3"/>
    <x v="0"/>
    <x v="2"/>
    <n v="2791"/>
    <n v="3"/>
    <n v="15"/>
    <x v="176"/>
    <n v="2093.25"/>
    <n v="39771.75"/>
    <n v="27910"/>
    <n v="33492"/>
    <d v="2014-11-01T00:00:00"/>
    <n v="11"/>
    <x v="9"/>
    <x v="0"/>
  </r>
  <r>
    <x v="0"/>
    <x v="4"/>
    <x v="0"/>
    <x v="2"/>
    <n v="570"/>
    <n v="3"/>
    <n v="7"/>
    <x v="177"/>
    <n v="199.5"/>
    <n v="3790.5"/>
    <n v="2850"/>
    <n v="2280"/>
    <d v="2014-12-01T00:00:00"/>
    <n v="12"/>
    <x v="2"/>
    <x v="0"/>
  </r>
  <r>
    <x v="0"/>
    <x v="2"/>
    <x v="0"/>
    <x v="2"/>
    <n v="2487"/>
    <n v="3"/>
    <n v="7"/>
    <x v="178"/>
    <n v="870.45"/>
    <n v="16538.55"/>
    <n v="12435"/>
    <n v="9948"/>
    <d v="2014-12-01T00:00:00"/>
    <n v="12"/>
    <x v="2"/>
    <x v="0"/>
  </r>
  <r>
    <x v="0"/>
    <x v="2"/>
    <x v="1"/>
    <x v="2"/>
    <n v="1384.5"/>
    <n v="5"/>
    <n v="350"/>
    <x v="179"/>
    <n v="24228.75"/>
    <n v="460346.25"/>
    <n v="359970"/>
    <n v="477652.5"/>
    <d v="2014-01-01T00:00:00"/>
    <n v="1"/>
    <x v="0"/>
    <x v="0"/>
  </r>
  <r>
    <x v="3"/>
    <x v="4"/>
    <x v="1"/>
    <x v="2"/>
    <n v="3627"/>
    <n v="5"/>
    <n v="125"/>
    <x v="180"/>
    <n v="22668.75"/>
    <n v="430706.25"/>
    <n v="435240"/>
    <n v="435240"/>
    <d v="2014-07-01T00:00:00"/>
    <n v="7"/>
    <x v="4"/>
    <x v="0"/>
  </r>
  <r>
    <x v="0"/>
    <x v="3"/>
    <x v="1"/>
    <x v="2"/>
    <n v="720"/>
    <n v="5"/>
    <n v="350"/>
    <x v="181"/>
    <n v="12600"/>
    <n v="239400"/>
    <n v="187200"/>
    <n v="248400"/>
    <d v="2013-09-01T00:00:00"/>
    <n v="9"/>
    <x v="6"/>
    <x v="1"/>
  </r>
  <r>
    <x v="2"/>
    <x v="1"/>
    <x v="1"/>
    <x v="2"/>
    <n v="2342"/>
    <n v="5"/>
    <n v="12"/>
    <x v="182"/>
    <n v="1405.2"/>
    <n v="26698.799999999999"/>
    <n v="7026"/>
    <n v="16394"/>
    <d v="2014-11-01T00:00:00"/>
    <n v="11"/>
    <x v="9"/>
    <x v="0"/>
  </r>
  <r>
    <x v="4"/>
    <x v="3"/>
    <x v="1"/>
    <x v="2"/>
    <n v="1100"/>
    <n v="5"/>
    <n v="300"/>
    <x v="183"/>
    <n v="16500"/>
    <n v="313500"/>
    <n v="275000"/>
    <n v="324500"/>
    <d v="2013-12-01T00:00:00"/>
    <n v="12"/>
    <x v="2"/>
    <x v="1"/>
  </r>
  <r>
    <x v="0"/>
    <x v="2"/>
    <x v="2"/>
    <x v="2"/>
    <n v="1303"/>
    <n v="10"/>
    <n v="20"/>
    <x v="184"/>
    <n v="1303"/>
    <n v="24757"/>
    <n v="13030"/>
    <n v="13030"/>
    <d v="2014-02-01T00:00:00"/>
    <n v="2"/>
    <x v="8"/>
    <x v="0"/>
  </r>
  <r>
    <x v="3"/>
    <x v="4"/>
    <x v="2"/>
    <x v="2"/>
    <n v="2992"/>
    <n v="10"/>
    <n v="125"/>
    <x v="185"/>
    <n v="18700"/>
    <n v="355300"/>
    <n v="359040"/>
    <n v="344080"/>
    <d v="2014-03-01T00:00:00"/>
    <n v="3"/>
    <x v="3"/>
    <x v="0"/>
  </r>
  <r>
    <x v="3"/>
    <x v="2"/>
    <x v="2"/>
    <x v="2"/>
    <n v="2385"/>
    <n v="10"/>
    <n v="125"/>
    <x v="186"/>
    <n v="14906.25"/>
    <n v="283218.75"/>
    <n v="286200"/>
    <n v="274275"/>
    <d v="2014-03-01T00:00:00"/>
    <n v="3"/>
    <x v="3"/>
    <x v="0"/>
  </r>
  <r>
    <x v="4"/>
    <x v="3"/>
    <x v="2"/>
    <x v="2"/>
    <n v="1607"/>
    <n v="10"/>
    <n v="300"/>
    <x v="187"/>
    <n v="24105"/>
    <n v="457995"/>
    <n v="401750"/>
    <n v="466030"/>
    <d v="2014-04-01T00:00:00"/>
    <n v="4"/>
    <x v="10"/>
    <x v="0"/>
  </r>
  <r>
    <x v="0"/>
    <x v="4"/>
    <x v="2"/>
    <x v="2"/>
    <n v="2327"/>
    <n v="10"/>
    <n v="7"/>
    <x v="188"/>
    <n v="814.45"/>
    <n v="15474.55"/>
    <n v="11635"/>
    <n v="-6981"/>
    <d v="2014-05-01T00:00:00"/>
    <n v="5"/>
    <x v="11"/>
    <x v="0"/>
  </r>
  <r>
    <x v="4"/>
    <x v="4"/>
    <x v="2"/>
    <x v="2"/>
    <n v="991"/>
    <n v="10"/>
    <n v="300"/>
    <x v="174"/>
    <n v="14865"/>
    <n v="282435"/>
    <n v="247750"/>
    <n v="287390"/>
    <d v="2014-06-01T00:00:00"/>
    <n v="6"/>
    <x v="1"/>
    <x v="0"/>
  </r>
  <r>
    <x v="0"/>
    <x v="4"/>
    <x v="2"/>
    <x v="2"/>
    <n v="602"/>
    <n v="10"/>
    <n v="350"/>
    <x v="189"/>
    <n v="10535"/>
    <n v="200165"/>
    <n v="156520"/>
    <n v="204680"/>
    <d v="2014-06-01T00:00:00"/>
    <n v="6"/>
    <x v="1"/>
    <x v="0"/>
  </r>
  <r>
    <x v="1"/>
    <x v="2"/>
    <x v="2"/>
    <x v="2"/>
    <n v="2620"/>
    <n v="10"/>
    <n v="15"/>
    <x v="190"/>
    <n v="1965"/>
    <n v="37335"/>
    <n v="26200"/>
    <n v="13100"/>
    <d v="2014-09-01T00:00:00"/>
    <n v="9"/>
    <x v="6"/>
    <x v="0"/>
  </r>
  <r>
    <x v="0"/>
    <x v="0"/>
    <x v="2"/>
    <x v="2"/>
    <n v="1228"/>
    <n v="10"/>
    <n v="350"/>
    <x v="191"/>
    <n v="21490"/>
    <n v="408310"/>
    <n v="319280"/>
    <n v="417520"/>
    <d v="2013-10-01T00:00:00"/>
    <n v="10"/>
    <x v="7"/>
    <x v="1"/>
  </r>
  <r>
    <x v="0"/>
    <x v="0"/>
    <x v="2"/>
    <x v="2"/>
    <n v="1389"/>
    <n v="10"/>
    <n v="20"/>
    <x v="192"/>
    <n v="1389"/>
    <n v="26391"/>
    <n v="13890"/>
    <n v="13890"/>
    <d v="2013-10-01T00:00:00"/>
    <n v="10"/>
    <x v="7"/>
    <x v="1"/>
  </r>
  <r>
    <x v="3"/>
    <x v="4"/>
    <x v="2"/>
    <x v="2"/>
    <n v="861"/>
    <n v="10"/>
    <n v="125"/>
    <x v="193"/>
    <n v="5381.25"/>
    <n v="102243.75"/>
    <n v="103320"/>
    <n v="99015"/>
    <d v="2014-10-01T00:00:00"/>
    <n v="10"/>
    <x v="7"/>
    <x v="0"/>
  </r>
  <r>
    <x v="3"/>
    <x v="2"/>
    <x v="2"/>
    <x v="2"/>
    <n v="704"/>
    <n v="10"/>
    <n v="125"/>
    <x v="194"/>
    <n v="4400"/>
    <n v="83600"/>
    <n v="84480"/>
    <n v="80960"/>
    <d v="2013-10-01T00:00:00"/>
    <n v="10"/>
    <x v="7"/>
    <x v="1"/>
  </r>
  <r>
    <x v="0"/>
    <x v="0"/>
    <x v="2"/>
    <x v="2"/>
    <n v="1802"/>
    <n v="10"/>
    <n v="20"/>
    <x v="195"/>
    <n v="1802"/>
    <n v="34238"/>
    <n v="18020"/>
    <n v="18020"/>
    <d v="2013-12-01T00:00:00"/>
    <n v="12"/>
    <x v="2"/>
    <x v="1"/>
  </r>
  <r>
    <x v="0"/>
    <x v="4"/>
    <x v="2"/>
    <x v="2"/>
    <n v="2663"/>
    <n v="10"/>
    <n v="20"/>
    <x v="196"/>
    <n v="2663"/>
    <n v="50597"/>
    <n v="26630"/>
    <n v="26630"/>
    <d v="2014-12-01T00:00:00"/>
    <n v="12"/>
    <x v="2"/>
    <x v="0"/>
  </r>
  <r>
    <x v="0"/>
    <x v="2"/>
    <x v="2"/>
    <x v="2"/>
    <n v="2136"/>
    <n v="10"/>
    <n v="7"/>
    <x v="197"/>
    <n v="747.6"/>
    <n v="14204.4"/>
    <n v="10680"/>
    <n v="-6408"/>
    <d v="2013-12-01T00:00:00"/>
    <n v="12"/>
    <x v="2"/>
    <x v="1"/>
  </r>
  <r>
    <x v="1"/>
    <x v="1"/>
    <x v="2"/>
    <x v="2"/>
    <n v="2116"/>
    <n v="10"/>
    <n v="15"/>
    <x v="198"/>
    <n v="1587"/>
    <n v="30153"/>
    <n v="21160"/>
    <n v="10580"/>
    <d v="2013-12-01T00:00:00"/>
    <n v="12"/>
    <x v="2"/>
    <x v="1"/>
  </r>
  <r>
    <x v="1"/>
    <x v="4"/>
    <x v="3"/>
    <x v="2"/>
    <n v="555"/>
    <n v="120"/>
    <n v="15"/>
    <x v="199"/>
    <n v="416.25"/>
    <n v="7908.75"/>
    <n v="5550"/>
    <n v="-58275"/>
    <d v="2014-01-01T00:00:00"/>
    <n v="1"/>
    <x v="0"/>
    <x v="0"/>
  </r>
  <r>
    <x v="1"/>
    <x v="3"/>
    <x v="3"/>
    <x v="2"/>
    <n v="2861"/>
    <n v="120"/>
    <n v="15"/>
    <x v="200"/>
    <n v="2145.75"/>
    <n v="40769.25"/>
    <n v="28610"/>
    <n v="-300405"/>
    <d v="2014-01-01T00:00:00"/>
    <n v="1"/>
    <x v="0"/>
    <x v="0"/>
  </r>
  <r>
    <x v="3"/>
    <x v="1"/>
    <x v="3"/>
    <x v="2"/>
    <n v="807"/>
    <n v="120"/>
    <n v="125"/>
    <x v="201"/>
    <n v="5043.75"/>
    <n v="95831.25"/>
    <n v="96840"/>
    <n v="4035"/>
    <d v="2014-02-01T00:00:00"/>
    <n v="2"/>
    <x v="8"/>
    <x v="0"/>
  </r>
  <r>
    <x v="0"/>
    <x v="4"/>
    <x v="3"/>
    <x v="2"/>
    <n v="602"/>
    <n v="120"/>
    <n v="350"/>
    <x v="189"/>
    <n v="10535"/>
    <n v="200165"/>
    <n v="156520"/>
    <n v="138460"/>
    <d v="2014-06-01T00:00:00"/>
    <n v="6"/>
    <x v="1"/>
    <x v="0"/>
  </r>
  <r>
    <x v="0"/>
    <x v="4"/>
    <x v="3"/>
    <x v="2"/>
    <n v="2832"/>
    <n v="120"/>
    <n v="20"/>
    <x v="202"/>
    <n v="2832"/>
    <n v="53808"/>
    <n v="28320"/>
    <n v="-283200"/>
    <d v="2014-08-01T00:00:00"/>
    <n v="8"/>
    <x v="5"/>
    <x v="0"/>
  </r>
  <r>
    <x v="0"/>
    <x v="2"/>
    <x v="3"/>
    <x v="2"/>
    <n v="1579"/>
    <n v="120"/>
    <n v="20"/>
    <x v="203"/>
    <n v="1579"/>
    <n v="30001"/>
    <n v="15790"/>
    <n v="-157900"/>
    <d v="2014-08-01T00:00:00"/>
    <n v="8"/>
    <x v="5"/>
    <x v="0"/>
  </r>
  <r>
    <x v="3"/>
    <x v="4"/>
    <x v="3"/>
    <x v="2"/>
    <n v="861"/>
    <n v="120"/>
    <n v="125"/>
    <x v="193"/>
    <n v="5381.25"/>
    <n v="102243.75"/>
    <n v="103320"/>
    <n v="4305"/>
    <d v="2014-10-01T00:00:00"/>
    <n v="10"/>
    <x v="7"/>
    <x v="0"/>
  </r>
  <r>
    <x v="3"/>
    <x v="2"/>
    <x v="3"/>
    <x v="2"/>
    <n v="704"/>
    <n v="120"/>
    <n v="125"/>
    <x v="194"/>
    <n v="4400"/>
    <n v="83600"/>
    <n v="84480"/>
    <n v="3520"/>
    <d v="2013-10-01T00:00:00"/>
    <n v="10"/>
    <x v="7"/>
    <x v="1"/>
  </r>
  <r>
    <x v="0"/>
    <x v="2"/>
    <x v="3"/>
    <x v="2"/>
    <n v="1033"/>
    <n v="120"/>
    <n v="20"/>
    <x v="204"/>
    <n v="1033"/>
    <n v="19627"/>
    <n v="10330"/>
    <n v="-103300"/>
    <d v="2013-12-01T00:00:00"/>
    <n v="12"/>
    <x v="2"/>
    <x v="1"/>
  </r>
  <r>
    <x v="4"/>
    <x v="1"/>
    <x v="3"/>
    <x v="2"/>
    <n v="1250"/>
    <n v="120"/>
    <n v="300"/>
    <x v="205"/>
    <n v="18750"/>
    <n v="356250"/>
    <n v="312500"/>
    <n v="225000"/>
    <d v="2014-12-01T00:00:00"/>
    <n v="12"/>
    <x v="2"/>
    <x v="0"/>
  </r>
  <r>
    <x v="0"/>
    <x v="0"/>
    <x v="4"/>
    <x v="2"/>
    <n v="1389"/>
    <n v="250"/>
    <n v="20"/>
    <x v="192"/>
    <n v="1389"/>
    <n v="26391"/>
    <n v="13890"/>
    <n v="-319470"/>
    <d v="2013-10-01T00:00:00"/>
    <n v="10"/>
    <x v="7"/>
    <x v="1"/>
  </r>
  <r>
    <x v="0"/>
    <x v="4"/>
    <x v="4"/>
    <x v="2"/>
    <n v="1265"/>
    <n v="250"/>
    <n v="20"/>
    <x v="206"/>
    <n v="1265"/>
    <n v="24035"/>
    <n v="12650"/>
    <n v="-290950"/>
    <d v="2013-11-01T00:00:00"/>
    <n v="11"/>
    <x v="9"/>
    <x v="1"/>
  </r>
  <r>
    <x v="0"/>
    <x v="1"/>
    <x v="4"/>
    <x v="2"/>
    <n v="2297"/>
    <n v="250"/>
    <n v="20"/>
    <x v="207"/>
    <n v="2297"/>
    <n v="43643"/>
    <n v="22970"/>
    <n v="-528310"/>
    <d v="2013-11-01T00:00:00"/>
    <n v="11"/>
    <x v="9"/>
    <x v="1"/>
  </r>
  <r>
    <x v="0"/>
    <x v="4"/>
    <x v="4"/>
    <x v="2"/>
    <n v="2663"/>
    <n v="250"/>
    <n v="20"/>
    <x v="196"/>
    <n v="2663"/>
    <n v="50597"/>
    <n v="26630"/>
    <n v="-612490"/>
    <d v="2014-12-01T00:00:00"/>
    <n v="12"/>
    <x v="2"/>
    <x v="0"/>
  </r>
  <r>
    <x v="0"/>
    <x v="4"/>
    <x v="4"/>
    <x v="2"/>
    <n v="570"/>
    <n v="250"/>
    <n v="7"/>
    <x v="177"/>
    <n v="199.5"/>
    <n v="3790.5"/>
    <n v="2850"/>
    <n v="-138510"/>
    <d v="2014-12-01T00:00:00"/>
    <n v="12"/>
    <x v="2"/>
    <x v="0"/>
  </r>
  <r>
    <x v="0"/>
    <x v="2"/>
    <x v="4"/>
    <x v="2"/>
    <n v="2487"/>
    <n v="250"/>
    <n v="7"/>
    <x v="178"/>
    <n v="870.45"/>
    <n v="16538.55"/>
    <n v="12435"/>
    <n v="-604341"/>
    <d v="2014-12-01T00:00:00"/>
    <n v="12"/>
    <x v="2"/>
    <x v="0"/>
  </r>
  <r>
    <x v="0"/>
    <x v="1"/>
    <x v="5"/>
    <x v="2"/>
    <n v="1350"/>
    <n v="260"/>
    <n v="350"/>
    <x v="208"/>
    <n v="23625"/>
    <n v="448875"/>
    <n v="351000"/>
    <n v="121500"/>
    <d v="2014-02-01T00:00:00"/>
    <n v="2"/>
    <x v="8"/>
    <x v="0"/>
  </r>
  <r>
    <x v="0"/>
    <x v="0"/>
    <x v="5"/>
    <x v="2"/>
    <n v="552"/>
    <n v="260"/>
    <n v="350"/>
    <x v="209"/>
    <n v="9660"/>
    <n v="183540"/>
    <n v="143520"/>
    <n v="49680"/>
    <d v="2014-08-01T00:00:00"/>
    <n v="8"/>
    <x v="5"/>
    <x v="0"/>
  </r>
  <r>
    <x v="0"/>
    <x v="0"/>
    <x v="5"/>
    <x v="2"/>
    <n v="1228"/>
    <n v="260"/>
    <n v="350"/>
    <x v="191"/>
    <n v="21490"/>
    <n v="408310"/>
    <n v="319280"/>
    <n v="110520"/>
    <d v="2013-10-01T00:00:00"/>
    <n v="10"/>
    <x v="7"/>
    <x v="1"/>
  </r>
  <r>
    <x v="4"/>
    <x v="1"/>
    <x v="5"/>
    <x v="2"/>
    <n v="1250"/>
    <n v="260"/>
    <n v="300"/>
    <x v="205"/>
    <n v="18750"/>
    <n v="356250"/>
    <n v="312500"/>
    <n v="50000"/>
    <d v="2014-12-01T00:00:00"/>
    <n v="12"/>
    <x v="2"/>
    <x v="0"/>
  </r>
  <r>
    <x v="1"/>
    <x v="2"/>
    <x v="2"/>
    <x v="2"/>
    <n v="3801"/>
    <n v="10"/>
    <n v="15"/>
    <x v="210"/>
    <n v="3420.8999999999996"/>
    <n v="53594.1"/>
    <n v="38010"/>
    <n v="19005"/>
    <d v="2014-04-01T00:00:00"/>
    <n v="4"/>
    <x v="10"/>
    <x v="0"/>
  </r>
  <r>
    <x v="0"/>
    <x v="4"/>
    <x v="0"/>
    <x v="2"/>
    <n v="1117.5"/>
    <n v="3"/>
    <n v="20"/>
    <x v="211"/>
    <n v="1341"/>
    <n v="21009"/>
    <n v="11175"/>
    <n v="18997.5"/>
    <d v="2014-01-01T00:00:00"/>
    <n v="1"/>
    <x v="0"/>
    <x v="0"/>
  </r>
  <r>
    <x v="1"/>
    <x v="0"/>
    <x v="0"/>
    <x v="2"/>
    <n v="2844"/>
    <n v="3"/>
    <n v="15"/>
    <x v="212"/>
    <n v="2559.6"/>
    <n v="40100.400000000001"/>
    <n v="28440"/>
    <n v="34128"/>
    <d v="2014-06-01T00:00:00"/>
    <n v="6"/>
    <x v="1"/>
    <x v="0"/>
  </r>
  <r>
    <x v="2"/>
    <x v="3"/>
    <x v="0"/>
    <x v="2"/>
    <n v="562"/>
    <n v="3"/>
    <n v="12"/>
    <x v="213"/>
    <n v="404.64"/>
    <n v="6339.36"/>
    <n v="1686"/>
    <n v="5058"/>
    <d v="2014-09-01T00:00:00"/>
    <n v="9"/>
    <x v="6"/>
    <x v="0"/>
  </r>
  <r>
    <x v="2"/>
    <x v="0"/>
    <x v="0"/>
    <x v="2"/>
    <n v="2299"/>
    <n v="3"/>
    <n v="12"/>
    <x v="214"/>
    <n v="1655.28"/>
    <n v="25932.720000000001"/>
    <n v="6897"/>
    <n v="20691"/>
    <d v="2013-10-01T00:00:00"/>
    <n v="10"/>
    <x v="7"/>
    <x v="1"/>
  </r>
  <r>
    <x v="1"/>
    <x v="4"/>
    <x v="0"/>
    <x v="2"/>
    <n v="2030"/>
    <n v="3"/>
    <n v="15"/>
    <x v="215"/>
    <n v="1827"/>
    <n v="28623"/>
    <n v="20300"/>
    <n v="24360"/>
    <d v="2014-11-01T00:00:00"/>
    <n v="11"/>
    <x v="9"/>
    <x v="0"/>
  </r>
  <r>
    <x v="0"/>
    <x v="4"/>
    <x v="0"/>
    <x v="2"/>
    <n v="263"/>
    <n v="3"/>
    <n v="7"/>
    <x v="73"/>
    <n v="110.46"/>
    <n v="1730.54"/>
    <n v="1315"/>
    <n v="1052"/>
    <d v="2013-11-01T00:00:00"/>
    <n v="11"/>
    <x v="9"/>
    <x v="1"/>
  </r>
  <r>
    <x v="3"/>
    <x v="1"/>
    <x v="0"/>
    <x v="2"/>
    <n v="887"/>
    <n v="3"/>
    <n v="125"/>
    <x v="216"/>
    <n v="6652.5"/>
    <n v="104222.5"/>
    <n v="106440"/>
    <n v="108214"/>
    <d v="2013-12-01T00:00:00"/>
    <n v="12"/>
    <x v="2"/>
    <x v="1"/>
  </r>
  <r>
    <x v="0"/>
    <x v="3"/>
    <x v="1"/>
    <x v="2"/>
    <n v="980"/>
    <n v="5"/>
    <n v="350"/>
    <x v="217"/>
    <n v="20580"/>
    <n v="322420"/>
    <n v="254800"/>
    <n v="338100"/>
    <d v="2014-04-01T00:00:00"/>
    <n v="4"/>
    <x v="10"/>
    <x v="0"/>
  </r>
  <r>
    <x v="0"/>
    <x v="1"/>
    <x v="1"/>
    <x v="2"/>
    <n v="1460"/>
    <n v="5"/>
    <n v="350"/>
    <x v="218"/>
    <n v="30660"/>
    <n v="480340"/>
    <n v="379600"/>
    <n v="503700"/>
    <d v="2014-05-01T00:00:00"/>
    <n v="5"/>
    <x v="11"/>
    <x v="0"/>
  </r>
  <r>
    <x v="0"/>
    <x v="2"/>
    <x v="1"/>
    <x v="2"/>
    <n v="1403"/>
    <n v="5"/>
    <n v="7"/>
    <x v="219"/>
    <n v="589.26"/>
    <n v="9231.74"/>
    <n v="7015"/>
    <n v="2806"/>
    <d v="2013-10-01T00:00:00"/>
    <n v="10"/>
    <x v="7"/>
    <x v="1"/>
  </r>
  <r>
    <x v="2"/>
    <x v="4"/>
    <x v="1"/>
    <x v="2"/>
    <n v="2723"/>
    <n v="5"/>
    <n v="12"/>
    <x v="220"/>
    <n v="1960.56"/>
    <n v="30715.439999999999"/>
    <n v="8169"/>
    <n v="19061"/>
    <d v="2014-11-01T00:00:00"/>
    <n v="11"/>
    <x v="9"/>
    <x v="0"/>
  </r>
  <r>
    <x v="0"/>
    <x v="2"/>
    <x v="2"/>
    <x v="2"/>
    <n v="1496"/>
    <n v="10"/>
    <n v="350"/>
    <x v="221"/>
    <n v="31416"/>
    <n v="492184"/>
    <n v="388960"/>
    <n v="508640"/>
    <d v="2014-06-01T00:00:00"/>
    <n v="6"/>
    <x v="1"/>
    <x v="0"/>
  </r>
  <r>
    <x v="2"/>
    <x v="0"/>
    <x v="2"/>
    <x v="2"/>
    <n v="2299"/>
    <n v="10"/>
    <n v="12"/>
    <x v="214"/>
    <n v="1655.28"/>
    <n v="25932.720000000001"/>
    <n v="6897"/>
    <n v="4598"/>
    <d v="2013-10-01T00:00:00"/>
    <n v="10"/>
    <x v="7"/>
    <x v="1"/>
  </r>
  <r>
    <x v="0"/>
    <x v="4"/>
    <x v="2"/>
    <x v="2"/>
    <n v="727"/>
    <n v="10"/>
    <n v="350"/>
    <x v="222"/>
    <n v="15267"/>
    <n v="239183"/>
    <n v="189020"/>
    <n v="247180"/>
    <d v="2013-10-01T00:00:00"/>
    <n v="10"/>
    <x v="7"/>
    <x v="1"/>
  </r>
  <r>
    <x v="3"/>
    <x v="0"/>
    <x v="3"/>
    <x v="2"/>
    <n v="952"/>
    <n v="120"/>
    <n v="125"/>
    <x v="223"/>
    <n v="7140"/>
    <n v="111860"/>
    <n v="114240"/>
    <n v="4760"/>
    <d v="2014-02-01T00:00:00"/>
    <n v="2"/>
    <x v="8"/>
    <x v="0"/>
  </r>
  <r>
    <x v="3"/>
    <x v="4"/>
    <x v="3"/>
    <x v="2"/>
    <n v="2755"/>
    <n v="120"/>
    <n v="125"/>
    <x v="224"/>
    <n v="20662.5"/>
    <n v="323712.5"/>
    <n v="330600"/>
    <n v="13775"/>
    <d v="2014-02-01T00:00:00"/>
    <n v="2"/>
    <x v="8"/>
    <x v="0"/>
  </r>
  <r>
    <x v="1"/>
    <x v="1"/>
    <x v="3"/>
    <x v="2"/>
    <n v="1530"/>
    <n v="120"/>
    <n v="15"/>
    <x v="225"/>
    <n v="1377"/>
    <n v="21573"/>
    <n v="15300"/>
    <n v="-160650"/>
    <d v="2014-05-01T00:00:00"/>
    <n v="5"/>
    <x v="11"/>
    <x v="0"/>
  </r>
  <r>
    <x v="0"/>
    <x v="2"/>
    <x v="3"/>
    <x v="2"/>
    <n v="1496"/>
    <n v="120"/>
    <n v="350"/>
    <x v="221"/>
    <n v="31416"/>
    <n v="492184"/>
    <n v="388960"/>
    <n v="344080"/>
    <d v="2014-06-01T00:00:00"/>
    <n v="6"/>
    <x v="1"/>
    <x v="0"/>
  </r>
  <r>
    <x v="0"/>
    <x v="3"/>
    <x v="3"/>
    <x v="2"/>
    <n v="1498"/>
    <n v="120"/>
    <n v="7"/>
    <x v="226"/>
    <n v="629.16"/>
    <n v="9856.84"/>
    <n v="7490"/>
    <n v="-169274"/>
    <d v="2014-06-01T00:00:00"/>
    <n v="6"/>
    <x v="1"/>
    <x v="0"/>
  </r>
  <r>
    <x v="4"/>
    <x v="2"/>
    <x v="3"/>
    <x v="2"/>
    <n v="1221"/>
    <n v="120"/>
    <n v="300"/>
    <x v="227"/>
    <n v="21978"/>
    <n v="344322"/>
    <n v="305250"/>
    <n v="219780"/>
    <d v="2013-10-01T00:00:00"/>
    <n v="10"/>
    <x v="7"/>
    <x v="1"/>
  </r>
  <r>
    <x v="0"/>
    <x v="2"/>
    <x v="3"/>
    <x v="2"/>
    <n v="2076"/>
    <n v="120"/>
    <n v="350"/>
    <x v="228"/>
    <n v="43596"/>
    <n v="683004"/>
    <n v="539760"/>
    <n v="477480"/>
    <d v="2013-10-01T00:00:00"/>
    <n v="10"/>
    <x v="7"/>
    <x v="1"/>
  </r>
  <r>
    <x v="1"/>
    <x v="0"/>
    <x v="4"/>
    <x v="2"/>
    <n v="2844"/>
    <n v="250"/>
    <n v="15"/>
    <x v="212"/>
    <n v="2559.6"/>
    <n v="40100.400000000001"/>
    <n v="28440"/>
    <n v="-668340"/>
    <d v="2014-06-01T00:00:00"/>
    <n v="6"/>
    <x v="1"/>
    <x v="0"/>
  </r>
  <r>
    <x v="0"/>
    <x v="3"/>
    <x v="4"/>
    <x v="2"/>
    <n v="1498"/>
    <n v="250"/>
    <n v="7"/>
    <x v="226"/>
    <n v="629.16"/>
    <n v="9856.84"/>
    <n v="7490"/>
    <n v="-364014"/>
    <d v="2014-06-01T00:00:00"/>
    <n v="6"/>
    <x v="1"/>
    <x v="0"/>
  </r>
  <r>
    <x v="4"/>
    <x v="2"/>
    <x v="4"/>
    <x v="2"/>
    <n v="1221"/>
    <n v="250"/>
    <n v="300"/>
    <x v="227"/>
    <n v="21978"/>
    <n v="344322"/>
    <n v="305250"/>
    <n v="61050"/>
    <d v="2013-10-01T00:00:00"/>
    <n v="10"/>
    <x v="7"/>
    <x v="1"/>
  </r>
  <r>
    <x v="0"/>
    <x v="3"/>
    <x v="4"/>
    <x v="2"/>
    <n v="1123"/>
    <n v="250"/>
    <n v="20"/>
    <x v="229"/>
    <n v="1347.6"/>
    <n v="21112.400000000001"/>
    <n v="11230"/>
    <n v="-258290"/>
    <d v="2013-11-01T00:00:00"/>
    <n v="11"/>
    <x v="9"/>
    <x v="1"/>
  </r>
  <r>
    <x v="4"/>
    <x v="0"/>
    <x v="4"/>
    <x v="2"/>
    <n v="2436"/>
    <n v="250"/>
    <n v="300"/>
    <x v="230"/>
    <n v="43848"/>
    <n v="686952"/>
    <n v="609000"/>
    <n v="121800"/>
    <d v="2013-12-01T00:00:00"/>
    <n v="12"/>
    <x v="2"/>
    <x v="1"/>
  </r>
  <r>
    <x v="3"/>
    <x v="2"/>
    <x v="5"/>
    <x v="2"/>
    <n v="1987.5"/>
    <n v="260"/>
    <n v="125"/>
    <x v="231"/>
    <n v="14906.25"/>
    <n v="233531.25"/>
    <n v="238500"/>
    <n v="-268312.5"/>
    <d v="2014-01-01T00:00:00"/>
    <n v="1"/>
    <x v="0"/>
    <x v="0"/>
  </r>
  <r>
    <x v="0"/>
    <x v="3"/>
    <x v="5"/>
    <x v="2"/>
    <n v="1679"/>
    <n v="260"/>
    <n v="350"/>
    <x v="232"/>
    <n v="35259"/>
    <n v="552391"/>
    <n v="436540"/>
    <n v="151110"/>
    <d v="2014-09-01T00:00:00"/>
    <n v="9"/>
    <x v="6"/>
    <x v="0"/>
  </r>
  <r>
    <x v="0"/>
    <x v="4"/>
    <x v="5"/>
    <x v="2"/>
    <n v="727"/>
    <n v="260"/>
    <n v="350"/>
    <x v="222"/>
    <n v="15267"/>
    <n v="239183"/>
    <n v="189020"/>
    <n v="65430"/>
    <d v="2013-10-01T00:00:00"/>
    <n v="10"/>
    <x v="7"/>
    <x v="1"/>
  </r>
  <r>
    <x v="0"/>
    <x v="2"/>
    <x v="5"/>
    <x v="2"/>
    <n v="1403"/>
    <n v="260"/>
    <n v="7"/>
    <x v="219"/>
    <n v="589.26"/>
    <n v="9231.74"/>
    <n v="7015"/>
    <n v="-354959"/>
    <d v="2013-10-01T00:00:00"/>
    <n v="10"/>
    <x v="7"/>
    <x v="1"/>
  </r>
  <r>
    <x v="0"/>
    <x v="2"/>
    <x v="5"/>
    <x v="2"/>
    <n v="2076"/>
    <n v="260"/>
    <n v="350"/>
    <x v="228"/>
    <n v="43596"/>
    <n v="683004"/>
    <n v="539760"/>
    <n v="186840"/>
    <d v="2013-10-01T00:00:00"/>
    <n v="10"/>
    <x v="7"/>
    <x v="1"/>
  </r>
  <r>
    <x v="0"/>
    <x v="2"/>
    <x v="1"/>
    <x v="2"/>
    <n v="1757"/>
    <n v="5"/>
    <n v="20"/>
    <x v="233"/>
    <n v="2108.4"/>
    <n v="33031.599999999999"/>
    <n v="17570"/>
    <n v="26355"/>
    <d v="2013-10-01T00:00:00"/>
    <n v="10"/>
    <x v="7"/>
    <x v="1"/>
  </r>
  <r>
    <x v="1"/>
    <x v="4"/>
    <x v="2"/>
    <x v="2"/>
    <n v="2198"/>
    <n v="10"/>
    <n v="15"/>
    <x v="234"/>
    <n v="1978.2"/>
    <n v="30991.8"/>
    <n v="21980"/>
    <n v="10990"/>
    <d v="2014-08-01T00:00:00"/>
    <n v="8"/>
    <x v="5"/>
    <x v="0"/>
  </r>
  <r>
    <x v="1"/>
    <x v="1"/>
    <x v="2"/>
    <x v="2"/>
    <n v="1743"/>
    <n v="10"/>
    <n v="15"/>
    <x v="235"/>
    <n v="1568.7"/>
    <n v="24576.3"/>
    <n v="17430"/>
    <n v="8715"/>
    <d v="2014-08-01T00:00:00"/>
    <n v="8"/>
    <x v="5"/>
    <x v="0"/>
  </r>
  <r>
    <x v="1"/>
    <x v="4"/>
    <x v="2"/>
    <x v="2"/>
    <n v="1153"/>
    <n v="10"/>
    <n v="15"/>
    <x v="236"/>
    <n v="1037.7"/>
    <n v="16257.3"/>
    <n v="11530"/>
    <n v="5765"/>
    <d v="2014-10-01T00:00:00"/>
    <n v="10"/>
    <x v="7"/>
    <x v="0"/>
  </r>
  <r>
    <x v="0"/>
    <x v="2"/>
    <x v="2"/>
    <x v="2"/>
    <n v="1757"/>
    <n v="10"/>
    <n v="20"/>
    <x v="233"/>
    <n v="2108.4"/>
    <n v="33031.599999999999"/>
    <n v="17570"/>
    <n v="17570"/>
    <d v="2013-10-01T00:00:00"/>
    <n v="10"/>
    <x v="7"/>
    <x v="1"/>
  </r>
  <r>
    <x v="0"/>
    <x v="1"/>
    <x v="3"/>
    <x v="2"/>
    <n v="1001"/>
    <n v="120"/>
    <n v="20"/>
    <x v="237"/>
    <n v="1201.2"/>
    <n v="18818.8"/>
    <n v="10010"/>
    <n v="-100100"/>
    <d v="2014-08-01T00:00:00"/>
    <n v="8"/>
    <x v="5"/>
    <x v="0"/>
  </r>
  <r>
    <x v="0"/>
    <x v="3"/>
    <x v="3"/>
    <x v="2"/>
    <n v="1333"/>
    <n v="120"/>
    <n v="7"/>
    <x v="238"/>
    <n v="559.86"/>
    <n v="8771.14"/>
    <n v="6665"/>
    <n v="-150629"/>
    <d v="2014-11-01T00:00:00"/>
    <n v="11"/>
    <x v="9"/>
    <x v="0"/>
  </r>
  <r>
    <x v="1"/>
    <x v="4"/>
    <x v="4"/>
    <x v="2"/>
    <n v="1153"/>
    <n v="250"/>
    <n v="15"/>
    <x v="236"/>
    <n v="1037.7"/>
    <n v="16257.3"/>
    <n v="11530"/>
    <n v="-270955"/>
    <d v="2014-10-01T00:00:00"/>
    <n v="10"/>
    <x v="7"/>
    <x v="0"/>
  </r>
  <r>
    <x v="2"/>
    <x v="3"/>
    <x v="0"/>
    <x v="2"/>
    <n v="727"/>
    <n v="3"/>
    <n v="12"/>
    <x v="239"/>
    <n v="610.67999999999995"/>
    <n v="8113.32"/>
    <n v="2181"/>
    <n v="6543"/>
    <d v="2014-02-01T00:00:00"/>
    <n v="2"/>
    <x v="8"/>
    <x v="0"/>
  </r>
  <r>
    <x v="2"/>
    <x v="0"/>
    <x v="0"/>
    <x v="2"/>
    <n v="1884"/>
    <n v="3"/>
    <n v="12"/>
    <x v="240"/>
    <n v="1582.56"/>
    <n v="21025.439999999999"/>
    <n v="5652"/>
    <n v="16956"/>
    <d v="2014-08-01T00:00:00"/>
    <n v="8"/>
    <x v="5"/>
    <x v="0"/>
  </r>
  <r>
    <x v="0"/>
    <x v="3"/>
    <x v="0"/>
    <x v="2"/>
    <n v="1834"/>
    <n v="3"/>
    <n v="20"/>
    <x v="241"/>
    <n v="2567.6"/>
    <n v="34112.400000000001"/>
    <n v="18340"/>
    <n v="31178"/>
    <d v="2013-09-01T00:00:00"/>
    <n v="9"/>
    <x v="6"/>
    <x v="1"/>
  </r>
  <r>
    <x v="2"/>
    <x v="3"/>
    <x v="1"/>
    <x v="2"/>
    <n v="2340"/>
    <n v="5"/>
    <n v="12"/>
    <x v="242"/>
    <n v="1965.6"/>
    <n v="26114.400000000001"/>
    <n v="7020"/>
    <n v="16380"/>
    <d v="2014-01-01T00:00:00"/>
    <n v="1"/>
    <x v="0"/>
    <x v="0"/>
  </r>
  <r>
    <x v="2"/>
    <x v="2"/>
    <x v="1"/>
    <x v="2"/>
    <n v="2342"/>
    <n v="5"/>
    <n v="12"/>
    <x v="182"/>
    <n v="1967.28"/>
    <n v="26136.720000000001"/>
    <n v="7026"/>
    <n v="16394"/>
    <d v="2014-11-01T00:00:00"/>
    <n v="11"/>
    <x v="9"/>
    <x v="0"/>
  </r>
  <r>
    <x v="0"/>
    <x v="2"/>
    <x v="2"/>
    <x v="2"/>
    <n v="1031"/>
    <n v="10"/>
    <n v="7"/>
    <x v="243"/>
    <n v="505.19"/>
    <n v="6711.81"/>
    <n v="5155"/>
    <n v="-3093"/>
    <d v="2013-09-01T00:00:00"/>
    <n v="9"/>
    <x v="6"/>
    <x v="1"/>
  </r>
  <r>
    <x v="1"/>
    <x v="0"/>
    <x v="3"/>
    <x v="2"/>
    <n v="1262"/>
    <n v="120"/>
    <n v="15"/>
    <x v="244"/>
    <n v="1325.1"/>
    <n v="17604.900000000001"/>
    <n v="12620"/>
    <n v="-132510"/>
    <d v="2014-05-01T00:00:00"/>
    <n v="5"/>
    <x v="11"/>
    <x v="0"/>
  </r>
  <r>
    <x v="0"/>
    <x v="0"/>
    <x v="3"/>
    <x v="2"/>
    <n v="1135"/>
    <n v="120"/>
    <n v="7"/>
    <x v="245"/>
    <n v="556.15"/>
    <n v="7388.85"/>
    <n v="5675"/>
    <n v="-128255"/>
    <d v="2014-06-01T00:00:00"/>
    <n v="6"/>
    <x v="1"/>
    <x v="0"/>
  </r>
  <r>
    <x v="0"/>
    <x v="4"/>
    <x v="3"/>
    <x v="2"/>
    <n v="547"/>
    <n v="120"/>
    <n v="7"/>
    <x v="246"/>
    <n v="268.02999999999997"/>
    <n v="3560.9700000000003"/>
    <n v="2735"/>
    <n v="-61811"/>
    <d v="2014-11-01T00:00:00"/>
    <n v="11"/>
    <x v="9"/>
    <x v="0"/>
  </r>
  <r>
    <x v="0"/>
    <x v="0"/>
    <x v="3"/>
    <x v="2"/>
    <n v="1582"/>
    <n v="120"/>
    <n v="7"/>
    <x v="247"/>
    <n v="775.18"/>
    <n v="10298.82"/>
    <n v="7910"/>
    <n v="-178766"/>
    <d v="2014-12-01T00:00:00"/>
    <n v="12"/>
    <x v="2"/>
    <x v="0"/>
  </r>
  <r>
    <x v="2"/>
    <x v="2"/>
    <x v="4"/>
    <x v="2"/>
    <n v="1738.5"/>
    <n v="250"/>
    <n v="12"/>
    <x v="248"/>
    <n v="1460.34"/>
    <n v="19401.66"/>
    <n v="5215.5"/>
    <n v="-413763"/>
    <d v="2014-04-01T00:00:00"/>
    <n v="4"/>
    <x v="10"/>
    <x v="0"/>
  </r>
  <r>
    <x v="2"/>
    <x v="1"/>
    <x v="4"/>
    <x v="2"/>
    <n v="2215"/>
    <n v="250"/>
    <n v="12"/>
    <x v="249"/>
    <n v="1860.6"/>
    <n v="24719.4"/>
    <n v="6645"/>
    <n v="-527170"/>
    <d v="2013-09-01T00:00:00"/>
    <n v="9"/>
    <x v="6"/>
    <x v="1"/>
  </r>
  <r>
    <x v="0"/>
    <x v="0"/>
    <x v="4"/>
    <x v="2"/>
    <n v="1582"/>
    <n v="250"/>
    <n v="7"/>
    <x v="247"/>
    <n v="775.18"/>
    <n v="10298.82"/>
    <n v="7910"/>
    <n v="-384426"/>
    <d v="2014-12-01T00:00:00"/>
    <n v="12"/>
    <x v="2"/>
    <x v="0"/>
  </r>
  <r>
    <x v="0"/>
    <x v="0"/>
    <x v="5"/>
    <x v="2"/>
    <n v="1135"/>
    <n v="260"/>
    <n v="7"/>
    <x v="245"/>
    <n v="556.15"/>
    <n v="7388.85"/>
    <n v="5675"/>
    <n v="-287155"/>
    <d v="2014-06-01T00:00:00"/>
    <n v="6"/>
    <x v="1"/>
    <x v="0"/>
  </r>
  <r>
    <x v="0"/>
    <x v="4"/>
    <x v="0"/>
    <x v="2"/>
    <n v="1761"/>
    <n v="3"/>
    <n v="350"/>
    <x v="250"/>
    <n v="43144.5"/>
    <n v="573205.5"/>
    <n v="457860"/>
    <n v="611067"/>
    <d v="2014-03-01T00:00:00"/>
    <n v="3"/>
    <x v="3"/>
    <x v="0"/>
  </r>
  <r>
    <x v="4"/>
    <x v="2"/>
    <x v="0"/>
    <x v="2"/>
    <n v="448"/>
    <n v="3"/>
    <n v="300"/>
    <x v="251"/>
    <n v="9408"/>
    <n v="124992"/>
    <n v="112000"/>
    <n v="133056"/>
    <d v="2014-06-01T00:00:00"/>
    <n v="6"/>
    <x v="1"/>
    <x v="0"/>
  </r>
  <r>
    <x v="4"/>
    <x v="2"/>
    <x v="0"/>
    <x v="2"/>
    <n v="2181"/>
    <n v="3"/>
    <n v="300"/>
    <x v="252"/>
    <n v="45801"/>
    <n v="608499"/>
    <n v="545250"/>
    <n v="647757"/>
    <d v="2014-10-01T00:00:00"/>
    <n v="10"/>
    <x v="7"/>
    <x v="0"/>
  </r>
  <r>
    <x v="0"/>
    <x v="2"/>
    <x v="1"/>
    <x v="2"/>
    <n v="1976"/>
    <n v="5"/>
    <n v="20"/>
    <x v="253"/>
    <n v="2766.4"/>
    <n v="36753.599999999999"/>
    <n v="19760"/>
    <n v="29640"/>
    <d v="2014-10-01T00:00:00"/>
    <n v="10"/>
    <x v="7"/>
    <x v="0"/>
  </r>
  <r>
    <x v="4"/>
    <x v="2"/>
    <x v="1"/>
    <x v="2"/>
    <n v="2181"/>
    <n v="5"/>
    <n v="300"/>
    <x v="252"/>
    <n v="45801"/>
    <n v="608499"/>
    <n v="545250"/>
    <n v="643395"/>
    <d v="2014-10-01T00:00:00"/>
    <n v="10"/>
    <x v="7"/>
    <x v="0"/>
  </r>
  <r>
    <x v="3"/>
    <x v="1"/>
    <x v="1"/>
    <x v="2"/>
    <n v="2500"/>
    <n v="5"/>
    <n v="125"/>
    <x v="254"/>
    <n v="21875"/>
    <n v="290625"/>
    <n v="300000"/>
    <n v="300000"/>
    <d v="2013-11-01T00:00:00"/>
    <n v="11"/>
    <x v="9"/>
    <x v="1"/>
  </r>
  <r>
    <x v="4"/>
    <x v="0"/>
    <x v="2"/>
    <x v="2"/>
    <n v="1702"/>
    <n v="10"/>
    <n v="300"/>
    <x v="255"/>
    <n v="35742"/>
    <n v="474858"/>
    <n v="425500"/>
    <n v="493580"/>
    <d v="2014-05-01T00:00:00"/>
    <n v="5"/>
    <x v="11"/>
    <x v="0"/>
  </r>
  <r>
    <x v="4"/>
    <x v="2"/>
    <x v="2"/>
    <x v="2"/>
    <n v="448"/>
    <n v="10"/>
    <n v="300"/>
    <x v="251"/>
    <n v="9408"/>
    <n v="124992"/>
    <n v="112000"/>
    <n v="129920"/>
    <d v="2014-06-01T00:00:00"/>
    <n v="6"/>
    <x v="1"/>
    <x v="0"/>
  </r>
  <r>
    <x v="3"/>
    <x v="1"/>
    <x v="2"/>
    <x v="2"/>
    <n v="3513"/>
    <n v="10"/>
    <n v="125"/>
    <x v="256"/>
    <n v="30738.75"/>
    <n v="408386.25"/>
    <n v="421560"/>
    <n v="403995"/>
    <d v="2014-07-01T00:00:00"/>
    <n v="7"/>
    <x v="4"/>
    <x v="0"/>
  </r>
  <r>
    <x v="1"/>
    <x v="2"/>
    <x v="2"/>
    <x v="2"/>
    <n v="2101"/>
    <n v="10"/>
    <n v="15"/>
    <x v="257"/>
    <n v="2206.0500000000002"/>
    <n v="29308.95"/>
    <n v="21010"/>
    <n v="10505"/>
    <d v="2014-08-01T00:00:00"/>
    <n v="8"/>
    <x v="5"/>
    <x v="0"/>
  </r>
  <r>
    <x v="1"/>
    <x v="4"/>
    <x v="2"/>
    <x v="2"/>
    <n v="2931"/>
    <n v="10"/>
    <n v="15"/>
    <x v="258"/>
    <n v="3077.55"/>
    <n v="40887.449999999997"/>
    <n v="29310"/>
    <n v="14655"/>
    <d v="2013-09-01T00:00:00"/>
    <n v="9"/>
    <x v="6"/>
    <x v="1"/>
  </r>
  <r>
    <x v="0"/>
    <x v="2"/>
    <x v="2"/>
    <x v="2"/>
    <n v="1535"/>
    <n v="10"/>
    <n v="20"/>
    <x v="259"/>
    <n v="2149"/>
    <n v="28551"/>
    <n v="15350"/>
    <n v="15350"/>
    <d v="2014-09-01T00:00:00"/>
    <n v="9"/>
    <x v="6"/>
    <x v="0"/>
  </r>
  <r>
    <x v="4"/>
    <x v="1"/>
    <x v="2"/>
    <x v="2"/>
    <n v="1123"/>
    <n v="10"/>
    <n v="300"/>
    <x v="260"/>
    <n v="23583"/>
    <n v="313317"/>
    <n v="280750"/>
    <n v="325670"/>
    <d v="2013-09-01T00:00:00"/>
    <n v="9"/>
    <x v="6"/>
    <x v="1"/>
  </r>
  <r>
    <x v="4"/>
    <x v="0"/>
    <x v="2"/>
    <x v="2"/>
    <n v="1404"/>
    <n v="10"/>
    <n v="300"/>
    <x v="261"/>
    <n v="29484"/>
    <n v="391716"/>
    <n v="351000"/>
    <n v="407160"/>
    <d v="2013-11-01T00:00:00"/>
    <n v="11"/>
    <x v="9"/>
    <x v="1"/>
  </r>
  <r>
    <x v="2"/>
    <x v="3"/>
    <x v="2"/>
    <x v="2"/>
    <n v="2763"/>
    <n v="10"/>
    <n v="12"/>
    <x v="262"/>
    <n v="2320.92"/>
    <n v="30835.08"/>
    <n v="8289"/>
    <n v="5526"/>
    <d v="2013-11-01T00:00:00"/>
    <n v="11"/>
    <x v="9"/>
    <x v="1"/>
  </r>
  <r>
    <x v="0"/>
    <x v="1"/>
    <x v="2"/>
    <x v="2"/>
    <n v="2125"/>
    <n v="10"/>
    <n v="7"/>
    <x v="263"/>
    <n v="1041.25"/>
    <n v="13833.75"/>
    <n v="10625"/>
    <n v="-6375"/>
    <d v="2013-12-01T00:00:00"/>
    <n v="12"/>
    <x v="2"/>
    <x v="1"/>
  </r>
  <r>
    <x v="4"/>
    <x v="2"/>
    <x v="3"/>
    <x v="2"/>
    <n v="1659"/>
    <n v="120"/>
    <n v="300"/>
    <x v="264"/>
    <n v="34839"/>
    <n v="462861"/>
    <n v="414750"/>
    <n v="298620"/>
    <d v="2014-07-01T00:00:00"/>
    <n v="7"/>
    <x v="4"/>
    <x v="0"/>
  </r>
  <r>
    <x v="0"/>
    <x v="3"/>
    <x v="3"/>
    <x v="2"/>
    <n v="609"/>
    <n v="120"/>
    <n v="20"/>
    <x v="265"/>
    <n v="852.6"/>
    <n v="11327.4"/>
    <n v="6090"/>
    <n v="-60900"/>
    <d v="2014-08-01T00:00:00"/>
    <n v="8"/>
    <x v="5"/>
    <x v="0"/>
  </r>
  <r>
    <x v="3"/>
    <x v="1"/>
    <x v="3"/>
    <x v="2"/>
    <n v="2087"/>
    <n v="120"/>
    <n v="125"/>
    <x v="266"/>
    <n v="18261.25"/>
    <n v="242613.75"/>
    <n v="250440"/>
    <n v="10435"/>
    <d v="2014-09-01T00:00:00"/>
    <n v="9"/>
    <x v="6"/>
    <x v="0"/>
  </r>
  <r>
    <x v="0"/>
    <x v="2"/>
    <x v="3"/>
    <x v="2"/>
    <n v="1976"/>
    <n v="120"/>
    <n v="20"/>
    <x v="253"/>
    <n v="2766.4"/>
    <n v="36753.599999999999"/>
    <n v="19760"/>
    <n v="-197600"/>
    <d v="2014-10-01T00:00:00"/>
    <n v="10"/>
    <x v="7"/>
    <x v="0"/>
  </r>
  <r>
    <x v="0"/>
    <x v="4"/>
    <x v="3"/>
    <x v="2"/>
    <n v="1421"/>
    <n v="120"/>
    <n v="20"/>
    <x v="267"/>
    <n v="1989.4"/>
    <n v="26430.6"/>
    <n v="14210"/>
    <n v="-142100"/>
    <d v="2013-12-01T00:00:00"/>
    <n v="12"/>
    <x v="2"/>
    <x v="1"/>
  </r>
  <r>
    <x v="4"/>
    <x v="4"/>
    <x v="3"/>
    <x v="2"/>
    <n v="1372"/>
    <n v="120"/>
    <n v="300"/>
    <x v="268"/>
    <n v="28812"/>
    <n v="382788"/>
    <n v="343000"/>
    <n v="246960"/>
    <d v="2014-12-01T00:00:00"/>
    <n v="12"/>
    <x v="2"/>
    <x v="0"/>
  </r>
  <r>
    <x v="0"/>
    <x v="1"/>
    <x v="3"/>
    <x v="2"/>
    <n v="588"/>
    <n v="120"/>
    <n v="20"/>
    <x v="269"/>
    <n v="823.2"/>
    <n v="10936.8"/>
    <n v="5880"/>
    <n v="-58800"/>
    <d v="2013-12-01T00:00:00"/>
    <n v="12"/>
    <x v="2"/>
    <x v="1"/>
  </r>
  <r>
    <x v="2"/>
    <x v="0"/>
    <x v="4"/>
    <x v="2"/>
    <n v="3244.5"/>
    <n v="250"/>
    <n v="12"/>
    <x v="270"/>
    <n v="2725.38"/>
    <n v="36208.620000000003"/>
    <n v="9733.5"/>
    <n v="-772191"/>
    <d v="2014-01-01T00:00:00"/>
    <n v="1"/>
    <x v="0"/>
    <x v="0"/>
  </r>
  <r>
    <x v="4"/>
    <x v="2"/>
    <x v="4"/>
    <x v="2"/>
    <n v="959"/>
    <n v="250"/>
    <n v="300"/>
    <x v="271"/>
    <n v="20139"/>
    <n v="267561"/>
    <n v="239750"/>
    <n v="47950"/>
    <d v="2014-02-01T00:00:00"/>
    <n v="2"/>
    <x v="8"/>
    <x v="0"/>
  </r>
  <r>
    <x v="4"/>
    <x v="3"/>
    <x v="4"/>
    <x v="2"/>
    <n v="2747"/>
    <n v="250"/>
    <n v="300"/>
    <x v="272"/>
    <n v="57687"/>
    <n v="766413"/>
    <n v="686750"/>
    <n v="137350"/>
    <d v="2014-02-01T00:00:00"/>
    <n v="2"/>
    <x v="8"/>
    <x v="0"/>
  </r>
  <r>
    <x v="3"/>
    <x v="0"/>
    <x v="5"/>
    <x v="2"/>
    <n v="1645"/>
    <n v="260"/>
    <n v="125"/>
    <x v="273"/>
    <n v="14393.75"/>
    <n v="191231.25"/>
    <n v="197400"/>
    <n v="-222075"/>
    <d v="2014-05-01T00:00:00"/>
    <n v="5"/>
    <x v="11"/>
    <x v="0"/>
  </r>
  <r>
    <x v="0"/>
    <x v="2"/>
    <x v="5"/>
    <x v="2"/>
    <n v="2876"/>
    <n v="260"/>
    <n v="350"/>
    <x v="274"/>
    <n v="70462"/>
    <n v="936138"/>
    <n v="747760"/>
    <n v="258840"/>
    <d v="2014-09-01T00:00:00"/>
    <n v="9"/>
    <x v="6"/>
    <x v="0"/>
  </r>
  <r>
    <x v="3"/>
    <x v="1"/>
    <x v="5"/>
    <x v="2"/>
    <n v="994"/>
    <n v="260"/>
    <n v="125"/>
    <x v="275"/>
    <n v="8697.5"/>
    <n v="115552.5"/>
    <n v="119280"/>
    <n v="-134190"/>
    <d v="2013-09-01T00:00:00"/>
    <n v="9"/>
    <x v="6"/>
    <x v="1"/>
  </r>
  <r>
    <x v="0"/>
    <x v="0"/>
    <x v="5"/>
    <x v="2"/>
    <n v="1118"/>
    <n v="260"/>
    <n v="20"/>
    <x v="276"/>
    <n v="1565.2"/>
    <n v="20794.8"/>
    <n v="11180"/>
    <n v="-268320"/>
    <d v="2014-11-01T00:00:00"/>
    <n v="11"/>
    <x v="9"/>
    <x v="0"/>
  </r>
  <r>
    <x v="4"/>
    <x v="4"/>
    <x v="5"/>
    <x v="2"/>
    <n v="1372"/>
    <n v="260"/>
    <n v="300"/>
    <x v="268"/>
    <n v="28812"/>
    <n v="382788"/>
    <n v="343000"/>
    <n v="54880"/>
    <d v="2014-12-01T00:00:00"/>
    <n v="12"/>
    <x v="2"/>
    <x v="0"/>
  </r>
  <r>
    <x v="0"/>
    <x v="0"/>
    <x v="1"/>
    <x v="2"/>
    <n v="488"/>
    <n v="5"/>
    <n v="7"/>
    <x v="277"/>
    <n v="273.27999999999997"/>
    <n v="3142.7200000000003"/>
    <n v="2440"/>
    <n v="976"/>
    <d v="2014-02-01T00:00:00"/>
    <n v="2"/>
    <x v="8"/>
    <x v="0"/>
  </r>
  <r>
    <x v="0"/>
    <x v="4"/>
    <x v="1"/>
    <x v="2"/>
    <n v="1282"/>
    <n v="5"/>
    <n v="20"/>
    <x v="278"/>
    <n v="2051.1999999999998"/>
    <n v="23588.799999999999"/>
    <n v="12820"/>
    <n v="19230"/>
    <d v="2014-06-01T00:00:00"/>
    <n v="6"/>
    <x v="1"/>
    <x v="0"/>
  </r>
  <r>
    <x v="0"/>
    <x v="0"/>
    <x v="2"/>
    <x v="2"/>
    <n v="257"/>
    <n v="10"/>
    <n v="7"/>
    <x v="279"/>
    <n v="143.91999999999999"/>
    <n v="1655.08"/>
    <n v="1285"/>
    <n v="-771"/>
    <d v="2014-05-01T00:00:00"/>
    <n v="5"/>
    <x v="11"/>
    <x v="0"/>
  </r>
  <r>
    <x v="0"/>
    <x v="4"/>
    <x v="5"/>
    <x v="2"/>
    <n v="1282"/>
    <n v="260"/>
    <n v="20"/>
    <x v="278"/>
    <n v="2051.1999999999998"/>
    <n v="23588.799999999999"/>
    <n v="12820"/>
    <n v="-307680"/>
    <d v="2014-06-01T00:00:00"/>
    <n v="6"/>
    <x v="1"/>
    <x v="0"/>
  </r>
  <r>
    <x v="3"/>
    <x v="3"/>
    <x v="0"/>
    <x v="2"/>
    <n v="1540"/>
    <n v="3"/>
    <n v="125"/>
    <x v="280"/>
    <n v="15400"/>
    <n v="177100"/>
    <n v="184800"/>
    <n v="187880"/>
    <d v="2014-08-01T00:00:00"/>
    <n v="8"/>
    <x v="5"/>
    <x v="0"/>
  </r>
  <r>
    <x v="1"/>
    <x v="2"/>
    <x v="0"/>
    <x v="2"/>
    <n v="490"/>
    <n v="3"/>
    <n v="15"/>
    <x v="281"/>
    <n v="588"/>
    <n v="6762"/>
    <n v="4900"/>
    <n v="5880"/>
    <d v="2014-11-01T00:00:00"/>
    <n v="11"/>
    <x v="9"/>
    <x v="0"/>
  </r>
  <r>
    <x v="0"/>
    <x v="3"/>
    <x v="0"/>
    <x v="2"/>
    <n v="1362"/>
    <n v="3"/>
    <n v="350"/>
    <x v="282"/>
    <n v="38136"/>
    <n v="438564"/>
    <n v="354120"/>
    <n v="472614"/>
    <d v="2014-12-01T00:00:00"/>
    <n v="12"/>
    <x v="2"/>
    <x v="0"/>
  </r>
  <r>
    <x v="1"/>
    <x v="2"/>
    <x v="1"/>
    <x v="2"/>
    <n v="2501"/>
    <n v="5"/>
    <n v="15"/>
    <x v="283"/>
    <n v="3001.2"/>
    <n v="34513.800000000003"/>
    <n v="25010"/>
    <n v="25010"/>
    <d v="2014-03-01T00:00:00"/>
    <n v="3"/>
    <x v="3"/>
    <x v="0"/>
  </r>
  <r>
    <x v="0"/>
    <x v="0"/>
    <x v="1"/>
    <x v="2"/>
    <n v="708"/>
    <n v="5"/>
    <n v="20"/>
    <x v="284"/>
    <n v="1132.8"/>
    <n v="13027.2"/>
    <n v="7080"/>
    <n v="10620"/>
    <d v="2014-06-01T00:00:00"/>
    <n v="6"/>
    <x v="1"/>
    <x v="0"/>
  </r>
  <r>
    <x v="0"/>
    <x v="1"/>
    <x v="1"/>
    <x v="2"/>
    <n v="645"/>
    <n v="5"/>
    <n v="20"/>
    <x v="285"/>
    <n v="1032"/>
    <n v="11868"/>
    <n v="6450"/>
    <n v="9675"/>
    <d v="2014-07-01T00:00:00"/>
    <n v="7"/>
    <x v="4"/>
    <x v="0"/>
  </r>
  <r>
    <x v="4"/>
    <x v="2"/>
    <x v="1"/>
    <x v="2"/>
    <n v="1562"/>
    <n v="5"/>
    <n v="300"/>
    <x v="286"/>
    <n v="37488"/>
    <n v="431112"/>
    <n v="390500"/>
    <n v="460790"/>
    <d v="2014-08-01T00:00:00"/>
    <n v="8"/>
    <x v="5"/>
    <x v="0"/>
  </r>
  <r>
    <x v="4"/>
    <x v="0"/>
    <x v="1"/>
    <x v="2"/>
    <n v="1283"/>
    <n v="5"/>
    <n v="300"/>
    <x v="287"/>
    <n v="30792"/>
    <n v="354108"/>
    <n v="320750"/>
    <n v="378485"/>
    <d v="2013-09-01T00:00:00"/>
    <n v="9"/>
    <x v="6"/>
    <x v="1"/>
  </r>
  <r>
    <x v="1"/>
    <x v="1"/>
    <x v="1"/>
    <x v="2"/>
    <n v="711"/>
    <n v="5"/>
    <n v="15"/>
    <x v="288"/>
    <n v="853.2"/>
    <n v="9811.7999999999993"/>
    <n v="7110"/>
    <n v="7110"/>
    <d v="2014-12-01T00:00:00"/>
    <n v="12"/>
    <x v="2"/>
    <x v="0"/>
  </r>
  <r>
    <x v="3"/>
    <x v="3"/>
    <x v="2"/>
    <x v="2"/>
    <n v="1114"/>
    <n v="10"/>
    <n v="125"/>
    <x v="289"/>
    <n v="11140"/>
    <n v="128110"/>
    <n v="133680"/>
    <n v="128110"/>
    <d v="2014-03-01T00:00:00"/>
    <n v="3"/>
    <x v="3"/>
    <x v="0"/>
  </r>
  <r>
    <x v="0"/>
    <x v="1"/>
    <x v="2"/>
    <x v="2"/>
    <n v="1259"/>
    <n v="10"/>
    <n v="7"/>
    <x v="290"/>
    <n v="705.04"/>
    <n v="8107.96"/>
    <n v="6295"/>
    <n v="-3777"/>
    <d v="2014-04-01T00:00:00"/>
    <n v="4"/>
    <x v="10"/>
    <x v="0"/>
  </r>
  <r>
    <x v="0"/>
    <x v="1"/>
    <x v="2"/>
    <x v="2"/>
    <n v="1095"/>
    <n v="10"/>
    <n v="7"/>
    <x v="291"/>
    <n v="613.20000000000005"/>
    <n v="7051.8"/>
    <n v="5475"/>
    <n v="-3285"/>
    <d v="2014-05-01T00:00:00"/>
    <n v="5"/>
    <x v="11"/>
    <x v="0"/>
  </r>
  <r>
    <x v="0"/>
    <x v="1"/>
    <x v="2"/>
    <x v="2"/>
    <n v="1366"/>
    <n v="10"/>
    <n v="20"/>
    <x v="292"/>
    <n v="2185.6"/>
    <n v="25134.400000000001"/>
    <n v="13660"/>
    <n v="13660"/>
    <d v="2014-06-01T00:00:00"/>
    <n v="6"/>
    <x v="1"/>
    <x v="0"/>
  </r>
  <r>
    <x v="4"/>
    <x v="3"/>
    <x v="2"/>
    <x v="2"/>
    <n v="2460"/>
    <n v="10"/>
    <n v="300"/>
    <x v="293"/>
    <n v="59040"/>
    <n v="678960"/>
    <n v="615000"/>
    <n v="713400"/>
    <d v="2014-06-01T00:00:00"/>
    <n v="6"/>
    <x v="1"/>
    <x v="0"/>
  </r>
  <r>
    <x v="0"/>
    <x v="4"/>
    <x v="2"/>
    <x v="2"/>
    <n v="678"/>
    <n v="10"/>
    <n v="7"/>
    <x v="294"/>
    <n v="379.68"/>
    <n v="4366.32"/>
    <n v="3390"/>
    <n v="-2034"/>
    <d v="2014-08-01T00:00:00"/>
    <n v="8"/>
    <x v="5"/>
    <x v="0"/>
  </r>
  <r>
    <x v="0"/>
    <x v="1"/>
    <x v="2"/>
    <x v="2"/>
    <n v="1598"/>
    <n v="10"/>
    <n v="7"/>
    <x v="295"/>
    <n v="894.88"/>
    <n v="10291.120000000001"/>
    <n v="7990"/>
    <n v="-4794"/>
    <d v="2014-08-01T00:00:00"/>
    <n v="8"/>
    <x v="5"/>
    <x v="0"/>
  </r>
  <r>
    <x v="0"/>
    <x v="1"/>
    <x v="2"/>
    <x v="2"/>
    <n v="2409"/>
    <n v="10"/>
    <n v="7"/>
    <x v="296"/>
    <n v="1349.04"/>
    <n v="15513.96"/>
    <n v="12045"/>
    <n v="-7227"/>
    <d v="2013-09-01T00:00:00"/>
    <n v="9"/>
    <x v="6"/>
    <x v="1"/>
  </r>
  <r>
    <x v="0"/>
    <x v="1"/>
    <x v="2"/>
    <x v="2"/>
    <n v="1934"/>
    <n v="10"/>
    <n v="20"/>
    <x v="297"/>
    <n v="3094.4"/>
    <n v="35585.599999999999"/>
    <n v="19340"/>
    <n v="19340"/>
    <d v="2014-09-01T00:00:00"/>
    <n v="9"/>
    <x v="6"/>
    <x v="0"/>
  </r>
  <r>
    <x v="0"/>
    <x v="3"/>
    <x v="2"/>
    <x v="2"/>
    <n v="2993"/>
    <n v="10"/>
    <n v="20"/>
    <x v="298"/>
    <n v="4788.8"/>
    <n v="55071.199999999997"/>
    <n v="29930"/>
    <n v="29930"/>
    <d v="2014-09-01T00:00:00"/>
    <n v="9"/>
    <x v="6"/>
    <x v="0"/>
  </r>
  <r>
    <x v="0"/>
    <x v="1"/>
    <x v="2"/>
    <x v="2"/>
    <n v="2146"/>
    <n v="10"/>
    <n v="350"/>
    <x v="299"/>
    <n v="60088"/>
    <n v="691012"/>
    <n v="557960"/>
    <n v="729640"/>
    <d v="2013-11-01T00:00:00"/>
    <n v="11"/>
    <x v="9"/>
    <x v="1"/>
  </r>
  <r>
    <x v="0"/>
    <x v="3"/>
    <x v="2"/>
    <x v="2"/>
    <n v="1946"/>
    <n v="10"/>
    <n v="7"/>
    <x v="300"/>
    <n v="1089.76"/>
    <n v="12532.24"/>
    <n v="9730"/>
    <n v="-5838"/>
    <d v="2013-12-01T00:00:00"/>
    <n v="12"/>
    <x v="2"/>
    <x v="1"/>
  </r>
  <r>
    <x v="0"/>
    <x v="3"/>
    <x v="2"/>
    <x v="2"/>
    <n v="1362"/>
    <n v="10"/>
    <n v="350"/>
    <x v="282"/>
    <n v="38136"/>
    <n v="438564"/>
    <n v="354120"/>
    <n v="463080"/>
    <d v="2014-12-01T00:00:00"/>
    <n v="12"/>
    <x v="2"/>
    <x v="0"/>
  </r>
  <r>
    <x v="2"/>
    <x v="0"/>
    <x v="3"/>
    <x v="2"/>
    <n v="598"/>
    <n v="120"/>
    <n v="12"/>
    <x v="301"/>
    <n v="574.08000000000004"/>
    <n v="6601.92"/>
    <n v="1794"/>
    <n v="-64584"/>
    <d v="2014-03-01T00:00:00"/>
    <n v="3"/>
    <x v="3"/>
    <x v="0"/>
  </r>
  <r>
    <x v="0"/>
    <x v="4"/>
    <x v="3"/>
    <x v="2"/>
    <n v="2907"/>
    <n v="120"/>
    <n v="7"/>
    <x v="302"/>
    <n v="1627.92"/>
    <n v="18721.080000000002"/>
    <n v="14535"/>
    <n v="-328491"/>
    <d v="2014-06-01T00:00:00"/>
    <n v="6"/>
    <x v="1"/>
    <x v="0"/>
  </r>
  <r>
    <x v="0"/>
    <x v="1"/>
    <x v="3"/>
    <x v="2"/>
    <n v="2338"/>
    <n v="120"/>
    <n v="7"/>
    <x v="303"/>
    <n v="1309.28"/>
    <n v="15056.72"/>
    <n v="11690"/>
    <n v="-264194"/>
    <d v="2014-06-01T00:00:00"/>
    <n v="6"/>
    <x v="1"/>
    <x v="0"/>
  </r>
  <r>
    <x v="4"/>
    <x v="2"/>
    <x v="3"/>
    <x v="2"/>
    <n v="386"/>
    <n v="120"/>
    <n v="300"/>
    <x v="304"/>
    <n v="9264"/>
    <n v="106536"/>
    <n v="96500"/>
    <n v="69480"/>
    <d v="2013-11-01T00:00:00"/>
    <n v="11"/>
    <x v="9"/>
    <x v="1"/>
  </r>
  <r>
    <x v="4"/>
    <x v="3"/>
    <x v="3"/>
    <x v="2"/>
    <n v="635"/>
    <n v="120"/>
    <n v="300"/>
    <x v="305"/>
    <n v="15240"/>
    <n v="175260"/>
    <n v="158750"/>
    <n v="114300"/>
    <d v="2014-12-01T00:00:00"/>
    <n v="12"/>
    <x v="2"/>
    <x v="0"/>
  </r>
  <r>
    <x v="0"/>
    <x v="2"/>
    <x v="4"/>
    <x v="2"/>
    <n v="574.5"/>
    <n v="250"/>
    <n v="350"/>
    <x v="306"/>
    <n v="16086"/>
    <n v="184989"/>
    <n v="149370"/>
    <n v="57450"/>
    <d v="2014-04-01T00:00:00"/>
    <n v="4"/>
    <x v="10"/>
    <x v="0"/>
  </r>
  <r>
    <x v="0"/>
    <x v="1"/>
    <x v="4"/>
    <x v="2"/>
    <n v="2338"/>
    <n v="250"/>
    <n v="7"/>
    <x v="303"/>
    <n v="1309.28"/>
    <n v="15056.72"/>
    <n v="11690"/>
    <n v="-568134"/>
    <d v="2014-06-01T00:00:00"/>
    <n v="6"/>
    <x v="1"/>
    <x v="0"/>
  </r>
  <r>
    <x v="0"/>
    <x v="2"/>
    <x v="4"/>
    <x v="2"/>
    <n v="381"/>
    <n v="250"/>
    <n v="350"/>
    <x v="307"/>
    <n v="10668"/>
    <n v="122682"/>
    <n v="99060"/>
    <n v="38100"/>
    <d v="2014-08-01T00:00:00"/>
    <n v="8"/>
    <x v="5"/>
    <x v="0"/>
  </r>
  <r>
    <x v="0"/>
    <x v="1"/>
    <x v="4"/>
    <x v="2"/>
    <n v="422"/>
    <n v="250"/>
    <n v="350"/>
    <x v="308"/>
    <n v="11816"/>
    <n v="135884"/>
    <n v="109720"/>
    <n v="42200"/>
    <d v="2014-08-01T00:00:00"/>
    <n v="8"/>
    <x v="5"/>
    <x v="0"/>
  </r>
  <r>
    <x v="4"/>
    <x v="0"/>
    <x v="4"/>
    <x v="2"/>
    <n v="2134"/>
    <n v="250"/>
    <n v="300"/>
    <x v="309"/>
    <n v="51216"/>
    <n v="588984"/>
    <n v="533500"/>
    <n v="106700"/>
    <d v="2014-09-01T00:00:00"/>
    <n v="9"/>
    <x v="6"/>
    <x v="0"/>
  </r>
  <r>
    <x v="4"/>
    <x v="4"/>
    <x v="4"/>
    <x v="2"/>
    <n v="808"/>
    <n v="250"/>
    <n v="300"/>
    <x v="310"/>
    <n v="19392"/>
    <n v="223008"/>
    <n v="202000"/>
    <n v="40400"/>
    <d v="2013-12-01T00:00:00"/>
    <n v="12"/>
    <x v="2"/>
    <x v="1"/>
  </r>
  <r>
    <x v="0"/>
    <x v="0"/>
    <x v="5"/>
    <x v="2"/>
    <n v="708"/>
    <n v="260"/>
    <n v="20"/>
    <x v="284"/>
    <n v="1132.8"/>
    <n v="13027.2"/>
    <n v="7080"/>
    <n v="-169920"/>
    <d v="2014-06-01T00:00:00"/>
    <n v="6"/>
    <x v="1"/>
    <x v="0"/>
  </r>
  <r>
    <x v="0"/>
    <x v="4"/>
    <x v="5"/>
    <x v="2"/>
    <n v="2907"/>
    <n v="260"/>
    <n v="7"/>
    <x v="302"/>
    <n v="1627.92"/>
    <n v="18721.080000000002"/>
    <n v="14535"/>
    <n v="-735471"/>
    <d v="2014-06-01T00:00:00"/>
    <n v="6"/>
    <x v="1"/>
    <x v="0"/>
  </r>
  <r>
    <x v="0"/>
    <x v="1"/>
    <x v="5"/>
    <x v="2"/>
    <n v="1366"/>
    <n v="260"/>
    <n v="20"/>
    <x v="292"/>
    <n v="2185.6"/>
    <n v="25134.400000000001"/>
    <n v="13660"/>
    <n v="-327840"/>
    <d v="2014-06-01T00:00:00"/>
    <n v="6"/>
    <x v="1"/>
    <x v="0"/>
  </r>
  <r>
    <x v="4"/>
    <x v="3"/>
    <x v="5"/>
    <x v="2"/>
    <n v="2460"/>
    <n v="260"/>
    <n v="300"/>
    <x v="293"/>
    <n v="59040"/>
    <n v="678960"/>
    <n v="615000"/>
    <n v="98400"/>
    <d v="2014-06-01T00:00:00"/>
    <n v="6"/>
    <x v="1"/>
    <x v="0"/>
  </r>
  <r>
    <x v="0"/>
    <x v="1"/>
    <x v="5"/>
    <x v="2"/>
    <n v="1520"/>
    <n v="260"/>
    <n v="20"/>
    <x v="311"/>
    <n v="2432"/>
    <n v="27968"/>
    <n v="15200"/>
    <n v="-364800"/>
    <d v="2014-11-01T00:00:00"/>
    <n v="11"/>
    <x v="9"/>
    <x v="0"/>
  </r>
  <r>
    <x v="1"/>
    <x v="1"/>
    <x v="5"/>
    <x v="2"/>
    <n v="711"/>
    <n v="260"/>
    <n v="15"/>
    <x v="288"/>
    <n v="853.2"/>
    <n v="9811.7999999999993"/>
    <n v="7110"/>
    <n v="-174195"/>
    <d v="2014-12-01T00:00:00"/>
    <n v="12"/>
    <x v="2"/>
    <x v="0"/>
  </r>
  <r>
    <x v="2"/>
    <x v="3"/>
    <x v="5"/>
    <x v="2"/>
    <n v="1375"/>
    <n v="260"/>
    <n v="12"/>
    <x v="312"/>
    <n v="1320"/>
    <n v="15180"/>
    <n v="4125"/>
    <n v="-341000"/>
    <d v="2013-12-01T00:00:00"/>
    <n v="12"/>
    <x v="2"/>
    <x v="1"/>
  </r>
  <r>
    <x v="4"/>
    <x v="3"/>
    <x v="5"/>
    <x v="2"/>
    <n v="635"/>
    <n v="260"/>
    <n v="300"/>
    <x v="305"/>
    <n v="15240"/>
    <n v="175260"/>
    <n v="158750"/>
    <n v="25400"/>
    <d v="2014-12-01T00:00:00"/>
    <n v="12"/>
    <x v="2"/>
    <x v="0"/>
  </r>
  <r>
    <x v="0"/>
    <x v="4"/>
    <x v="4"/>
    <x v="2"/>
    <n v="436.5"/>
    <n v="250"/>
    <n v="20"/>
    <x v="313"/>
    <n v="698.40000000000009"/>
    <n v="8031.6"/>
    <n v="4365"/>
    <n v="-100395"/>
    <d v="2014-07-01T00:00:00"/>
    <n v="7"/>
    <x v="4"/>
    <x v="0"/>
  </r>
  <r>
    <x v="4"/>
    <x v="0"/>
    <x v="0"/>
    <x v="2"/>
    <n v="1094"/>
    <n v="3"/>
    <n v="300"/>
    <x v="314"/>
    <n v="29538"/>
    <n v="298662"/>
    <n v="273500"/>
    <n v="324918"/>
    <d v="2014-06-01T00:00:00"/>
    <n v="6"/>
    <x v="1"/>
    <x v="0"/>
  </r>
  <r>
    <x v="2"/>
    <x v="3"/>
    <x v="0"/>
    <x v="2"/>
    <n v="367"/>
    <n v="3"/>
    <n v="12"/>
    <x v="18"/>
    <n v="396.36"/>
    <n v="4007.64"/>
    <n v="1101"/>
    <n v="3303"/>
    <d v="2013-10-01T00:00:00"/>
    <n v="10"/>
    <x v="7"/>
    <x v="1"/>
  </r>
  <r>
    <x v="4"/>
    <x v="0"/>
    <x v="1"/>
    <x v="2"/>
    <n v="3802.5"/>
    <n v="5"/>
    <n v="300"/>
    <x v="315"/>
    <n v="102667.5"/>
    <n v="1038082.5"/>
    <n v="950625"/>
    <n v="1121737.5"/>
    <d v="2014-04-01T00:00:00"/>
    <n v="4"/>
    <x v="10"/>
    <x v="0"/>
  </r>
  <r>
    <x v="0"/>
    <x v="2"/>
    <x v="1"/>
    <x v="2"/>
    <n v="1666"/>
    <n v="5"/>
    <n v="350"/>
    <x v="316"/>
    <n v="52479"/>
    <n v="530621"/>
    <n v="433160"/>
    <n v="574770"/>
    <d v="2014-05-01T00:00:00"/>
    <n v="5"/>
    <x v="11"/>
    <x v="0"/>
  </r>
  <r>
    <x v="4"/>
    <x v="2"/>
    <x v="1"/>
    <x v="2"/>
    <n v="322"/>
    <n v="5"/>
    <n v="300"/>
    <x v="317"/>
    <n v="8694"/>
    <n v="87906"/>
    <n v="80500"/>
    <n v="94990"/>
    <d v="2013-09-01T00:00:00"/>
    <n v="9"/>
    <x v="6"/>
    <x v="1"/>
  </r>
  <r>
    <x v="2"/>
    <x v="0"/>
    <x v="1"/>
    <x v="2"/>
    <n v="2321"/>
    <n v="5"/>
    <n v="12"/>
    <x v="318"/>
    <n v="2506.6799999999998"/>
    <n v="25345.32"/>
    <n v="6963"/>
    <n v="16247"/>
    <d v="2014-11-01T00:00:00"/>
    <n v="11"/>
    <x v="9"/>
    <x v="0"/>
  </r>
  <r>
    <x v="3"/>
    <x v="2"/>
    <x v="1"/>
    <x v="2"/>
    <n v="1857"/>
    <n v="5"/>
    <n v="125"/>
    <x v="319"/>
    <n v="20891.25"/>
    <n v="211233.75"/>
    <n v="222840"/>
    <n v="222840"/>
    <d v="2013-11-01T00:00:00"/>
    <n v="11"/>
    <x v="9"/>
    <x v="1"/>
  </r>
  <r>
    <x v="0"/>
    <x v="0"/>
    <x v="1"/>
    <x v="2"/>
    <n v="1611"/>
    <n v="5"/>
    <n v="7"/>
    <x v="320"/>
    <n v="1014.93"/>
    <n v="10262.07"/>
    <n v="8055"/>
    <n v="3222"/>
    <d v="2013-12-01T00:00:00"/>
    <n v="12"/>
    <x v="2"/>
    <x v="1"/>
  </r>
  <r>
    <x v="3"/>
    <x v="4"/>
    <x v="1"/>
    <x v="2"/>
    <n v="2797"/>
    <n v="5"/>
    <n v="125"/>
    <x v="321"/>
    <n v="31466.25"/>
    <n v="318158.75"/>
    <n v="335640"/>
    <n v="335640"/>
    <d v="2014-12-01T00:00:00"/>
    <n v="12"/>
    <x v="2"/>
    <x v="0"/>
  </r>
  <r>
    <x v="4"/>
    <x v="1"/>
    <x v="1"/>
    <x v="2"/>
    <n v="334"/>
    <n v="5"/>
    <n v="300"/>
    <x v="322"/>
    <n v="9018"/>
    <n v="91182"/>
    <n v="83500"/>
    <n v="98530"/>
    <d v="2013-12-01T00:00:00"/>
    <n v="12"/>
    <x v="2"/>
    <x v="1"/>
  </r>
  <r>
    <x v="4"/>
    <x v="3"/>
    <x v="2"/>
    <x v="2"/>
    <n v="2565"/>
    <n v="10"/>
    <n v="300"/>
    <x v="323"/>
    <n v="69255"/>
    <n v="700245"/>
    <n v="641250"/>
    <n v="743850"/>
    <d v="2014-01-01T00:00:00"/>
    <n v="1"/>
    <x v="0"/>
    <x v="0"/>
  </r>
  <r>
    <x v="0"/>
    <x v="3"/>
    <x v="2"/>
    <x v="2"/>
    <n v="2417"/>
    <n v="10"/>
    <n v="350"/>
    <x v="324"/>
    <n v="76135.5"/>
    <n v="769814.5"/>
    <n v="628420"/>
    <n v="821780"/>
    <d v="2014-01-01T00:00:00"/>
    <n v="1"/>
    <x v="0"/>
    <x v="0"/>
  </r>
  <r>
    <x v="1"/>
    <x v="4"/>
    <x v="2"/>
    <x v="2"/>
    <n v="3675"/>
    <n v="10"/>
    <n v="15"/>
    <x v="325"/>
    <n v="4961.25"/>
    <n v="50163.75"/>
    <n v="36750"/>
    <n v="18375"/>
    <d v="2014-04-01T00:00:00"/>
    <n v="4"/>
    <x v="10"/>
    <x v="0"/>
  </r>
  <r>
    <x v="4"/>
    <x v="0"/>
    <x v="2"/>
    <x v="2"/>
    <n v="1094"/>
    <n v="10"/>
    <n v="300"/>
    <x v="314"/>
    <n v="29538"/>
    <n v="298662"/>
    <n v="273500"/>
    <n v="317260"/>
    <d v="2014-06-01T00:00:00"/>
    <n v="6"/>
    <x v="1"/>
    <x v="0"/>
  </r>
  <r>
    <x v="1"/>
    <x v="2"/>
    <x v="2"/>
    <x v="2"/>
    <n v="1227"/>
    <n v="10"/>
    <n v="15"/>
    <x v="326"/>
    <n v="1656.45"/>
    <n v="16748.55"/>
    <n v="12270"/>
    <n v="6135"/>
    <d v="2014-10-01T00:00:00"/>
    <n v="10"/>
    <x v="7"/>
    <x v="0"/>
  </r>
  <r>
    <x v="2"/>
    <x v="3"/>
    <x v="2"/>
    <x v="2"/>
    <n v="367"/>
    <n v="10"/>
    <n v="12"/>
    <x v="18"/>
    <n v="396.36"/>
    <n v="4007.64"/>
    <n v="1101"/>
    <n v="734"/>
    <d v="2013-10-01T00:00:00"/>
    <n v="10"/>
    <x v="7"/>
    <x v="1"/>
  </r>
  <r>
    <x v="4"/>
    <x v="2"/>
    <x v="2"/>
    <x v="2"/>
    <n v="1324"/>
    <n v="10"/>
    <n v="300"/>
    <x v="327"/>
    <n v="35748"/>
    <n v="361452"/>
    <n v="331000"/>
    <n v="383960"/>
    <d v="2014-11-01T00:00:00"/>
    <n v="11"/>
    <x v="9"/>
    <x v="0"/>
  </r>
  <r>
    <x v="2"/>
    <x v="1"/>
    <x v="2"/>
    <x v="2"/>
    <n v="1775"/>
    <n v="10"/>
    <n v="12"/>
    <x v="328"/>
    <n v="1917"/>
    <n v="19383"/>
    <n v="5325"/>
    <n v="3550"/>
    <d v="2013-11-01T00:00:00"/>
    <n v="11"/>
    <x v="9"/>
    <x v="1"/>
  </r>
  <r>
    <x v="3"/>
    <x v="4"/>
    <x v="2"/>
    <x v="2"/>
    <n v="2797"/>
    <n v="10"/>
    <n v="125"/>
    <x v="321"/>
    <n v="31466.25"/>
    <n v="318158.75"/>
    <n v="335640"/>
    <n v="321655"/>
    <d v="2014-12-01T00:00:00"/>
    <n v="12"/>
    <x v="2"/>
    <x v="0"/>
  </r>
  <r>
    <x v="1"/>
    <x v="3"/>
    <x v="3"/>
    <x v="2"/>
    <n v="245"/>
    <n v="120"/>
    <n v="15"/>
    <x v="329"/>
    <n v="330.75"/>
    <n v="3344.25"/>
    <n v="2450"/>
    <n v="-25725"/>
    <d v="2014-05-01T00:00:00"/>
    <n v="5"/>
    <x v="11"/>
    <x v="0"/>
  </r>
  <r>
    <x v="4"/>
    <x v="0"/>
    <x v="3"/>
    <x v="2"/>
    <n v="3793.5"/>
    <n v="120"/>
    <n v="300"/>
    <x v="330"/>
    <n v="102424.5"/>
    <n v="1035625.5"/>
    <n v="948375"/>
    <n v="682830"/>
    <d v="2014-07-01T00:00:00"/>
    <n v="7"/>
    <x v="4"/>
    <x v="0"/>
  </r>
  <r>
    <x v="0"/>
    <x v="1"/>
    <x v="3"/>
    <x v="2"/>
    <n v="1307"/>
    <n v="120"/>
    <n v="350"/>
    <x v="331"/>
    <n v="41170.5"/>
    <n v="416279.5"/>
    <n v="339820"/>
    <n v="300610"/>
    <d v="2014-07-01T00:00:00"/>
    <n v="7"/>
    <x v="4"/>
    <x v="0"/>
  </r>
  <r>
    <x v="3"/>
    <x v="0"/>
    <x v="3"/>
    <x v="2"/>
    <n v="567"/>
    <n v="120"/>
    <n v="125"/>
    <x v="332"/>
    <n v="6378.75"/>
    <n v="64496.25"/>
    <n v="68040"/>
    <n v="2835"/>
    <d v="2014-09-01T00:00:00"/>
    <n v="9"/>
    <x v="6"/>
    <x v="0"/>
  </r>
  <r>
    <x v="3"/>
    <x v="3"/>
    <x v="3"/>
    <x v="2"/>
    <n v="2110"/>
    <n v="120"/>
    <n v="125"/>
    <x v="333"/>
    <n v="23737.5"/>
    <n v="240012.5"/>
    <n v="253200"/>
    <n v="10550"/>
    <d v="2014-09-01T00:00:00"/>
    <n v="9"/>
    <x v="6"/>
    <x v="0"/>
  </r>
  <r>
    <x v="0"/>
    <x v="0"/>
    <x v="3"/>
    <x v="2"/>
    <n v="1269"/>
    <n v="120"/>
    <n v="350"/>
    <x v="334"/>
    <n v="39973.5"/>
    <n v="404176.5"/>
    <n v="329940"/>
    <n v="291870"/>
    <d v="2014-10-01T00:00:00"/>
    <n v="10"/>
    <x v="7"/>
    <x v="0"/>
  </r>
  <r>
    <x v="2"/>
    <x v="4"/>
    <x v="4"/>
    <x v="2"/>
    <n v="1956"/>
    <n v="250"/>
    <n v="12"/>
    <x v="335"/>
    <n v="2112.48"/>
    <n v="21359.52"/>
    <n v="5868"/>
    <n v="-465528"/>
    <d v="2014-01-01T00:00:00"/>
    <n v="1"/>
    <x v="0"/>
    <x v="0"/>
  </r>
  <r>
    <x v="4"/>
    <x v="1"/>
    <x v="4"/>
    <x v="2"/>
    <n v="2659"/>
    <n v="250"/>
    <n v="300"/>
    <x v="336"/>
    <n v="71793"/>
    <n v="725907"/>
    <n v="664750"/>
    <n v="132950"/>
    <d v="2014-02-01T00:00:00"/>
    <n v="2"/>
    <x v="8"/>
    <x v="0"/>
  </r>
  <r>
    <x v="0"/>
    <x v="4"/>
    <x v="4"/>
    <x v="2"/>
    <n v="1351.5"/>
    <n v="250"/>
    <n v="350"/>
    <x v="337"/>
    <n v="42572.25"/>
    <n v="430452.75"/>
    <n v="351390"/>
    <n v="135150"/>
    <d v="2014-04-01T00:00:00"/>
    <n v="4"/>
    <x v="10"/>
    <x v="0"/>
  </r>
  <r>
    <x v="2"/>
    <x v="1"/>
    <x v="4"/>
    <x v="2"/>
    <n v="880"/>
    <n v="250"/>
    <n v="12"/>
    <x v="338"/>
    <n v="950.4"/>
    <n v="9609.6"/>
    <n v="2640"/>
    <n v="-209440"/>
    <d v="2014-05-01T00:00:00"/>
    <n v="5"/>
    <x v="11"/>
    <x v="0"/>
  </r>
  <r>
    <x v="4"/>
    <x v="4"/>
    <x v="4"/>
    <x v="2"/>
    <n v="1867"/>
    <n v="250"/>
    <n v="300"/>
    <x v="339"/>
    <n v="50409"/>
    <n v="509691"/>
    <n v="466750"/>
    <n v="93350"/>
    <d v="2014-09-01T00:00:00"/>
    <n v="9"/>
    <x v="6"/>
    <x v="0"/>
  </r>
  <r>
    <x v="2"/>
    <x v="2"/>
    <x v="4"/>
    <x v="2"/>
    <n v="2234"/>
    <n v="250"/>
    <n v="12"/>
    <x v="340"/>
    <n v="2412.7199999999998"/>
    <n v="24395.279999999999"/>
    <n v="6702"/>
    <n v="-531692"/>
    <d v="2013-09-01T00:00:00"/>
    <n v="9"/>
    <x v="6"/>
    <x v="1"/>
  </r>
  <r>
    <x v="1"/>
    <x v="2"/>
    <x v="4"/>
    <x v="2"/>
    <n v="1227"/>
    <n v="250"/>
    <n v="15"/>
    <x v="326"/>
    <n v="1656.45"/>
    <n v="16748.55"/>
    <n v="12270"/>
    <n v="-288345"/>
    <d v="2014-10-01T00:00:00"/>
    <n v="10"/>
    <x v="7"/>
    <x v="0"/>
  </r>
  <r>
    <x v="3"/>
    <x v="3"/>
    <x v="4"/>
    <x v="2"/>
    <n v="877"/>
    <n v="250"/>
    <n v="125"/>
    <x v="341"/>
    <n v="9866.25"/>
    <n v="99758.75"/>
    <n v="105240"/>
    <n v="-109625"/>
    <d v="2014-11-01T00:00:00"/>
    <n v="11"/>
    <x v="9"/>
    <x v="0"/>
  </r>
  <r>
    <x v="0"/>
    <x v="4"/>
    <x v="5"/>
    <x v="2"/>
    <n v="2071"/>
    <n v="260"/>
    <n v="350"/>
    <x v="342"/>
    <n v="65236.5"/>
    <n v="659613.5"/>
    <n v="538460"/>
    <n v="186390"/>
    <d v="2014-09-01T00:00:00"/>
    <n v="9"/>
    <x v="6"/>
    <x v="0"/>
  </r>
  <r>
    <x v="0"/>
    <x v="0"/>
    <x v="5"/>
    <x v="2"/>
    <n v="1269"/>
    <n v="260"/>
    <n v="350"/>
    <x v="334"/>
    <n v="39973.5"/>
    <n v="404176.5"/>
    <n v="329940"/>
    <n v="114210"/>
    <d v="2014-10-01T00:00:00"/>
    <n v="10"/>
    <x v="7"/>
    <x v="0"/>
  </r>
  <r>
    <x v="1"/>
    <x v="1"/>
    <x v="5"/>
    <x v="2"/>
    <n v="970"/>
    <n v="260"/>
    <n v="15"/>
    <x v="343"/>
    <n v="1309.5"/>
    <n v="13240.5"/>
    <n v="9700"/>
    <n v="-237650"/>
    <d v="2013-11-01T00:00:00"/>
    <n v="11"/>
    <x v="9"/>
    <x v="1"/>
  </r>
  <r>
    <x v="0"/>
    <x v="3"/>
    <x v="5"/>
    <x v="2"/>
    <n v="1694"/>
    <n v="260"/>
    <n v="20"/>
    <x v="344"/>
    <n v="3049.2"/>
    <n v="30830.799999999999"/>
    <n v="16940"/>
    <n v="-406560"/>
    <d v="2014-11-01T00:00:00"/>
    <n v="11"/>
    <x v="9"/>
    <x v="0"/>
  </r>
  <r>
    <x v="0"/>
    <x v="1"/>
    <x v="0"/>
    <x v="2"/>
    <n v="663"/>
    <n v="3"/>
    <n v="20"/>
    <x v="345"/>
    <n v="1193.4000000000001"/>
    <n v="12066.6"/>
    <n v="6630"/>
    <n v="11271"/>
    <d v="2014-05-01T00:00:00"/>
    <n v="5"/>
    <x v="11"/>
    <x v="0"/>
  </r>
  <r>
    <x v="0"/>
    <x v="0"/>
    <x v="0"/>
    <x v="2"/>
    <n v="819"/>
    <n v="3"/>
    <n v="7"/>
    <x v="346"/>
    <n v="515.97"/>
    <n v="5217.03"/>
    <n v="4095"/>
    <n v="3276"/>
    <d v="2014-07-01T00:00:00"/>
    <n v="7"/>
    <x v="4"/>
    <x v="0"/>
  </r>
  <r>
    <x v="2"/>
    <x v="1"/>
    <x v="0"/>
    <x v="2"/>
    <n v="1580"/>
    <n v="3"/>
    <n v="12"/>
    <x v="347"/>
    <n v="1706.4"/>
    <n v="17253.599999999999"/>
    <n v="4740"/>
    <n v="14220"/>
    <d v="2014-09-01T00:00:00"/>
    <n v="9"/>
    <x v="6"/>
    <x v="0"/>
  </r>
  <r>
    <x v="0"/>
    <x v="3"/>
    <x v="0"/>
    <x v="2"/>
    <n v="521"/>
    <n v="3"/>
    <n v="7"/>
    <x v="348"/>
    <n v="328.23"/>
    <n v="3318.77"/>
    <n v="2605"/>
    <n v="2084"/>
    <d v="2014-12-01T00:00:00"/>
    <n v="12"/>
    <x v="2"/>
    <x v="0"/>
  </r>
  <r>
    <x v="0"/>
    <x v="4"/>
    <x v="2"/>
    <x v="2"/>
    <n v="973"/>
    <n v="10"/>
    <n v="20"/>
    <x v="349"/>
    <n v="1751.4"/>
    <n v="17708.599999999999"/>
    <n v="9730"/>
    <n v="9730"/>
    <d v="2014-03-01T00:00:00"/>
    <n v="3"/>
    <x v="3"/>
    <x v="0"/>
  </r>
  <r>
    <x v="0"/>
    <x v="3"/>
    <x v="2"/>
    <x v="2"/>
    <n v="1038"/>
    <n v="10"/>
    <n v="20"/>
    <x v="350"/>
    <n v="1868.4"/>
    <n v="18891.599999999999"/>
    <n v="10380"/>
    <n v="10380"/>
    <d v="2014-06-01T00:00:00"/>
    <n v="6"/>
    <x v="1"/>
    <x v="0"/>
  </r>
  <r>
    <x v="0"/>
    <x v="1"/>
    <x v="2"/>
    <x v="2"/>
    <n v="360"/>
    <n v="10"/>
    <n v="7"/>
    <x v="351"/>
    <n v="226.8"/>
    <n v="2293.1999999999998"/>
    <n v="1800"/>
    <n v="-1080"/>
    <d v="2014-10-01T00:00:00"/>
    <n v="10"/>
    <x v="7"/>
    <x v="0"/>
  </r>
  <r>
    <x v="2"/>
    <x v="2"/>
    <x v="3"/>
    <x v="2"/>
    <n v="1967"/>
    <n v="120"/>
    <n v="12"/>
    <x v="352"/>
    <n v="2124.36"/>
    <n v="21479.64"/>
    <n v="5901"/>
    <n v="-212436"/>
    <d v="2014-03-01T00:00:00"/>
    <n v="3"/>
    <x v="3"/>
    <x v="0"/>
  </r>
  <r>
    <x v="1"/>
    <x v="3"/>
    <x v="3"/>
    <x v="2"/>
    <n v="2628"/>
    <n v="120"/>
    <n v="15"/>
    <x v="353"/>
    <n v="3547.8"/>
    <n v="35872.199999999997"/>
    <n v="26280"/>
    <n v="-275940"/>
    <d v="2014-04-01T00:00:00"/>
    <n v="4"/>
    <x v="10"/>
    <x v="0"/>
  </r>
  <r>
    <x v="0"/>
    <x v="1"/>
    <x v="4"/>
    <x v="2"/>
    <n v="360"/>
    <n v="250"/>
    <n v="7"/>
    <x v="351"/>
    <n v="226.8"/>
    <n v="2293.1999999999998"/>
    <n v="1800"/>
    <n v="-87480"/>
    <d v="2014-10-01T00:00:00"/>
    <n v="10"/>
    <x v="7"/>
    <x v="0"/>
  </r>
  <r>
    <x v="0"/>
    <x v="2"/>
    <x v="4"/>
    <x v="2"/>
    <n v="2682"/>
    <n v="250"/>
    <n v="20"/>
    <x v="354"/>
    <n v="4827.6000000000004"/>
    <n v="48812.4"/>
    <n v="26820"/>
    <n v="-616860"/>
    <d v="2013-11-01T00:00:00"/>
    <n v="11"/>
    <x v="9"/>
    <x v="1"/>
  </r>
  <r>
    <x v="0"/>
    <x v="3"/>
    <x v="4"/>
    <x v="2"/>
    <n v="521"/>
    <n v="250"/>
    <n v="7"/>
    <x v="348"/>
    <n v="328.23"/>
    <n v="3318.77"/>
    <n v="2605"/>
    <n v="-126603"/>
    <d v="2014-12-01T00:00:00"/>
    <n v="12"/>
    <x v="2"/>
    <x v="0"/>
  </r>
  <r>
    <x v="0"/>
    <x v="3"/>
    <x v="5"/>
    <x v="2"/>
    <n v="1038"/>
    <n v="260"/>
    <n v="20"/>
    <x v="350"/>
    <n v="1868.4"/>
    <n v="18891.599999999999"/>
    <n v="10380"/>
    <n v="-249120"/>
    <d v="2014-06-01T00:00:00"/>
    <n v="6"/>
    <x v="1"/>
    <x v="0"/>
  </r>
  <r>
    <x v="1"/>
    <x v="0"/>
    <x v="5"/>
    <x v="2"/>
    <n v="1630.5"/>
    <n v="260"/>
    <n v="15"/>
    <x v="355"/>
    <n v="2201.1750000000002"/>
    <n v="22256.325000000001"/>
    <n v="16305"/>
    <n v="-399472.5"/>
    <d v="2014-07-01T00:00:00"/>
    <n v="7"/>
    <x v="4"/>
    <x v="0"/>
  </r>
  <r>
    <x v="2"/>
    <x v="2"/>
    <x v="5"/>
    <x v="2"/>
    <n v="306"/>
    <n v="260"/>
    <n v="12"/>
    <x v="356"/>
    <n v="330.48"/>
    <n v="3341.52"/>
    <n v="918"/>
    <n v="-75888"/>
    <d v="2013-12-01T00:00:00"/>
    <n v="12"/>
    <x v="2"/>
    <x v="1"/>
  </r>
  <r>
    <x v="2"/>
    <x v="4"/>
    <x v="0"/>
    <x v="3"/>
    <n v="386"/>
    <n v="3"/>
    <n v="12"/>
    <x v="357"/>
    <n v="463.2"/>
    <n v="4168.8"/>
    <n v="1158"/>
    <n v="3474"/>
    <d v="2013-10-01T00:00:00"/>
    <n v="10"/>
    <x v="7"/>
    <x v="1"/>
  </r>
  <r>
    <x v="0"/>
    <x v="4"/>
    <x v="1"/>
    <x v="3"/>
    <n v="2328"/>
    <n v="5"/>
    <n v="7"/>
    <x v="358"/>
    <n v="1629.6"/>
    <n v="14666.4"/>
    <n v="11640"/>
    <n v="4656"/>
    <d v="2014-09-01T00:00:00"/>
    <n v="9"/>
    <x v="6"/>
    <x v="0"/>
  </r>
  <r>
    <x v="2"/>
    <x v="4"/>
    <x v="2"/>
    <x v="3"/>
    <n v="386"/>
    <n v="10"/>
    <n v="12"/>
    <x v="357"/>
    <n v="463.2"/>
    <n v="4168.8"/>
    <n v="1158"/>
    <n v="772"/>
    <d v="2013-10-01T00:00:00"/>
    <n v="10"/>
    <x v="7"/>
    <x v="1"/>
  </r>
  <r>
    <x v="3"/>
    <x v="4"/>
    <x v="0"/>
    <x v="3"/>
    <n v="3445.5"/>
    <n v="3"/>
    <n v="125"/>
    <x v="359"/>
    <n v="43068.75"/>
    <n v="387618.75"/>
    <n v="413460"/>
    <n v="420351"/>
    <d v="2014-04-01T00:00:00"/>
    <n v="4"/>
    <x v="10"/>
    <x v="0"/>
  </r>
  <r>
    <x v="3"/>
    <x v="2"/>
    <x v="0"/>
    <x v="3"/>
    <n v="1482"/>
    <n v="3"/>
    <n v="125"/>
    <x v="360"/>
    <n v="18525"/>
    <n v="166725"/>
    <n v="177840"/>
    <n v="180804"/>
    <d v="2013-12-01T00:00:00"/>
    <n v="12"/>
    <x v="2"/>
    <x v="1"/>
  </r>
  <r>
    <x v="0"/>
    <x v="4"/>
    <x v="1"/>
    <x v="3"/>
    <n v="2313"/>
    <n v="5"/>
    <n v="350"/>
    <x v="361"/>
    <n v="80955"/>
    <n v="728595"/>
    <n v="601380"/>
    <n v="797985"/>
    <d v="2014-05-01T00:00:00"/>
    <n v="5"/>
    <x v="11"/>
    <x v="0"/>
  </r>
  <r>
    <x v="3"/>
    <x v="4"/>
    <x v="1"/>
    <x v="3"/>
    <n v="1804"/>
    <n v="5"/>
    <n v="125"/>
    <x v="29"/>
    <n v="22550"/>
    <n v="202950"/>
    <n v="216480"/>
    <n v="216480"/>
    <d v="2013-11-01T00:00:00"/>
    <n v="11"/>
    <x v="9"/>
    <x v="1"/>
  </r>
  <r>
    <x v="1"/>
    <x v="2"/>
    <x v="1"/>
    <x v="3"/>
    <n v="2072"/>
    <n v="5"/>
    <n v="15"/>
    <x v="362"/>
    <n v="3108"/>
    <n v="27972"/>
    <n v="20720"/>
    <n v="20720"/>
    <d v="2014-12-01T00:00:00"/>
    <n v="12"/>
    <x v="2"/>
    <x v="0"/>
  </r>
  <r>
    <x v="0"/>
    <x v="2"/>
    <x v="2"/>
    <x v="3"/>
    <n v="1954"/>
    <n v="10"/>
    <n v="20"/>
    <x v="363"/>
    <n v="3908"/>
    <n v="35172"/>
    <n v="19540"/>
    <n v="19540"/>
    <d v="2014-03-01T00:00:00"/>
    <n v="3"/>
    <x v="3"/>
    <x v="0"/>
  </r>
  <r>
    <x v="4"/>
    <x v="3"/>
    <x v="2"/>
    <x v="3"/>
    <n v="591"/>
    <n v="10"/>
    <n v="300"/>
    <x v="364"/>
    <n v="17730"/>
    <n v="159570"/>
    <n v="147750"/>
    <n v="171390"/>
    <d v="2014-05-01T00:00:00"/>
    <n v="5"/>
    <x v="11"/>
    <x v="0"/>
  </r>
  <r>
    <x v="1"/>
    <x v="2"/>
    <x v="2"/>
    <x v="3"/>
    <n v="2167"/>
    <n v="10"/>
    <n v="15"/>
    <x v="365"/>
    <n v="3250.5"/>
    <n v="29254.5"/>
    <n v="21670"/>
    <n v="10835"/>
    <d v="2013-10-01T00:00:00"/>
    <n v="10"/>
    <x v="7"/>
    <x v="1"/>
  </r>
  <r>
    <x v="0"/>
    <x v="1"/>
    <x v="2"/>
    <x v="3"/>
    <n v="241"/>
    <n v="10"/>
    <n v="20"/>
    <x v="366"/>
    <n v="482"/>
    <n v="4338"/>
    <n v="2410"/>
    <n v="2410"/>
    <d v="2014-10-01T00:00:00"/>
    <n v="10"/>
    <x v="7"/>
    <x v="0"/>
  </r>
  <r>
    <x v="1"/>
    <x v="1"/>
    <x v="3"/>
    <x v="3"/>
    <n v="681"/>
    <n v="120"/>
    <n v="15"/>
    <x v="367"/>
    <n v="1021.5"/>
    <n v="9193.5"/>
    <n v="6810"/>
    <n v="-71505"/>
    <d v="2014-01-01T00:00:00"/>
    <n v="1"/>
    <x v="0"/>
    <x v="0"/>
  </r>
  <r>
    <x v="1"/>
    <x v="1"/>
    <x v="3"/>
    <x v="3"/>
    <n v="510"/>
    <n v="120"/>
    <n v="15"/>
    <x v="368"/>
    <n v="765"/>
    <n v="6885"/>
    <n v="5100"/>
    <n v="-53550"/>
    <d v="2014-04-01T00:00:00"/>
    <n v="4"/>
    <x v="10"/>
    <x v="0"/>
  </r>
  <r>
    <x v="1"/>
    <x v="4"/>
    <x v="3"/>
    <x v="3"/>
    <n v="790"/>
    <n v="120"/>
    <n v="15"/>
    <x v="369"/>
    <n v="1185"/>
    <n v="10665"/>
    <n v="7900"/>
    <n v="-82950"/>
    <d v="2014-05-01T00:00:00"/>
    <n v="5"/>
    <x v="11"/>
    <x v="0"/>
  </r>
  <r>
    <x v="0"/>
    <x v="2"/>
    <x v="3"/>
    <x v="3"/>
    <n v="639"/>
    <n v="120"/>
    <n v="350"/>
    <x v="370"/>
    <n v="22365"/>
    <n v="201285"/>
    <n v="166140"/>
    <n v="146970"/>
    <d v="2014-07-01T00:00:00"/>
    <n v="7"/>
    <x v="4"/>
    <x v="0"/>
  </r>
  <r>
    <x v="3"/>
    <x v="4"/>
    <x v="3"/>
    <x v="3"/>
    <n v="1596"/>
    <n v="120"/>
    <n v="125"/>
    <x v="371"/>
    <n v="19950"/>
    <n v="179550"/>
    <n v="191520"/>
    <n v="7980"/>
    <d v="2014-09-01T00:00:00"/>
    <n v="9"/>
    <x v="6"/>
    <x v="0"/>
  </r>
  <r>
    <x v="4"/>
    <x v="4"/>
    <x v="3"/>
    <x v="3"/>
    <n v="2294"/>
    <n v="120"/>
    <n v="300"/>
    <x v="372"/>
    <n v="68820"/>
    <n v="619380"/>
    <n v="573500"/>
    <n v="412920"/>
    <d v="2013-10-01T00:00:00"/>
    <n v="10"/>
    <x v="7"/>
    <x v="1"/>
  </r>
  <r>
    <x v="0"/>
    <x v="1"/>
    <x v="3"/>
    <x v="3"/>
    <n v="241"/>
    <n v="120"/>
    <n v="20"/>
    <x v="366"/>
    <n v="482"/>
    <n v="4338"/>
    <n v="2410"/>
    <n v="-24100"/>
    <d v="2014-10-01T00:00:00"/>
    <n v="10"/>
    <x v="7"/>
    <x v="0"/>
  </r>
  <r>
    <x v="0"/>
    <x v="1"/>
    <x v="3"/>
    <x v="3"/>
    <n v="2665"/>
    <n v="120"/>
    <n v="7"/>
    <x v="373"/>
    <n v="1865.5"/>
    <n v="16789.5"/>
    <n v="13325"/>
    <n v="-301145"/>
    <d v="2014-11-01T00:00:00"/>
    <n v="11"/>
    <x v="9"/>
    <x v="0"/>
  </r>
  <r>
    <x v="3"/>
    <x v="0"/>
    <x v="3"/>
    <x v="3"/>
    <n v="1916"/>
    <n v="120"/>
    <n v="125"/>
    <x v="374"/>
    <n v="23950"/>
    <n v="215550"/>
    <n v="229920"/>
    <n v="9580"/>
    <d v="2013-12-01T00:00:00"/>
    <n v="12"/>
    <x v="2"/>
    <x v="1"/>
  </r>
  <r>
    <x v="4"/>
    <x v="2"/>
    <x v="3"/>
    <x v="3"/>
    <n v="853"/>
    <n v="120"/>
    <n v="300"/>
    <x v="375"/>
    <n v="25590"/>
    <n v="230310"/>
    <n v="213250"/>
    <n v="153540"/>
    <d v="2014-12-01T00:00:00"/>
    <n v="12"/>
    <x v="2"/>
    <x v="0"/>
  </r>
  <r>
    <x v="3"/>
    <x v="3"/>
    <x v="4"/>
    <x v="3"/>
    <n v="341"/>
    <n v="250"/>
    <n v="125"/>
    <x v="376"/>
    <n v="4262.5"/>
    <n v="38362.5"/>
    <n v="40920"/>
    <n v="-42625"/>
    <d v="2014-05-01T00:00:00"/>
    <n v="5"/>
    <x v="11"/>
    <x v="0"/>
  </r>
  <r>
    <x v="1"/>
    <x v="3"/>
    <x v="4"/>
    <x v="3"/>
    <n v="641"/>
    <n v="250"/>
    <n v="15"/>
    <x v="377"/>
    <n v="961.5"/>
    <n v="8653.5"/>
    <n v="6410"/>
    <n v="-150635"/>
    <d v="2014-07-01T00:00:00"/>
    <n v="7"/>
    <x v="4"/>
    <x v="0"/>
  </r>
  <r>
    <x v="0"/>
    <x v="4"/>
    <x v="4"/>
    <x v="3"/>
    <n v="2807"/>
    <n v="250"/>
    <n v="350"/>
    <x v="378"/>
    <n v="98245"/>
    <n v="884205"/>
    <n v="729820"/>
    <n v="280700"/>
    <d v="2014-08-01T00:00:00"/>
    <n v="8"/>
    <x v="5"/>
    <x v="0"/>
  </r>
  <r>
    <x v="4"/>
    <x v="3"/>
    <x v="4"/>
    <x v="3"/>
    <n v="432"/>
    <n v="250"/>
    <n v="300"/>
    <x v="379"/>
    <n v="12960"/>
    <n v="116640"/>
    <n v="108000"/>
    <n v="21600"/>
    <d v="2014-09-01T00:00:00"/>
    <n v="9"/>
    <x v="6"/>
    <x v="0"/>
  </r>
  <r>
    <x v="4"/>
    <x v="4"/>
    <x v="4"/>
    <x v="3"/>
    <n v="2294"/>
    <n v="250"/>
    <n v="300"/>
    <x v="372"/>
    <n v="68820"/>
    <n v="619380"/>
    <n v="573500"/>
    <n v="114700"/>
    <d v="2013-10-01T00:00:00"/>
    <n v="10"/>
    <x v="7"/>
    <x v="1"/>
  </r>
  <r>
    <x v="1"/>
    <x v="2"/>
    <x v="4"/>
    <x v="3"/>
    <n v="2167"/>
    <n v="250"/>
    <n v="15"/>
    <x v="365"/>
    <n v="3250.5"/>
    <n v="29254.5"/>
    <n v="21670"/>
    <n v="-509245"/>
    <d v="2013-10-01T00:00:00"/>
    <n v="10"/>
    <x v="7"/>
    <x v="1"/>
  </r>
  <r>
    <x v="3"/>
    <x v="0"/>
    <x v="4"/>
    <x v="3"/>
    <n v="2529"/>
    <n v="250"/>
    <n v="125"/>
    <x v="380"/>
    <n v="31612.5"/>
    <n v="284512.5"/>
    <n v="303480"/>
    <n v="-316125"/>
    <d v="2014-11-01T00:00:00"/>
    <n v="11"/>
    <x v="9"/>
    <x v="0"/>
  </r>
  <r>
    <x v="0"/>
    <x v="1"/>
    <x v="4"/>
    <x v="3"/>
    <n v="1870"/>
    <n v="250"/>
    <n v="350"/>
    <x v="381"/>
    <n v="65450"/>
    <n v="589050"/>
    <n v="486200"/>
    <n v="187000"/>
    <d v="2013-12-01T00:00:00"/>
    <n v="12"/>
    <x v="2"/>
    <x v="1"/>
  </r>
  <r>
    <x v="3"/>
    <x v="4"/>
    <x v="5"/>
    <x v="3"/>
    <n v="579"/>
    <n v="260"/>
    <n v="125"/>
    <x v="382"/>
    <n v="7237.5"/>
    <n v="65137.5"/>
    <n v="69480"/>
    <n v="-78165"/>
    <d v="2014-01-01T00:00:00"/>
    <n v="1"/>
    <x v="0"/>
    <x v="0"/>
  </r>
  <r>
    <x v="0"/>
    <x v="0"/>
    <x v="5"/>
    <x v="3"/>
    <n v="2240"/>
    <n v="260"/>
    <n v="350"/>
    <x v="383"/>
    <n v="78400"/>
    <n v="705600"/>
    <n v="582400"/>
    <n v="201600"/>
    <d v="2014-02-01T00:00:00"/>
    <n v="2"/>
    <x v="8"/>
    <x v="0"/>
  </r>
  <r>
    <x v="4"/>
    <x v="4"/>
    <x v="5"/>
    <x v="3"/>
    <n v="2993"/>
    <n v="260"/>
    <n v="300"/>
    <x v="384"/>
    <n v="89790"/>
    <n v="808110"/>
    <n v="748250"/>
    <n v="119720"/>
    <d v="2014-03-01T00:00:00"/>
    <n v="3"/>
    <x v="3"/>
    <x v="0"/>
  </r>
  <r>
    <x v="2"/>
    <x v="0"/>
    <x v="5"/>
    <x v="3"/>
    <n v="3520.5"/>
    <n v="260"/>
    <n v="12"/>
    <x v="385"/>
    <n v="4224.6000000000004"/>
    <n v="38021.4"/>
    <n v="10561.5"/>
    <n v="-873084"/>
    <d v="2014-04-01T00:00:00"/>
    <n v="4"/>
    <x v="10"/>
    <x v="0"/>
  </r>
  <r>
    <x v="0"/>
    <x v="3"/>
    <x v="5"/>
    <x v="3"/>
    <n v="2039"/>
    <n v="260"/>
    <n v="20"/>
    <x v="386"/>
    <n v="4078"/>
    <n v="36702"/>
    <n v="20390"/>
    <n v="-489360"/>
    <d v="2014-05-01T00:00:00"/>
    <n v="5"/>
    <x v="11"/>
    <x v="0"/>
  </r>
  <r>
    <x v="2"/>
    <x v="1"/>
    <x v="5"/>
    <x v="3"/>
    <n v="2574"/>
    <n v="260"/>
    <n v="12"/>
    <x v="387"/>
    <n v="3088.8"/>
    <n v="27799.200000000001"/>
    <n v="7722"/>
    <n v="-638352"/>
    <d v="2014-08-01T00:00:00"/>
    <n v="8"/>
    <x v="5"/>
    <x v="0"/>
  </r>
  <r>
    <x v="0"/>
    <x v="0"/>
    <x v="5"/>
    <x v="3"/>
    <n v="707"/>
    <n v="260"/>
    <n v="350"/>
    <x v="388"/>
    <n v="24745"/>
    <n v="222705"/>
    <n v="183820"/>
    <n v="63630"/>
    <d v="2014-09-01T00:00:00"/>
    <n v="9"/>
    <x v="6"/>
    <x v="0"/>
  </r>
  <r>
    <x v="1"/>
    <x v="2"/>
    <x v="5"/>
    <x v="3"/>
    <n v="2072"/>
    <n v="260"/>
    <n v="15"/>
    <x v="362"/>
    <n v="3108"/>
    <n v="27972"/>
    <n v="20720"/>
    <n v="-507640"/>
    <d v="2014-12-01T00:00:00"/>
    <n v="12"/>
    <x v="2"/>
    <x v="0"/>
  </r>
  <r>
    <x v="4"/>
    <x v="2"/>
    <x v="5"/>
    <x v="3"/>
    <n v="853"/>
    <n v="260"/>
    <n v="300"/>
    <x v="375"/>
    <n v="25590"/>
    <n v="230310"/>
    <n v="213250"/>
    <n v="34120"/>
    <d v="2014-12-01T00:00:00"/>
    <n v="12"/>
    <x v="2"/>
    <x v="0"/>
  </r>
  <r>
    <x v="2"/>
    <x v="2"/>
    <x v="0"/>
    <x v="3"/>
    <n v="1198"/>
    <n v="3"/>
    <n v="12"/>
    <x v="389"/>
    <n v="1581.36"/>
    <n v="12794.64"/>
    <n v="3594"/>
    <n v="10782"/>
    <d v="2013-10-01T00:00:00"/>
    <n v="10"/>
    <x v="7"/>
    <x v="1"/>
  </r>
  <r>
    <x v="0"/>
    <x v="2"/>
    <x v="2"/>
    <x v="3"/>
    <n v="2532"/>
    <n v="10"/>
    <n v="7"/>
    <x v="390"/>
    <n v="1949.6399999999999"/>
    <n v="15774.36"/>
    <n v="12660"/>
    <n v="-7596"/>
    <d v="2014-04-01T00:00:00"/>
    <n v="4"/>
    <x v="10"/>
    <x v="0"/>
  </r>
  <r>
    <x v="2"/>
    <x v="2"/>
    <x v="2"/>
    <x v="3"/>
    <n v="1198"/>
    <n v="10"/>
    <n v="12"/>
    <x v="389"/>
    <n v="1581.36"/>
    <n v="12794.64"/>
    <n v="3594"/>
    <n v="2396"/>
    <d v="2013-10-01T00:00:00"/>
    <n v="10"/>
    <x v="7"/>
    <x v="1"/>
  </r>
  <r>
    <x v="1"/>
    <x v="0"/>
    <x v="3"/>
    <x v="3"/>
    <n v="384"/>
    <n v="120"/>
    <n v="15"/>
    <x v="391"/>
    <n v="633.59999999999991"/>
    <n v="5126.3999999999996"/>
    <n v="3840"/>
    <n v="-40320"/>
    <d v="2014-01-01T00:00:00"/>
    <n v="1"/>
    <x v="0"/>
    <x v="0"/>
  </r>
  <r>
    <x v="2"/>
    <x v="1"/>
    <x v="3"/>
    <x v="3"/>
    <n v="472"/>
    <n v="120"/>
    <n v="12"/>
    <x v="392"/>
    <n v="623.04"/>
    <n v="5040.96"/>
    <n v="1416"/>
    <n v="-50976"/>
    <d v="2014-10-01T00:00:00"/>
    <n v="10"/>
    <x v="7"/>
    <x v="0"/>
  </r>
  <r>
    <x v="0"/>
    <x v="4"/>
    <x v="4"/>
    <x v="3"/>
    <n v="1579"/>
    <n v="250"/>
    <n v="7"/>
    <x v="393"/>
    <n v="1215.83"/>
    <n v="9837.17"/>
    <n v="7895"/>
    <n v="-383697"/>
    <d v="2014-03-01T00:00:00"/>
    <n v="3"/>
    <x v="3"/>
    <x v="0"/>
  </r>
  <r>
    <x v="2"/>
    <x v="3"/>
    <x v="4"/>
    <x v="3"/>
    <n v="1005"/>
    <n v="250"/>
    <n v="12"/>
    <x v="394"/>
    <n v="1326.6"/>
    <n v="10733.4"/>
    <n v="3015"/>
    <n v="-239190"/>
    <d v="2013-09-01T00:00:00"/>
    <n v="9"/>
    <x v="6"/>
    <x v="1"/>
  </r>
  <r>
    <x v="1"/>
    <x v="4"/>
    <x v="5"/>
    <x v="3"/>
    <n v="3199.5"/>
    <n v="260"/>
    <n v="15"/>
    <x v="395"/>
    <n v="5279.1749999999993"/>
    <n v="42713.324999999997"/>
    <n v="31995"/>
    <n v="-783877.5"/>
    <d v="2014-07-01T00:00:00"/>
    <n v="7"/>
    <x v="4"/>
    <x v="0"/>
  </r>
  <r>
    <x v="2"/>
    <x v="1"/>
    <x v="5"/>
    <x v="3"/>
    <n v="472"/>
    <n v="260"/>
    <n v="12"/>
    <x v="392"/>
    <n v="623.04"/>
    <n v="5040.96"/>
    <n v="1416"/>
    <n v="-117056"/>
    <d v="2014-10-01T00:00:00"/>
    <n v="10"/>
    <x v="7"/>
    <x v="0"/>
  </r>
  <r>
    <x v="2"/>
    <x v="0"/>
    <x v="0"/>
    <x v="3"/>
    <n v="1937"/>
    <n v="3"/>
    <n v="12"/>
    <x v="396"/>
    <n v="2556.84"/>
    <n v="20687.16"/>
    <n v="5811"/>
    <n v="17433"/>
    <d v="2014-02-01T00:00:00"/>
    <n v="2"/>
    <x v="8"/>
    <x v="0"/>
  </r>
  <r>
    <x v="0"/>
    <x v="1"/>
    <x v="0"/>
    <x v="3"/>
    <n v="792"/>
    <n v="3"/>
    <n v="350"/>
    <x v="397"/>
    <n v="30492"/>
    <n v="246708"/>
    <n v="205920"/>
    <n v="274824"/>
    <d v="2014-03-01T00:00:00"/>
    <n v="3"/>
    <x v="3"/>
    <x v="0"/>
  </r>
  <r>
    <x v="4"/>
    <x v="1"/>
    <x v="0"/>
    <x v="3"/>
    <n v="2811"/>
    <n v="3"/>
    <n v="300"/>
    <x v="398"/>
    <n v="92763"/>
    <n v="750537"/>
    <n v="702750"/>
    <n v="834867"/>
    <d v="2014-07-01T00:00:00"/>
    <n v="7"/>
    <x v="4"/>
    <x v="0"/>
  </r>
  <r>
    <x v="3"/>
    <x v="2"/>
    <x v="0"/>
    <x v="3"/>
    <n v="2441"/>
    <n v="3"/>
    <n v="125"/>
    <x v="399"/>
    <n v="33563.75"/>
    <n v="271561.25"/>
    <n v="292920"/>
    <n v="297802"/>
    <d v="2014-10-01T00:00:00"/>
    <n v="10"/>
    <x v="7"/>
    <x v="0"/>
  </r>
  <r>
    <x v="1"/>
    <x v="0"/>
    <x v="0"/>
    <x v="3"/>
    <n v="1560"/>
    <n v="3"/>
    <n v="15"/>
    <x v="400"/>
    <n v="2574"/>
    <n v="20826"/>
    <n v="15600"/>
    <n v="18720"/>
    <d v="2013-11-01T00:00:00"/>
    <n v="11"/>
    <x v="9"/>
    <x v="1"/>
  </r>
  <r>
    <x v="0"/>
    <x v="3"/>
    <x v="0"/>
    <x v="3"/>
    <n v="2706"/>
    <n v="3"/>
    <n v="7"/>
    <x v="401"/>
    <n v="2083.62"/>
    <n v="16858.38"/>
    <n v="13530"/>
    <n v="10824"/>
    <d v="2013-11-01T00:00:00"/>
    <n v="11"/>
    <x v="9"/>
    <x v="1"/>
  </r>
  <r>
    <x v="0"/>
    <x v="1"/>
    <x v="1"/>
    <x v="3"/>
    <n v="766"/>
    <n v="5"/>
    <n v="350"/>
    <x v="402"/>
    <n v="29491"/>
    <n v="238609"/>
    <n v="199160"/>
    <n v="264270"/>
    <d v="2014-01-01T00:00:00"/>
    <n v="1"/>
    <x v="0"/>
    <x v="0"/>
  </r>
  <r>
    <x v="0"/>
    <x v="1"/>
    <x v="1"/>
    <x v="3"/>
    <n v="2992"/>
    <n v="5"/>
    <n v="20"/>
    <x v="403"/>
    <n v="6582.4"/>
    <n v="53257.599999999999"/>
    <n v="29920"/>
    <n v="44880"/>
    <d v="2013-10-01T00:00:00"/>
    <n v="10"/>
    <x v="7"/>
    <x v="1"/>
  </r>
  <r>
    <x v="1"/>
    <x v="3"/>
    <x v="1"/>
    <x v="3"/>
    <n v="2157"/>
    <n v="5"/>
    <n v="15"/>
    <x v="404"/>
    <n v="3559.05"/>
    <n v="28795.95"/>
    <n v="21570"/>
    <n v="21570"/>
    <d v="2014-12-01T00:00:00"/>
    <n v="12"/>
    <x v="2"/>
    <x v="0"/>
  </r>
  <r>
    <x v="4"/>
    <x v="0"/>
    <x v="2"/>
    <x v="3"/>
    <n v="873"/>
    <n v="10"/>
    <n v="300"/>
    <x v="405"/>
    <n v="28809"/>
    <n v="233091"/>
    <n v="218250"/>
    <n v="253170"/>
    <d v="2014-01-01T00:00:00"/>
    <n v="1"/>
    <x v="0"/>
    <x v="0"/>
  </r>
  <r>
    <x v="0"/>
    <x v="3"/>
    <x v="2"/>
    <x v="3"/>
    <n v="1122"/>
    <n v="10"/>
    <n v="20"/>
    <x v="406"/>
    <n v="2468.4"/>
    <n v="19971.599999999999"/>
    <n v="11220"/>
    <n v="11220"/>
    <d v="2014-03-01T00:00:00"/>
    <n v="3"/>
    <x v="3"/>
    <x v="0"/>
  </r>
  <r>
    <x v="0"/>
    <x v="0"/>
    <x v="2"/>
    <x v="3"/>
    <n v="2104.5"/>
    <n v="10"/>
    <n v="350"/>
    <x v="407"/>
    <n v="81023.25"/>
    <n v="655551.75"/>
    <n v="547170"/>
    <n v="715530"/>
    <d v="2014-07-01T00:00:00"/>
    <n v="7"/>
    <x v="4"/>
    <x v="0"/>
  </r>
  <r>
    <x v="2"/>
    <x v="0"/>
    <x v="2"/>
    <x v="3"/>
    <n v="4026"/>
    <n v="10"/>
    <n v="12"/>
    <x v="408"/>
    <n v="5314.32"/>
    <n v="42997.68"/>
    <n v="12078"/>
    <n v="8052"/>
    <d v="2014-07-01T00:00:00"/>
    <n v="7"/>
    <x v="4"/>
    <x v="0"/>
  </r>
  <r>
    <x v="2"/>
    <x v="2"/>
    <x v="2"/>
    <x v="3"/>
    <n v="2425.5"/>
    <n v="10"/>
    <n v="12"/>
    <x v="409"/>
    <n v="3201.66"/>
    <n v="25904.34"/>
    <n v="7276.5"/>
    <n v="4851"/>
    <d v="2014-07-01T00:00:00"/>
    <n v="7"/>
    <x v="4"/>
    <x v="0"/>
  </r>
  <r>
    <x v="0"/>
    <x v="0"/>
    <x v="2"/>
    <x v="3"/>
    <n v="2394"/>
    <n v="10"/>
    <n v="20"/>
    <x v="410"/>
    <n v="5266.8"/>
    <n v="42613.2"/>
    <n v="23940"/>
    <n v="23940"/>
    <d v="2014-08-01T00:00:00"/>
    <n v="8"/>
    <x v="5"/>
    <x v="0"/>
  </r>
  <r>
    <x v="1"/>
    <x v="3"/>
    <x v="2"/>
    <x v="3"/>
    <n v="1984"/>
    <n v="10"/>
    <n v="15"/>
    <x v="411"/>
    <n v="3273.6"/>
    <n v="26486.400000000001"/>
    <n v="19840"/>
    <n v="9920"/>
    <d v="2014-08-01T00:00:00"/>
    <n v="8"/>
    <x v="5"/>
    <x v="0"/>
  </r>
  <r>
    <x v="3"/>
    <x v="2"/>
    <x v="2"/>
    <x v="3"/>
    <n v="2441"/>
    <n v="10"/>
    <n v="125"/>
    <x v="399"/>
    <n v="33563.75"/>
    <n v="271561.25"/>
    <n v="292920"/>
    <n v="280715"/>
    <d v="2014-10-01T00:00:00"/>
    <n v="10"/>
    <x v="7"/>
    <x v="0"/>
  </r>
  <r>
    <x v="0"/>
    <x v="1"/>
    <x v="2"/>
    <x v="3"/>
    <n v="2992"/>
    <n v="10"/>
    <n v="20"/>
    <x v="403"/>
    <n v="6582.4"/>
    <n v="53257.599999999999"/>
    <n v="29920"/>
    <n v="29920"/>
    <d v="2013-10-01T00:00:00"/>
    <n v="10"/>
    <x v="7"/>
    <x v="1"/>
  </r>
  <r>
    <x v="4"/>
    <x v="0"/>
    <x v="2"/>
    <x v="3"/>
    <n v="1366"/>
    <n v="10"/>
    <n v="300"/>
    <x v="412"/>
    <n v="45078"/>
    <n v="364722"/>
    <n v="341500"/>
    <n v="396140"/>
    <d v="2014-11-01T00:00:00"/>
    <n v="11"/>
    <x v="9"/>
    <x v="0"/>
  </r>
  <r>
    <x v="0"/>
    <x v="2"/>
    <x v="3"/>
    <x v="3"/>
    <n v="2805"/>
    <n v="120"/>
    <n v="20"/>
    <x v="413"/>
    <n v="6171"/>
    <n v="49929"/>
    <n v="28050"/>
    <n v="-280500"/>
    <d v="2013-09-01T00:00:00"/>
    <n v="9"/>
    <x v="6"/>
    <x v="1"/>
  </r>
  <r>
    <x v="1"/>
    <x v="3"/>
    <x v="3"/>
    <x v="3"/>
    <n v="655"/>
    <n v="120"/>
    <n v="15"/>
    <x v="414"/>
    <n v="1080.75"/>
    <n v="8744.25"/>
    <n v="6550"/>
    <n v="-68775"/>
    <d v="2013-09-01T00:00:00"/>
    <n v="9"/>
    <x v="6"/>
    <x v="1"/>
  </r>
  <r>
    <x v="0"/>
    <x v="3"/>
    <x v="3"/>
    <x v="3"/>
    <n v="344"/>
    <n v="120"/>
    <n v="350"/>
    <x v="415"/>
    <n v="13244"/>
    <n v="107156"/>
    <n v="89440"/>
    <n v="79120"/>
    <d v="2013-10-01T00:00:00"/>
    <n v="10"/>
    <x v="7"/>
    <x v="1"/>
  </r>
  <r>
    <x v="0"/>
    <x v="0"/>
    <x v="3"/>
    <x v="3"/>
    <n v="1808"/>
    <n v="120"/>
    <n v="7"/>
    <x v="416"/>
    <n v="1392.16"/>
    <n v="11263.84"/>
    <n v="9040"/>
    <n v="-204304"/>
    <d v="2014-11-01T00:00:00"/>
    <n v="11"/>
    <x v="9"/>
    <x v="0"/>
  </r>
  <r>
    <x v="2"/>
    <x v="2"/>
    <x v="4"/>
    <x v="3"/>
    <n v="1734"/>
    <n v="250"/>
    <n v="12"/>
    <x v="417"/>
    <n v="2288.88"/>
    <n v="18519.12"/>
    <n v="5202"/>
    <n v="-412692"/>
    <d v="2014-01-01T00:00:00"/>
    <n v="1"/>
    <x v="0"/>
    <x v="0"/>
  </r>
  <r>
    <x v="3"/>
    <x v="3"/>
    <x v="4"/>
    <x v="3"/>
    <n v="554"/>
    <n v="250"/>
    <n v="125"/>
    <x v="418"/>
    <n v="7617.5"/>
    <n v="61632.5"/>
    <n v="66480"/>
    <n v="-69250"/>
    <d v="2014-01-01T00:00:00"/>
    <n v="1"/>
    <x v="0"/>
    <x v="0"/>
  </r>
  <r>
    <x v="0"/>
    <x v="0"/>
    <x v="4"/>
    <x v="3"/>
    <n v="2935"/>
    <n v="250"/>
    <n v="20"/>
    <x v="419"/>
    <n v="6457"/>
    <n v="52243"/>
    <n v="29350"/>
    <n v="-675050"/>
    <d v="2013-11-01T00:00:00"/>
    <n v="11"/>
    <x v="9"/>
    <x v="1"/>
  </r>
  <r>
    <x v="3"/>
    <x v="1"/>
    <x v="5"/>
    <x v="3"/>
    <n v="3165"/>
    <n v="260"/>
    <n v="125"/>
    <x v="420"/>
    <n v="43518.75"/>
    <n v="352106.25"/>
    <n v="379800"/>
    <n v="-427275"/>
    <d v="2014-01-01T00:00:00"/>
    <n v="1"/>
    <x v="0"/>
    <x v="0"/>
  </r>
  <r>
    <x v="0"/>
    <x v="3"/>
    <x v="5"/>
    <x v="3"/>
    <n v="2629"/>
    <n v="260"/>
    <n v="20"/>
    <x v="421"/>
    <n v="5783.8"/>
    <n v="46796.2"/>
    <n v="26290"/>
    <n v="-630960"/>
    <d v="2014-01-01T00:00:00"/>
    <n v="1"/>
    <x v="0"/>
    <x v="0"/>
  </r>
  <r>
    <x v="3"/>
    <x v="2"/>
    <x v="5"/>
    <x v="3"/>
    <n v="1433"/>
    <n v="260"/>
    <n v="125"/>
    <x v="422"/>
    <n v="19703.75"/>
    <n v="159421.25"/>
    <n v="171960"/>
    <n v="-193455"/>
    <d v="2014-05-01T00:00:00"/>
    <n v="5"/>
    <x v="11"/>
    <x v="0"/>
  </r>
  <r>
    <x v="3"/>
    <x v="3"/>
    <x v="5"/>
    <x v="3"/>
    <n v="947"/>
    <n v="260"/>
    <n v="125"/>
    <x v="423"/>
    <n v="13021.25"/>
    <n v="105353.75"/>
    <n v="113640"/>
    <n v="-127845"/>
    <d v="2013-09-01T00:00:00"/>
    <n v="9"/>
    <x v="6"/>
    <x v="1"/>
  </r>
  <r>
    <x v="0"/>
    <x v="3"/>
    <x v="5"/>
    <x v="3"/>
    <n v="344"/>
    <n v="260"/>
    <n v="350"/>
    <x v="415"/>
    <n v="13244"/>
    <n v="107156"/>
    <n v="89440"/>
    <n v="30960"/>
    <d v="2013-10-01T00:00:00"/>
    <n v="10"/>
    <x v="7"/>
    <x v="1"/>
  </r>
  <r>
    <x v="1"/>
    <x v="3"/>
    <x v="5"/>
    <x v="3"/>
    <n v="2157"/>
    <n v="260"/>
    <n v="15"/>
    <x v="404"/>
    <n v="3559.05"/>
    <n v="28795.95"/>
    <n v="21570"/>
    <n v="-528465"/>
    <d v="2014-12-01T00:00:00"/>
    <n v="12"/>
    <x v="2"/>
    <x v="0"/>
  </r>
  <r>
    <x v="0"/>
    <x v="4"/>
    <x v="2"/>
    <x v="3"/>
    <n v="380"/>
    <n v="10"/>
    <n v="7"/>
    <x v="424"/>
    <n v="292.60000000000002"/>
    <n v="2367.4"/>
    <n v="1900"/>
    <n v="-1140"/>
    <d v="2013-09-01T00:00:00"/>
    <n v="9"/>
    <x v="6"/>
    <x v="1"/>
  </r>
  <r>
    <x v="0"/>
    <x v="3"/>
    <x v="0"/>
    <x v="3"/>
    <n v="886"/>
    <n v="3"/>
    <n v="350"/>
    <x v="425"/>
    <n v="37212"/>
    <n v="272888"/>
    <n v="230360"/>
    <n v="307442"/>
    <d v="2014-06-01T00:00:00"/>
    <n v="6"/>
    <x v="1"/>
    <x v="0"/>
  </r>
  <r>
    <x v="3"/>
    <x v="0"/>
    <x v="0"/>
    <x v="3"/>
    <n v="2416"/>
    <n v="3"/>
    <n v="125"/>
    <x v="426"/>
    <n v="36240"/>
    <n v="265760"/>
    <n v="289920"/>
    <n v="294752"/>
    <d v="2013-09-01T00:00:00"/>
    <n v="9"/>
    <x v="6"/>
    <x v="1"/>
  </r>
  <r>
    <x v="3"/>
    <x v="3"/>
    <x v="0"/>
    <x v="3"/>
    <n v="2156"/>
    <n v="3"/>
    <n v="125"/>
    <x v="427"/>
    <n v="32340"/>
    <n v="237160"/>
    <n v="258720"/>
    <n v="263032"/>
    <d v="2014-10-01T00:00:00"/>
    <n v="10"/>
    <x v="7"/>
    <x v="0"/>
  </r>
  <r>
    <x v="1"/>
    <x v="0"/>
    <x v="0"/>
    <x v="3"/>
    <n v="2689"/>
    <n v="3"/>
    <n v="15"/>
    <x v="428"/>
    <n v="4840.2"/>
    <n v="35494.800000000003"/>
    <n v="26890"/>
    <n v="32268"/>
    <d v="2014-11-01T00:00:00"/>
    <n v="11"/>
    <x v="9"/>
    <x v="0"/>
  </r>
  <r>
    <x v="1"/>
    <x v="4"/>
    <x v="1"/>
    <x v="3"/>
    <n v="677"/>
    <n v="5"/>
    <n v="15"/>
    <x v="429"/>
    <n v="1218.5999999999999"/>
    <n v="8936.4"/>
    <n v="6770"/>
    <n v="6770"/>
    <d v="2014-03-01T00:00:00"/>
    <n v="3"/>
    <x v="3"/>
    <x v="0"/>
  </r>
  <r>
    <x v="4"/>
    <x v="2"/>
    <x v="1"/>
    <x v="3"/>
    <n v="1773"/>
    <n v="5"/>
    <n v="300"/>
    <x v="430"/>
    <n v="63828"/>
    <n v="468072"/>
    <n v="443250"/>
    <n v="523035"/>
    <d v="2014-04-01T00:00:00"/>
    <n v="4"/>
    <x v="10"/>
    <x v="0"/>
  </r>
  <r>
    <x v="0"/>
    <x v="3"/>
    <x v="1"/>
    <x v="3"/>
    <n v="2420"/>
    <n v="5"/>
    <n v="7"/>
    <x v="431"/>
    <n v="2032.8"/>
    <n v="14907.2"/>
    <n v="12100"/>
    <n v="4840"/>
    <d v="2014-09-01T00:00:00"/>
    <n v="9"/>
    <x v="6"/>
    <x v="0"/>
  </r>
  <r>
    <x v="0"/>
    <x v="0"/>
    <x v="1"/>
    <x v="3"/>
    <n v="2734"/>
    <n v="5"/>
    <n v="7"/>
    <x v="432"/>
    <n v="2296.56"/>
    <n v="16841.439999999999"/>
    <n v="13670"/>
    <n v="5468"/>
    <d v="2014-10-01T00:00:00"/>
    <n v="10"/>
    <x v="7"/>
    <x v="0"/>
  </r>
  <r>
    <x v="0"/>
    <x v="3"/>
    <x v="1"/>
    <x v="3"/>
    <n v="1715"/>
    <n v="5"/>
    <n v="20"/>
    <x v="433"/>
    <n v="4116"/>
    <n v="30184"/>
    <n v="17150"/>
    <n v="25725"/>
    <d v="2013-10-01T00:00:00"/>
    <n v="10"/>
    <x v="7"/>
    <x v="1"/>
  </r>
  <r>
    <x v="4"/>
    <x v="2"/>
    <x v="1"/>
    <x v="3"/>
    <n v="1186"/>
    <n v="5"/>
    <n v="300"/>
    <x v="434"/>
    <n v="42696"/>
    <n v="313104"/>
    <n v="296500"/>
    <n v="349870"/>
    <d v="2013-12-01T00:00:00"/>
    <n v="12"/>
    <x v="2"/>
    <x v="1"/>
  </r>
  <r>
    <x v="4"/>
    <x v="4"/>
    <x v="2"/>
    <x v="3"/>
    <n v="3495"/>
    <n v="10"/>
    <n v="300"/>
    <x v="435"/>
    <n v="125820"/>
    <n v="922680"/>
    <n v="873750"/>
    <n v="1013550"/>
    <d v="2014-01-01T00:00:00"/>
    <n v="1"/>
    <x v="0"/>
    <x v="0"/>
  </r>
  <r>
    <x v="0"/>
    <x v="3"/>
    <x v="2"/>
    <x v="3"/>
    <n v="886"/>
    <n v="10"/>
    <n v="350"/>
    <x v="425"/>
    <n v="37212"/>
    <n v="272888"/>
    <n v="230360"/>
    <n v="301240"/>
    <d v="2014-06-01T00:00:00"/>
    <n v="6"/>
    <x v="1"/>
    <x v="0"/>
  </r>
  <r>
    <x v="3"/>
    <x v="3"/>
    <x v="2"/>
    <x v="3"/>
    <n v="2156"/>
    <n v="10"/>
    <n v="125"/>
    <x v="427"/>
    <n v="32340"/>
    <n v="237160"/>
    <n v="258720"/>
    <n v="247940"/>
    <d v="2014-10-01T00:00:00"/>
    <n v="10"/>
    <x v="7"/>
    <x v="0"/>
  </r>
  <r>
    <x v="0"/>
    <x v="3"/>
    <x v="2"/>
    <x v="3"/>
    <n v="905"/>
    <n v="10"/>
    <n v="20"/>
    <x v="436"/>
    <n v="2172"/>
    <n v="15928"/>
    <n v="9050"/>
    <n v="9050"/>
    <d v="2014-10-01T00:00:00"/>
    <n v="10"/>
    <x v="7"/>
    <x v="0"/>
  </r>
  <r>
    <x v="0"/>
    <x v="3"/>
    <x v="2"/>
    <x v="3"/>
    <n v="1715"/>
    <n v="10"/>
    <n v="20"/>
    <x v="433"/>
    <n v="4116"/>
    <n v="30184"/>
    <n v="17150"/>
    <n v="17150"/>
    <d v="2013-10-01T00:00:00"/>
    <n v="10"/>
    <x v="7"/>
    <x v="1"/>
  </r>
  <r>
    <x v="0"/>
    <x v="2"/>
    <x v="2"/>
    <x v="3"/>
    <n v="1594"/>
    <n v="10"/>
    <n v="350"/>
    <x v="437"/>
    <n v="66948"/>
    <n v="490952"/>
    <n v="414440"/>
    <n v="541960"/>
    <d v="2014-11-01T00:00:00"/>
    <n v="11"/>
    <x v="9"/>
    <x v="0"/>
  </r>
  <r>
    <x v="4"/>
    <x v="1"/>
    <x v="2"/>
    <x v="3"/>
    <n v="1359"/>
    <n v="10"/>
    <n v="300"/>
    <x v="438"/>
    <n v="48924"/>
    <n v="358776"/>
    <n v="339750"/>
    <n v="394110"/>
    <d v="2014-11-01T00:00:00"/>
    <n v="11"/>
    <x v="9"/>
    <x v="0"/>
  </r>
  <r>
    <x v="4"/>
    <x v="3"/>
    <x v="2"/>
    <x v="3"/>
    <n v="2150"/>
    <n v="10"/>
    <n v="300"/>
    <x v="439"/>
    <n v="77400"/>
    <n v="567600"/>
    <n v="537500"/>
    <n v="623500"/>
    <d v="2014-11-01T00:00:00"/>
    <n v="11"/>
    <x v="9"/>
    <x v="0"/>
  </r>
  <r>
    <x v="0"/>
    <x v="3"/>
    <x v="2"/>
    <x v="3"/>
    <n v="1197"/>
    <n v="10"/>
    <n v="350"/>
    <x v="440"/>
    <n v="50274"/>
    <n v="368676"/>
    <n v="311220"/>
    <n v="406980"/>
    <d v="2014-11-01T00:00:00"/>
    <n v="11"/>
    <x v="9"/>
    <x v="0"/>
  </r>
  <r>
    <x v="1"/>
    <x v="3"/>
    <x v="2"/>
    <x v="3"/>
    <n v="380"/>
    <n v="10"/>
    <n v="15"/>
    <x v="441"/>
    <n v="684"/>
    <n v="5016"/>
    <n v="3800"/>
    <n v="1900"/>
    <d v="2013-12-01T00:00:00"/>
    <n v="12"/>
    <x v="2"/>
    <x v="1"/>
  </r>
  <r>
    <x v="0"/>
    <x v="3"/>
    <x v="2"/>
    <x v="3"/>
    <n v="1233"/>
    <n v="10"/>
    <n v="20"/>
    <x v="442"/>
    <n v="2959.2"/>
    <n v="21700.799999999999"/>
    <n v="12330"/>
    <n v="12330"/>
    <d v="2014-12-01T00:00:00"/>
    <n v="12"/>
    <x v="2"/>
    <x v="0"/>
  </r>
  <r>
    <x v="0"/>
    <x v="3"/>
    <x v="3"/>
    <x v="3"/>
    <n v="1395"/>
    <n v="120"/>
    <n v="350"/>
    <x v="443"/>
    <n v="58590"/>
    <n v="429660"/>
    <n v="362700"/>
    <n v="320850"/>
    <d v="2014-07-01T00:00:00"/>
    <n v="7"/>
    <x v="4"/>
    <x v="0"/>
  </r>
  <r>
    <x v="0"/>
    <x v="4"/>
    <x v="3"/>
    <x v="3"/>
    <n v="986"/>
    <n v="120"/>
    <n v="350"/>
    <x v="444"/>
    <n v="41412"/>
    <n v="303688"/>
    <n v="256360"/>
    <n v="226780"/>
    <d v="2014-10-01T00:00:00"/>
    <n v="10"/>
    <x v="7"/>
    <x v="0"/>
  </r>
  <r>
    <x v="0"/>
    <x v="3"/>
    <x v="3"/>
    <x v="3"/>
    <n v="905"/>
    <n v="120"/>
    <n v="20"/>
    <x v="436"/>
    <n v="2172"/>
    <n v="15928"/>
    <n v="9050"/>
    <n v="-90500"/>
    <d v="2014-10-01T00:00:00"/>
    <n v="10"/>
    <x v="7"/>
    <x v="0"/>
  </r>
  <r>
    <x v="2"/>
    <x v="0"/>
    <x v="4"/>
    <x v="3"/>
    <n v="2109"/>
    <n v="250"/>
    <n v="12"/>
    <x v="445"/>
    <n v="3036.96"/>
    <n v="22271.040000000001"/>
    <n v="6327"/>
    <n v="-501942"/>
    <d v="2014-05-01T00:00:00"/>
    <n v="5"/>
    <x v="11"/>
    <x v="0"/>
  </r>
  <r>
    <x v="1"/>
    <x v="2"/>
    <x v="4"/>
    <x v="3"/>
    <n v="3874.5"/>
    <n v="250"/>
    <n v="15"/>
    <x v="446"/>
    <n v="6974.0999999999995"/>
    <n v="51143.4"/>
    <n v="38745"/>
    <n v="-910507.5"/>
    <d v="2014-07-01T00:00:00"/>
    <n v="7"/>
    <x v="4"/>
    <x v="0"/>
  </r>
  <r>
    <x v="0"/>
    <x v="0"/>
    <x v="4"/>
    <x v="3"/>
    <n v="623"/>
    <n v="250"/>
    <n v="350"/>
    <x v="447"/>
    <n v="26166"/>
    <n v="191884"/>
    <n v="161980"/>
    <n v="62300"/>
    <d v="2013-09-01T00:00:00"/>
    <n v="9"/>
    <x v="6"/>
    <x v="1"/>
  </r>
  <r>
    <x v="0"/>
    <x v="4"/>
    <x v="4"/>
    <x v="3"/>
    <n v="986"/>
    <n v="250"/>
    <n v="350"/>
    <x v="444"/>
    <n v="41412"/>
    <n v="303688"/>
    <n v="256360"/>
    <n v="98600"/>
    <d v="2014-10-01T00:00:00"/>
    <n v="10"/>
    <x v="7"/>
    <x v="0"/>
  </r>
  <r>
    <x v="3"/>
    <x v="4"/>
    <x v="4"/>
    <x v="3"/>
    <n v="2387"/>
    <n v="250"/>
    <n v="125"/>
    <x v="448"/>
    <n v="35805"/>
    <n v="262570"/>
    <n v="286440"/>
    <n v="-298375"/>
    <d v="2014-11-01T00:00:00"/>
    <n v="11"/>
    <x v="9"/>
    <x v="0"/>
  </r>
  <r>
    <x v="0"/>
    <x v="3"/>
    <x v="4"/>
    <x v="3"/>
    <n v="1233"/>
    <n v="250"/>
    <n v="20"/>
    <x v="442"/>
    <n v="2959.2"/>
    <n v="21700.799999999999"/>
    <n v="12330"/>
    <n v="-283590"/>
    <d v="2014-12-01T00:00:00"/>
    <n v="12"/>
    <x v="2"/>
    <x v="0"/>
  </r>
  <r>
    <x v="0"/>
    <x v="4"/>
    <x v="5"/>
    <x v="3"/>
    <n v="270"/>
    <n v="260"/>
    <n v="350"/>
    <x v="449"/>
    <n v="11340"/>
    <n v="83160"/>
    <n v="70200"/>
    <n v="24300"/>
    <d v="2014-02-01T00:00:00"/>
    <n v="2"/>
    <x v="8"/>
    <x v="0"/>
  </r>
  <r>
    <x v="0"/>
    <x v="2"/>
    <x v="5"/>
    <x v="3"/>
    <n v="3421.5"/>
    <n v="260"/>
    <n v="7"/>
    <x v="450"/>
    <n v="2874.06"/>
    <n v="21076.44"/>
    <n v="17107.5"/>
    <n v="-865639.5"/>
    <d v="2014-07-01T00:00:00"/>
    <n v="7"/>
    <x v="4"/>
    <x v="0"/>
  </r>
  <r>
    <x v="0"/>
    <x v="0"/>
    <x v="5"/>
    <x v="3"/>
    <n v="2734"/>
    <n v="260"/>
    <n v="7"/>
    <x v="432"/>
    <n v="2296.56"/>
    <n v="16841.439999999999"/>
    <n v="13670"/>
    <n v="-691702"/>
    <d v="2014-10-01T00:00:00"/>
    <n v="10"/>
    <x v="7"/>
    <x v="0"/>
  </r>
  <r>
    <x v="1"/>
    <x v="4"/>
    <x v="5"/>
    <x v="3"/>
    <n v="2548"/>
    <n v="260"/>
    <n v="15"/>
    <x v="451"/>
    <n v="4586.3999999999996"/>
    <n v="33633.599999999999"/>
    <n v="25480"/>
    <n v="-624260"/>
    <d v="2013-11-01T00:00:00"/>
    <n v="11"/>
    <x v="9"/>
    <x v="1"/>
  </r>
  <r>
    <x v="0"/>
    <x v="2"/>
    <x v="0"/>
    <x v="3"/>
    <n v="2521.5"/>
    <n v="3"/>
    <n v="20"/>
    <x v="452"/>
    <n v="6051.6"/>
    <n v="44378.400000000001"/>
    <n v="25215"/>
    <n v="42865.5"/>
    <d v="2014-01-01T00:00:00"/>
    <n v="1"/>
    <x v="0"/>
    <x v="0"/>
  </r>
  <r>
    <x v="2"/>
    <x v="3"/>
    <x v="1"/>
    <x v="3"/>
    <n v="2661"/>
    <n v="5"/>
    <n v="12"/>
    <x v="453"/>
    <n v="3831.84"/>
    <n v="28100.16"/>
    <n v="7983"/>
    <n v="18627"/>
    <d v="2014-05-01T00:00:00"/>
    <n v="5"/>
    <x v="11"/>
    <x v="0"/>
  </r>
  <r>
    <x v="0"/>
    <x v="1"/>
    <x v="2"/>
    <x v="3"/>
    <n v="1531"/>
    <n v="10"/>
    <n v="20"/>
    <x v="454"/>
    <n v="3674.4"/>
    <n v="26945.599999999999"/>
    <n v="15310"/>
    <n v="15310"/>
    <d v="2014-12-01T00:00:00"/>
    <n v="12"/>
    <x v="2"/>
    <x v="0"/>
  </r>
  <r>
    <x v="0"/>
    <x v="2"/>
    <x v="4"/>
    <x v="3"/>
    <n v="1491"/>
    <n v="250"/>
    <n v="7"/>
    <x v="455"/>
    <n v="1252.44"/>
    <n v="9184.56"/>
    <n v="7455"/>
    <n v="-362313"/>
    <d v="2014-03-01T00:00:00"/>
    <n v="3"/>
    <x v="3"/>
    <x v="0"/>
  </r>
  <r>
    <x v="0"/>
    <x v="1"/>
    <x v="4"/>
    <x v="3"/>
    <n v="1531"/>
    <n v="250"/>
    <n v="20"/>
    <x v="454"/>
    <n v="3674.4"/>
    <n v="26945.599999999999"/>
    <n v="15310"/>
    <n v="-352130"/>
    <d v="2014-12-01T00:00:00"/>
    <n v="12"/>
    <x v="2"/>
    <x v="0"/>
  </r>
  <r>
    <x v="2"/>
    <x v="0"/>
    <x v="5"/>
    <x v="3"/>
    <n v="2761"/>
    <n v="260"/>
    <n v="12"/>
    <x v="456"/>
    <n v="3975.84"/>
    <n v="29156.16"/>
    <n v="8283"/>
    <n v="-684728"/>
    <d v="2013-09-01T00:00:00"/>
    <n v="9"/>
    <x v="6"/>
    <x v="1"/>
  </r>
  <r>
    <x v="1"/>
    <x v="4"/>
    <x v="0"/>
    <x v="3"/>
    <n v="2567"/>
    <n v="3"/>
    <n v="15"/>
    <x v="457"/>
    <n v="5005.6499999999996"/>
    <n v="33499.35"/>
    <n v="25670"/>
    <n v="30804"/>
    <d v="2014-06-01T00:00:00"/>
    <n v="6"/>
    <x v="1"/>
    <x v="0"/>
  </r>
  <r>
    <x v="1"/>
    <x v="4"/>
    <x v="4"/>
    <x v="3"/>
    <n v="2567"/>
    <n v="250"/>
    <n v="15"/>
    <x v="457"/>
    <n v="5005.6499999999996"/>
    <n v="33499.35"/>
    <n v="25670"/>
    <n v="-603245"/>
    <d v="2014-06-01T00:00:00"/>
    <n v="6"/>
    <x v="1"/>
    <x v="0"/>
  </r>
  <r>
    <x v="0"/>
    <x v="0"/>
    <x v="0"/>
    <x v="3"/>
    <n v="923"/>
    <n v="3"/>
    <n v="350"/>
    <x v="458"/>
    <n v="41996.5"/>
    <n v="281053.5"/>
    <n v="239980"/>
    <n v="320281"/>
    <d v="2014-03-01T00:00:00"/>
    <n v="3"/>
    <x v="3"/>
    <x v="0"/>
  </r>
  <r>
    <x v="0"/>
    <x v="2"/>
    <x v="0"/>
    <x v="3"/>
    <n v="1790"/>
    <n v="3"/>
    <n v="350"/>
    <x v="459"/>
    <n v="81445"/>
    <n v="545055"/>
    <n v="465400"/>
    <n v="621130"/>
    <d v="2014-03-01T00:00:00"/>
    <n v="3"/>
    <x v="3"/>
    <x v="0"/>
  </r>
  <r>
    <x v="0"/>
    <x v="1"/>
    <x v="0"/>
    <x v="3"/>
    <n v="442"/>
    <n v="3"/>
    <n v="20"/>
    <x v="460"/>
    <n v="1149.2"/>
    <n v="7690.8"/>
    <n v="4420"/>
    <n v="7514"/>
    <d v="2013-09-01T00:00:00"/>
    <n v="9"/>
    <x v="6"/>
    <x v="1"/>
  </r>
  <r>
    <x v="0"/>
    <x v="4"/>
    <x v="1"/>
    <x v="3"/>
    <n v="982.5"/>
    <n v="5"/>
    <n v="350"/>
    <x v="461"/>
    <n v="44703.75"/>
    <n v="299171.25"/>
    <n v="255450"/>
    <n v="338962.5"/>
    <d v="2014-01-01T00:00:00"/>
    <n v="1"/>
    <x v="0"/>
    <x v="0"/>
  </r>
  <r>
    <x v="0"/>
    <x v="4"/>
    <x v="1"/>
    <x v="3"/>
    <n v="1298"/>
    <n v="5"/>
    <n v="7"/>
    <x v="462"/>
    <n v="1181.18"/>
    <n v="7904.82"/>
    <n v="6490"/>
    <n v="2596"/>
    <d v="2014-02-01T00:00:00"/>
    <n v="2"/>
    <x v="8"/>
    <x v="0"/>
  </r>
  <r>
    <x v="2"/>
    <x v="3"/>
    <x v="1"/>
    <x v="3"/>
    <n v="604"/>
    <n v="5"/>
    <n v="12"/>
    <x v="463"/>
    <n v="942.24"/>
    <n v="6305.76"/>
    <n v="1812"/>
    <n v="4228"/>
    <d v="2014-06-01T00:00:00"/>
    <n v="6"/>
    <x v="1"/>
    <x v="0"/>
  </r>
  <r>
    <x v="0"/>
    <x v="3"/>
    <x v="1"/>
    <x v="3"/>
    <n v="2255"/>
    <n v="5"/>
    <n v="20"/>
    <x v="464"/>
    <n v="5863"/>
    <n v="39237"/>
    <n v="22550"/>
    <n v="33825"/>
    <d v="2014-07-01T00:00:00"/>
    <n v="7"/>
    <x v="4"/>
    <x v="0"/>
  </r>
  <r>
    <x v="0"/>
    <x v="0"/>
    <x v="1"/>
    <x v="3"/>
    <n v="1249"/>
    <n v="5"/>
    <n v="20"/>
    <x v="465"/>
    <n v="3247.4"/>
    <n v="21732.6"/>
    <n v="12490"/>
    <n v="18735"/>
    <d v="2014-10-01T00:00:00"/>
    <n v="10"/>
    <x v="7"/>
    <x v="0"/>
  </r>
  <r>
    <x v="0"/>
    <x v="4"/>
    <x v="2"/>
    <x v="3"/>
    <n v="1438.5"/>
    <n v="10"/>
    <n v="7"/>
    <x v="466"/>
    <n v="1309.0350000000001"/>
    <n v="8760.4650000000001"/>
    <n v="7192.5"/>
    <n v="-4315.5"/>
    <d v="2014-01-01T00:00:00"/>
    <n v="1"/>
    <x v="0"/>
    <x v="0"/>
  </r>
  <r>
    <x v="4"/>
    <x v="1"/>
    <x v="2"/>
    <x v="3"/>
    <n v="807"/>
    <n v="10"/>
    <n v="300"/>
    <x v="467"/>
    <n v="31473"/>
    <n v="210627"/>
    <n v="201750"/>
    <n v="234030"/>
    <d v="2014-01-01T00:00:00"/>
    <n v="1"/>
    <x v="0"/>
    <x v="0"/>
  </r>
  <r>
    <x v="0"/>
    <x v="4"/>
    <x v="2"/>
    <x v="3"/>
    <n v="2641"/>
    <n v="10"/>
    <n v="20"/>
    <x v="468"/>
    <n v="6866.6"/>
    <n v="45953.4"/>
    <n v="26410"/>
    <n v="26410"/>
    <d v="2014-02-01T00:00:00"/>
    <n v="2"/>
    <x v="8"/>
    <x v="0"/>
  </r>
  <r>
    <x v="0"/>
    <x v="1"/>
    <x v="2"/>
    <x v="3"/>
    <n v="2708"/>
    <n v="10"/>
    <n v="20"/>
    <x v="469"/>
    <n v="7040.8"/>
    <n v="47119.199999999997"/>
    <n v="27080"/>
    <n v="27080"/>
    <d v="2014-02-01T00:00:00"/>
    <n v="2"/>
    <x v="8"/>
    <x v="0"/>
  </r>
  <r>
    <x v="0"/>
    <x v="0"/>
    <x v="2"/>
    <x v="3"/>
    <n v="2632"/>
    <n v="10"/>
    <n v="350"/>
    <x v="470"/>
    <n v="119756"/>
    <n v="801444"/>
    <n v="684320"/>
    <n v="894880"/>
    <d v="2014-06-01T00:00:00"/>
    <n v="6"/>
    <x v="1"/>
    <x v="0"/>
  </r>
  <r>
    <x v="3"/>
    <x v="0"/>
    <x v="2"/>
    <x v="3"/>
    <n v="1583"/>
    <n v="10"/>
    <n v="125"/>
    <x v="471"/>
    <n v="25723.75"/>
    <n v="172151.25"/>
    <n v="189960"/>
    <n v="182045"/>
    <d v="2014-06-01T00:00:00"/>
    <n v="6"/>
    <x v="1"/>
    <x v="0"/>
  </r>
  <r>
    <x v="2"/>
    <x v="3"/>
    <x v="2"/>
    <x v="3"/>
    <n v="571"/>
    <n v="10"/>
    <n v="12"/>
    <x v="472"/>
    <n v="890.76"/>
    <n v="5961.24"/>
    <n v="1713"/>
    <n v="1142"/>
    <d v="2014-07-01T00:00:00"/>
    <n v="7"/>
    <x v="4"/>
    <x v="0"/>
  </r>
  <r>
    <x v="0"/>
    <x v="2"/>
    <x v="2"/>
    <x v="3"/>
    <n v="2696"/>
    <n v="10"/>
    <n v="7"/>
    <x v="473"/>
    <n v="2453.36"/>
    <n v="16418.64"/>
    <n v="13480"/>
    <n v="-8088"/>
    <d v="2014-08-01T00:00:00"/>
    <n v="8"/>
    <x v="5"/>
    <x v="0"/>
  </r>
  <r>
    <x v="1"/>
    <x v="0"/>
    <x v="2"/>
    <x v="3"/>
    <n v="1565"/>
    <n v="10"/>
    <n v="15"/>
    <x v="474"/>
    <n v="3051.75"/>
    <n v="20423.25"/>
    <n v="15650"/>
    <n v="7825"/>
    <d v="2014-10-01T00:00:00"/>
    <n v="10"/>
    <x v="7"/>
    <x v="0"/>
  </r>
  <r>
    <x v="0"/>
    <x v="0"/>
    <x v="2"/>
    <x v="3"/>
    <n v="1249"/>
    <n v="10"/>
    <n v="20"/>
    <x v="465"/>
    <n v="3247.4"/>
    <n v="21732.6"/>
    <n v="12490"/>
    <n v="12490"/>
    <d v="2014-10-01T00:00:00"/>
    <n v="10"/>
    <x v="7"/>
    <x v="0"/>
  </r>
  <r>
    <x v="0"/>
    <x v="1"/>
    <x v="2"/>
    <x v="3"/>
    <n v="357"/>
    <n v="10"/>
    <n v="350"/>
    <x v="475"/>
    <n v="16243.5"/>
    <n v="108706.5"/>
    <n v="92820"/>
    <n v="121380"/>
    <d v="2014-11-01T00:00:00"/>
    <n v="11"/>
    <x v="9"/>
    <x v="0"/>
  </r>
  <r>
    <x v="2"/>
    <x v="1"/>
    <x v="2"/>
    <x v="3"/>
    <n v="1013"/>
    <n v="10"/>
    <n v="12"/>
    <x v="476"/>
    <n v="1580.28"/>
    <n v="10575.72"/>
    <n v="3039"/>
    <n v="2026"/>
    <d v="2014-12-01T00:00:00"/>
    <n v="12"/>
    <x v="2"/>
    <x v="0"/>
  </r>
  <r>
    <x v="1"/>
    <x v="2"/>
    <x v="3"/>
    <x v="3"/>
    <n v="3997.5"/>
    <n v="120"/>
    <n v="15"/>
    <x v="477"/>
    <n v="7795.125"/>
    <n v="52167.375"/>
    <n v="39975"/>
    <n v="-419737.5"/>
    <d v="2014-01-01T00:00:00"/>
    <n v="1"/>
    <x v="0"/>
    <x v="0"/>
  </r>
  <r>
    <x v="0"/>
    <x v="0"/>
    <x v="3"/>
    <x v="3"/>
    <n v="2632"/>
    <n v="120"/>
    <n v="350"/>
    <x v="470"/>
    <n v="119756"/>
    <n v="801444"/>
    <n v="684320"/>
    <n v="605360"/>
    <d v="2014-06-01T00:00:00"/>
    <n v="6"/>
    <x v="1"/>
    <x v="0"/>
  </r>
  <r>
    <x v="0"/>
    <x v="2"/>
    <x v="3"/>
    <x v="3"/>
    <n v="1190"/>
    <n v="120"/>
    <n v="7"/>
    <x v="478"/>
    <n v="1082.9000000000001"/>
    <n v="7247.1"/>
    <n v="5950"/>
    <n v="-134470"/>
    <d v="2014-06-01T00:00:00"/>
    <n v="6"/>
    <x v="1"/>
    <x v="0"/>
  </r>
  <r>
    <x v="2"/>
    <x v="3"/>
    <x v="3"/>
    <x v="3"/>
    <n v="604"/>
    <n v="120"/>
    <n v="12"/>
    <x v="463"/>
    <n v="942.24"/>
    <n v="6305.76"/>
    <n v="1812"/>
    <n v="-65232"/>
    <d v="2014-06-01T00:00:00"/>
    <n v="6"/>
    <x v="1"/>
    <x v="0"/>
  </r>
  <r>
    <x v="1"/>
    <x v="1"/>
    <x v="3"/>
    <x v="3"/>
    <n v="660"/>
    <n v="120"/>
    <n v="15"/>
    <x v="479"/>
    <n v="1287"/>
    <n v="8613"/>
    <n v="6600"/>
    <n v="-69300"/>
    <d v="2013-09-01T00:00:00"/>
    <n v="9"/>
    <x v="6"/>
    <x v="1"/>
  </r>
  <r>
    <x v="2"/>
    <x v="3"/>
    <x v="3"/>
    <x v="3"/>
    <n v="410"/>
    <n v="120"/>
    <n v="12"/>
    <x v="480"/>
    <n v="639.6"/>
    <n v="4280.3999999999996"/>
    <n v="1230"/>
    <n v="-44280"/>
    <d v="2014-10-01T00:00:00"/>
    <n v="10"/>
    <x v="7"/>
    <x v="0"/>
  </r>
  <r>
    <x v="4"/>
    <x v="3"/>
    <x v="3"/>
    <x v="3"/>
    <n v="2605"/>
    <n v="120"/>
    <n v="300"/>
    <x v="481"/>
    <n v="101595"/>
    <n v="679905"/>
    <n v="651250"/>
    <n v="468900"/>
    <d v="2013-11-01T00:00:00"/>
    <n v="11"/>
    <x v="9"/>
    <x v="1"/>
  </r>
  <r>
    <x v="2"/>
    <x v="1"/>
    <x v="3"/>
    <x v="3"/>
    <n v="1013"/>
    <n v="120"/>
    <n v="12"/>
    <x v="476"/>
    <n v="1580.28"/>
    <n v="10575.72"/>
    <n v="3039"/>
    <n v="-109404"/>
    <d v="2014-12-01T00:00:00"/>
    <n v="12"/>
    <x v="2"/>
    <x v="0"/>
  </r>
  <r>
    <x v="3"/>
    <x v="0"/>
    <x v="4"/>
    <x v="3"/>
    <n v="1583"/>
    <n v="250"/>
    <n v="125"/>
    <x v="471"/>
    <n v="25723.75"/>
    <n v="172151.25"/>
    <n v="189960"/>
    <n v="-197875"/>
    <d v="2014-06-01T00:00:00"/>
    <n v="6"/>
    <x v="1"/>
    <x v="0"/>
  </r>
  <r>
    <x v="1"/>
    <x v="0"/>
    <x v="4"/>
    <x v="3"/>
    <n v="1565"/>
    <n v="250"/>
    <n v="15"/>
    <x v="474"/>
    <n v="3051.75"/>
    <n v="20423.25"/>
    <n v="15650"/>
    <n v="-367775"/>
    <d v="2014-10-01T00:00:00"/>
    <n v="10"/>
    <x v="7"/>
    <x v="0"/>
  </r>
  <r>
    <x v="3"/>
    <x v="0"/>
    <x v="5"/>
    <x v="3"/>
    <n v="1659"/>
    <n v="260"/>
    <n v="125"/>
    <x v="482"/>
    <n v="26958.75"/>
    <n v="180416.25"/>
    <n v="199080"/>
    <n v="-223965"/>
    <d v="2014-01-01T00:00:00"/>
    <n v="1"/>
    <x v="0"/>
    <x v="0"/>
  </r>
  <r>
    <x v="0"/>
    <x v="2"/>
    <x v="5"/>
    <x v="3"/>
    <n v="1190"/>
    <n v="260"/>
    <n v="7"/>
    <x v="478"/>
    <n v="1082.9000000000001"/>
    <n v="7247.1"/>
    <n v="5950"/>
    <n v="-301070"/>
    <d v="2014-06-01T00:00:00"/>
    <n v="6"/>
    <x v="1"/>
    <x v="0"/>
  </r>
  <r>
    <x v="2"/>
    <x v="3"/>
    <x v="5"/>
    <x v="3"/>
    <n v="410"/>
    <n v="260"/>
    <n v="12"/>
    <x v="480"/>
    <n v="639.6"/>
    <n v="4280.3999999999996"/>
    <n v="1230"/>
    <n v="-101680"/>
    <d v="2014-10-01T00:00:00"/>
    <n v="10"/>
    <x v="7"/>
    <x v="0"/>
  </r>
  <r>
    <x v="2"/>
    <x v="1"/>
    <x v="5"/>
    <x v="3"/>
    <n v="1770"/>
    <n v="260"/>
    <n v="12"/>
    <x v="483"/>
    <n v="2761.2"/>
    <n v="18478.8"/>
    <n v="5310"/>
    <n v="-438960"/>
    <d v="2013-12-01T00:00:00"/>
    <n v="12"/>
    <x v="2"/>
    <x v="1"/>
  </r>
  <r>
    <x v="0"/>
    <x v="3"/>
    <x v="0"/>
    <x v="3"/>
    <n v="2579"/>
    <n v="3"/>
    <n v="20"/>
    <x v="484"/>
    <n v="7221.2"/>
    <n v="44358.8"/>
    <n v="25790"/>
    <n v="43843"/>
    <d v="2014-04-01T00:00:00"/>
    <n v="4"/>
    <x v="10"/>
    <x v="0"/>
  </r>
  <r>
    <x v="0"/>
    <x v="4"/>
    <x v="0"/>
    <x v="3"/>
    <n v="1743"/>
    <n v="3"/>
    <n v="20"/>
    <x v="485"/>
    <n v="4880.3999999999996"/>
    <n v="29979.599999999999"/>
    <n v="17430"/>
    <n v="29631"/>
    <d v="2014-05-01T00:00:00"/>
    <n v="5"/>
    <x v="11"/>
    <x v="0"/>
  </r>
  <r>
    <x v="0"/>
    <x v="4"/>
    <x v="0"/>
    <x v="3"/>
    <n v="2996"/>
    <n v="3"/>
    <n v="7"/>
    <x v="486"/>
    <n v="2936.08"/>
    <n v="18035.919999999998"/>
    <n v="14980"/>
    <n v="11984"/>
    <d v="2013-10-01T00:00:00"/>
    <n v="10"/>
    <x v="7"/>
    <x v="1"/>
  </r>
  <r>
    <x v="0"/>
    <x v="1"/>
    <x v="0"/>
    <x v="3"/>
    <n v="280"/>
    <n v="3"/>
    <n v="7"/>
    <x v="487"/>
    <n v="274.39999999999998"/>
    <n v="1685.6"/>
    <n v="1400"/>
    <n v="1120"/>
    <d v="2014-12-01T00:00:00"/>
    <n v="12"/>
    <x v="2"/>
    <x v="0"/>
  </r>
  <r>
    <x v="0"/>
    <x v="2"/>
    <x v="1"/>
    <x v="3"/>
    <n v="293"/>
    <n v="5"/>
    <n v="7"/>
    <x v="488"/>
    <n v="287.14"/>
    <n v="1763.8600000000001"/>
    <n v="1465"/>
    <n v="586"/>
    <d v="2014-02-01T00:00:00"/>
    <n v="2"/>
    <x v="8"/>
    <x v="0"/>
  </r>
  <r>
    <x v="0"/>
    <x v="4"/>
    <x v="1"/>
    <x v="3"/>
    <n v="2996"/>
    <n v="5"/>
    <n v="7"/>
    <x v="486"/>
    <n v="2936.08"/>
    <n v="18035.919999999998"/>
    <n v="14980"/>
    <n v="5992"/>
    <d v="2013-10-01T00:00:00"/>
    <n v="10"/>
    <x v="7"/>
    <x v="1"/>
  </r>
  <r>
    <x v="1"/>
    <x v="1"/>
    <x v="2"/>
    <x v="3"/>
    <n v="278"/>
    <n v="10"/>
    <n v="15"/>
    <x v="489"/>
    <n v="583.79999999999995"/>
    <n v="3586.2"/>
    <n v="2780"/>
    <n v="1390"/>
    <d v="2014-02-01T00:00:00"/>
    <n v="2"/>
    <x v="8"/>
    <x v="0"/>
  </r>
  <r>
    <x v="0"/>
    <x v="0"/>
    <x v="2"/>
    <x v="3"/>
    <n v="2428"/>
    <n v="10"/>
    <n v="20"/>
    <x v="490"/>
    <n v="6798.4"/>
    <n v="41761.599999999999"/>
    <n v="24280"/>
    <n v="24280"/>
    <d v="2014-03-01T00:00:00"/>
    <n v="3"/>
    <x v="3"/>
    <x v="0"/>
  </r>
  <r>
    <x v="1"/>
    <x v="4"/>
    <x v="2"/>
    <x v="3"/>
    <n v="1767"/>
    <n v="10"/>
    <n v="15"/>
    <x v="491"/>
    <n v="3710.7"/>
    <n v="22794.3"/>
    <n v="17670"/>
    <n v="8835"/>
    <d v="2014-09-01T00:00:00"/>
    <n v="9"/>
    <x v="6"/>
    <x v="0"/>
  </r>
  <r>
    <x v="2"/>
    <x v="2"/>
    <x v="2"/>
    <x v="3"/>
    <n v="1393"/>
    <n v="10"/>
    <n v="12"/>
    <x v="492"/>
    <n v="2340.2399999999998"/>
    <n v="14375.76"/>
    <n v="4179"/>
    <n v="2786"/>
    <d v="2014-10-01T00:00:00"/>
    <n v="10"/>
    <x v="7"/>
    <x v="0"/>
  </r>
  <r>
    <x v="0"/>
    <x v="1"/>
    <x v="4"/>
    <x v="3"/>
    <n v="280"/>
    <n v="250"/>
    <n v="7"/>
    <x v="487"/>
    <n v="274.39999999999998"/>
    <n v="1685.6"/>
    <n v="1400"/>
    <n v="-68040"/>
    <d v="2014-12-01T00:00:00"/>
    <n v="12"/>
    <x v="2"/>
    <x v="0"/>
  </r>
  <r>
    <x v="2"/>
    <x v="2"/>
    <x v="5"/>
    <x v="3"/>
    <n v="1393"/>
    <n v="260"/>
    <n v="12"/>
    <x v="492"/>
    <n v="2340.2399999999998"/>
    <n v="14375.76"/>
    <n v="4179"/>
    <n v="-345464"/>
    <d v="2014-10-01T00:00:00"/>
    <n v="10"/>
    <x v="7"/>
    <x v="0"/>
  </r>
  <r>
    <x v="2"/>
    <x v="4"/>
    <x v="5"/>
    <x v="3"/>
    <n v="2015"/>
    <n v="260"/>
    <n v="12"/>
    <x v="493"/>
    <n v="3385.2"/>
    <n v="20794.8"/>
    <n v="6045"/>
    <n v="-499720"/>
    <d v="2013-12-01T00:00:00"/>
    <n v="12"/>
    <x v="2"/>
    <x v="1"/>
  </r>
  <r>
    <x v="4"/>
    <x v="3"/>
    <x v="0"/>
    <x v="3"/>
    <n v="801"/>
    <n v="3"/>
    <n v="300"/>
    <x v="494"/>
    <n v="33642"/>
    <n v="206658"/>
    <n v="200250"/>
    <n v="237897"/>
    <d v="2014-07-01T00:00:00"/>
    <n v="7"/>
    <x v="4"/>
    <x v="0"/>
  </r>
  <r>
    <x v="3"/>
    <x v="2"/>
    <x v="0"/>
    <x v="3"/>
    <n v="1023"/>
    <n v="3"/>
    <n v="125"/>
    <x v="495"/>
    <n v="17902.5"/>
    <n v="109972.5"/>
    <n v="122760"/>
    <n v="124806"/>
    <d v="2013-09-01T00:00:00"/>
    <n v="9"/>
    <x v="6"/>
    <x v="1"/>
  </r>
  <r>
    <x v="4"/>
    <x v="0"/>
    <x v="0"/>
    <x v="3"/>
    <n v="1496"/>
    <n v="3"/>
    <n v="300"/>
    <x v="496"/>
    <n v="62832"/>
    <n v="385968"/>
    <n v="374000"/>
    <n v="444312"/>
    <d v="2014-10-01T00:00:00"/>
    <n v="10"/>
    <x v="7"/>
    <x v="0"/>
  </r>
  <r>
    <x v="4"/>
    <x v="4"/>
    <x v="0"/>
    <x v="3"/>
    <n v="1010"/>
    <n v="3"/>
    <n v="300"/>
    <x v="497"/>
    <n v="42420"/>
    <n v="260580"/>
    <n v="252500"/>
    <n v="299970"/>
    <d v="2014-10-01T00:00:00"/>
    <n v="10"/>
    <x v="7"/>
    <x v="0"/>
  </r>
  <r>
    <x v="1"/>
    <x v="1"/>
    <x v="0"/>
    <x v="3"/>
    <n v="1513"/>
    <n v="3"/>
    <n v="15"/>
    <x v="498"/>
    <n v="3177.3"/>
    <n v="19517.7"/>
    <n v="15130"/>
    <n v="18156"/>
    <d v="2014-11-01T00:00:00"/>
    <n v="11"/>
    <x v="9"/>
    <x v="0"/>
  </r>
  <r>
    <x v="1"/>
    <x v="0"/>
    <x v="0"/>
    <x v="3"/>
    <n v="2300"/>
    <n v="3"/>
    <n v="15"/>
    <x v="499"/>
    <n v="4830"/>
    <n v="29670"/>
    <n v="23000"/>
    <n v="27600"/>
    <d v="2014-12-01T00:00:00"/>
    <n v="12"/>
    <x v="2"/>
    <x v="0"/>
  </r>
  <r>
    <x v="3"/>
    <x v="3"/>
    <x v="0"/>
    <x v="3"/>
    <n v="2821"/>
    <n v="3"/>
    <n v="125"/>
    <x v="31"/>
    <n v="49367.5"/>
    <n v="303257.5"/>
    <n v="338520"/>
    <n v="344162"/>
    <d v="2013-12-01T00:00:00"/>
    <n v="12"/>
    <x v="2"/>
    <x v="1"/>
  </r>
  <r>
    <x v="0"/>
    <x v="0"/>
    <x v="1"/>
    <x v="3"/>
    <n v="2227.5"/>
    <n v="5"/>
    <n v="350"/>
    <x v="500"/>
    <n v="109147.5"/>
    <n v="670477.5"/>
    <n v="579150"/>
    <n v="768487.5"/>
    <d v="2014-01-01T00:00:00"/>
    <n v="1"/>
    <x v="0"/>
    <x v="0"/>
  </r>
  <r>
    <x v="0"/>
    <x v="1"/>
    <x v="1"/>
    <x v="3"/>
    <n v="1199"/>
    <n v="5"/>
    <n v="350"/>
    <x v="501"/>
    <n v="58751"/>
    <n v="360899"/>
    <n v="311740"/>
    <n v="413655"/>
    <d v="2014-04-01T00:00:00"/>
    <n v="4"/>
    <x v="10"/>
    <x v="0"/>
  </r>
  <r>
    <x v="0"/>
    <x v="0"/>
    <x v="1"/>
    <x v="3"/>
    <n v="200"/>
    <n v="5"/>
    <n v="350"/>
    <x v="502"/>
    <n v="9800"/>
    <n v="60200"/>
    <n v="52000"/>
    <n v="69000"/>
    <d v="2014-05-01T00:00:00"/>
    <n v="5"/>
    <x v="11"/>
    <x v="0"/>
  </r>
  <r>
    <x v="0"/>
    <x v="0"/>
    <x v="1"/>
    <x v="3"/>
    <n v="388"/>
    <n v="5"/>
    <n v="7"/>
    <x v="503"/>
    <n v="380.24"/>
    <n v="2335.7600000000002"/>
    <n v="1940"/>
    <n v="776"/>
    <d v="2014-09-01T00:00:00"/>
    <n v="9"/>
    <x v="6"/>
    <x v="0"/>
  </r>
  <r>
    <x v="0"/>
    <x v="3"/>
    <x v="1"/>
    <x v="3"/>
    <n v="1727"/>
    <n v="5"/>
    <n v="7"/>
    <x v="504"/>
    <n v="1692.46"/>
    <n v="10396.540000000001"/>
    <n v="8635"/>
    <n v="3454"/>
    <d v="2013-10-01T00:00:00"/>
    <n v="10"/>
    <x v="7"/>
    <x v="1"/>
  </r>
  <r>
    <x v="1"/>
    <x v="0"/>
    <x v="1"/>
    <x v="3"/>
    <n v="2300"/>
    <n v="5"/>
    <n v="15"/>
    <x v="499"/>
    <n v="4830"/>
    <n v="29670"/>
    <n v="23000"/>
    <n v="23000"/>
    <d v="2014-12-01T00:00:00"/>
    <n v="12"/>
    <x v="2"/>
    <x v="0"/>
  </r>
  <r>
    <x v="0"/>
    <x v="3"/>
    <x v="2"/>
    <x v="3"/>
    <n v="260"/>
    <n v="10"/>
    <n v="20"/>
    <x v="505"/>
    <n v="728"/>
    <n v="4472"/>
    <n v="2600"/>
    <n v="2600"/>
    <d v="2014-02-01T00:00:00"/>
    <n v="2"/>
    <x v="8"/>
    <x v="0"/>
  </r>
  <r>
    <x v="1"/>
    <x v="0"/>
    <x v="2"/>
    <x v="3"/>
    <n v="2470"/>
    <n v="10"/>
    <n v="15"/>
    <x v="4"/>
    <n v="5187"/>
    <n v="31863"/>
    <n v="24700"/>
    <n v="12350"/>
    <d v="2013-09-01T00:00:00"/>
    <n v="9"/>
    <x v="6"/>
    <x v="1"/>
  </r>
  <r>
    <x v="1"/>
    <x v="0"/>
    <x v="2"/>
    <x v="3"/>
    <n v="1743"/>
    <n v="10"/>
    <n v="15"/>
    <x v="235"/>
    <n v="3660.3"/>
    <n v="22484.7"/>
    <n v="17430"/>
    <n v="8715"/>
    <d v="2013-10-01T00:00:00"/>
    <n v="10"/>
    <x v="7"/>
    <x v="1"/>
  </r>
  <r>
    <x v="2"/>
    <x v="4"/>
    <x v="2"/>
    <x v="3"/>
    <n v="2914"/>
    <n v="10"/>
    <n v="12"/>
    <x v="506"/>
    <n v="4895.5200000000004"/>
    <n v="30072.48"/>
    <n v="8742"/>
    <n v="5828"/>
    <d v="2014-10-01T00:00:00"/>
    <n v="10"/>
    <x v="7"/>
    <x v="0"/>
  </r>
  <r>
    <x v="0"/>
    <x v="2"/>
    <x v="2"/>
    <x v="3"/>
    <n v="1731"/>
    <n v="10"/>
    <n v="7"/>
    <x v="507"/>
    <n v="1696.38"/>
    <n v="10420.619999999999"/>
    <n v="8655"/>
    <n v="-5193"/>
    <d v="2014-10-01T00:00:00"/>
    <n v="10"/>
    <x v="7"/>
    <x v="0"/>
  </r>
  <r>
    <x v="0"/>
    <x v="0"/>
    <x v="2"/>
    <x v="3"/>
    <n v="700"/>
    <n v="10"/>
    <n v="350"/>
    <x v="508"/>
    <n v="34300"/>
    <n v="210700"/>
    <n v="182000"/>
    <n v="238000"/>
    <d v="2014-11-01T00:00:00"/>
    <n v="11"/>
    <x v="9"/>
    <x v="0"/>
  </r>
  <r>
    <x v="2"/>
    <x v="0"/>
    <x v="2"/>
    <x v="3"/>
    <n v="2222"/>
    <n v="10"/>
    <n v="12"/>
    <x v="509"/>
    <n v="3732.96"/>
    <n v="22931.040000000001"/>
    <n v="6666"/>
    <n v="4444"/>
    <d v="2013-11-01T00:00:00"/>
    <n v="11"/>
    <x v="9"/>
    <x v="1"/>
  </r>
  <r>
    <x v="0"/>
    <x v="4"/>
    <x v="2"/>
    <x v="3"/>
    <n v="1177"/>
    <n v="10"/>
    <n v="350"/>
    <x v="510"/>
    <n v="57673"/>
    <n v="354277"/>
    <n v="306020"/>
    <n v="400180"/>
    <d v="2014-11-01T00:00:00"/>
    <n v="11"/>
    <x v="9"/>
    <x v="0"/>
  </r>
  <r>
    <x v="0"/>
    <x v="2"/>
    <x v="2"/>
    <x v="3"/>
    <n v="1922"/>
    <n v="10"/>
    <n v="350"/>
    <x v="511"/>
    <n v="94178"/>
    <n v="578522"/>
    <n v="499720"/>
    <n v="653480"/>
    <d v="2013-11-01T00:00:00"/>
    <n v="11"/>
    <x v="9"/>
    <x v="1"/>
  </r>
  <r>
    <x v="3"/>
    <x v="3"/>
    <x v="3"/>
    <x v="3"/>
    <n v="1575"/>
    <n v="120"/>
    <n v="125"/>
    <x v="512"/>
    <n v="27562.5"/>
    <n v="169312.5"/>
    <n v="189000"/>
    <n v="7875"/>
    <d v="2014-02-01T00:00:00"/>
    <n v="2"/>
    <x v="8"/>
    <x v="0"/>
  </r>
  <r>
    <x v="0"/>
    <x v="4"/>
    <x v="3"/>
    <x v="3"/>
    <n v="606"/>
    <n v="120"/>
    <n v="20"/>
    <x v="513"/>
    <n v="1696.8000000000002"/>
    <n v="10423.200000000001"/>
    <n v="6060"/>
    <n v="-60600"/>
    <d v="2014-04-01T00:00:00"/>
    <n v="4"/>
    <x v="10"/>
    <x v="0"/>
  </r>
  <r>
    <x v="4"/>
    <x v="4"/>
    <x v="3"/>
    <x v="3"/>
    <n v="2460"/>
    <n v="120"/>
    <n v="300"/>
    <x v="293"/>
    <n v="103320"/>
    <n v="634680"/>
    <n v="615000"/>
    <n v="442800"/>
    <d v="2014-07-01T00:00:00"/>
    <n v="7"/>
    <x v="4"/>
    <x v="0"/>
  </r>
  <r>
    <x v="4"/>
    <x v="0"/>
    <x v="3"/>
    <x v="3"/>
    <n v="269"/>
    <n v="120"/>
    <n v="300"/>
    <x v="514"/>
    <n v="11298"/>
    <n v="69402"/>
    <n v="67250"/>
    <n v="48420"/>
    <d v="2013-10-01T00:00:00"/>
    <n v="10"/>
    <x v="7"/>
    <x v="1"/>
  </r>
  <r>
    <x v="4"/>
    <x v="1"/>
    <x v="3"/>
    <x v="3"/>
    <n v="2536"/>
    <n v="120"/>
    <n v="300"/>
    <x v="515"/>
    <n v="106512"/>
    <n v="654288"/>
    <n v="634000"/>
    <n v="456480"/>
    <d v="2013-11-01T00:00:00"/>
    <n v="11"/>
    <x v="9"/>
    <x v="1"/>
  </r>
  <r>
    <x v="0"/>
    <x v="3"/>
    <x v="4"/>
    <x v="3"/>
    <n v="2903"/>
    <n v="250"/>
    <n v="7"/>
    <x v="516"/>
    <n v="2844.94"/>
    <n v="17476.060000000001"/>
    <n v="14515"/>
    <n v="-705429"/>
    <d v="2014-03-01T00:00:00"/>
    <n v="3"/>
    <x v="3"/>
    <x v="0"/>
  </r>
  <r>
    <x v="4"/>
    <x v="4"/>
    <x v="4"/>
    <x v="3"/>
    <n v="2541"/>
    <n v="250"/>
    <n v="300"/>
    <x v="517"/>
    <n v="106722"/>
    <n v="655578"/>
    <n v="635250"/>
    <n v="127050"/>
    <d v="2014-08-01T00:00:00"/>
    <n v="8"/>
    <x v="5"/>
    <x v="0"/>
  </r>
  <r>
    <x v="4"/>
    <x v="0"/>
    <x v="4"/>
    <x v="3"/>
    <n v="269"/>
    <n v="250"/>
    <n v="300"/>
    <x v="514"/>
    <n v="11298"/>
    <n v="69402"/>
    <n v="67250"/>
    <n v="13450"/>
    <d v="2013-10-01T00:00:00"/>
    <n v="10"/>
    <x v="7"/>
    <x v="1"/>
  </r>
  <r>
    <x v="4"/>
    <x v="0"/>
    <x v="4"/>
    <x v="3"/>
    <n v="1496"/>
    <n v="250"/>
    <n v="300"/>
    <x v="496"/>
    <n v="62832"/>
    <n v="385968"/>
    <n v="374000"/>
    <n v="74800"/>
    <d v="2014-10-01T00:00:00"/>
    <n v="10"/>
    <x v="7"/>
    <x v="0"/>
  </r>
  <r>
    <x v="4"/>
    <x v="4"/>
    <x v="4"/>
    <x v="3"/>
    <n v="1010"/>
    <n v="250"/>
    <n v="300"/>
    <x v="497"/>
    <n v="42420"/>
    <n v="260580"/>
    <n v="252500"/>
    <n v="50500"/>
    <d v="2014-10-01T00:00:00"/>
    <n v="10"/>
    <x v="7"/>
    <x v="0"/>
  </r>
  <r>
    <x v="0"/>
    <x v="2"/>
    <x v="4"/>
    <x v="3"/>
    <n v="1281"/>
    <n v="250"/>
    <n v="350"/>
    <x v="518"/>
    <n v="62769"/>
    <n v="385581"/>
    <n v="333060"/>
    <n v="128100"/>
    <d v="2013-12-01T00:00:00"/>
    <n v="12"/>
    <x v="2"/>
    <x v="1"/>
  </r>
  <r>
    <x v="4"/>
    <x v="0"/>
    <x v="5"/>
    <x v="3"/>
    <n v="888"/>
    <n v="260"/>
    <n v="300"/>
    <x v="519"/>
    <n v="37296"/>
    <n v="229104"/>
    <n v="222000"/>
    <n v="35520"/>
    <d v="2014-03-01T00:00:00"/>
    <n v="3"/>
    <x v="3"/>
    <x v="0"/>
  </r>
  <r>
    <x v="3"/>
    <x v="4"/>
    <x v="5"/>
    <x v="3"/>
    <n v="2844"/>
    <n v="260"/>
    <n v="125"/>
    <x v="520"/>
    <n v="49770"/>
    <n v="305730"/>
    <n v="341280"/>
    <n v="-383940"/>
    <d v="2014-05-01T00:00:00"/>
    <n v="5"/>
    <x v="11"/>
    <x v="0"/>
  </r>
  <r>
    <x v="2"/>
    <x v="2"/>
    <x v="5"/>
    <x v="3"/>
    <n v="2475"/>
    <n v="260"/>
    <n v="12"/>
    <x v="521"/>
    <n v="4158"/>
    <n v="25542"/>
    <n v="7425"/>
    <n v="-613800"/>
    <d v="2014-08-01T00:00:00"/>
    <n v="8"/>
    <x v="5"/>
    <x v="0"/>
  </r>
  <r>
    <x v="1"/>
    <x v="0"/>
    <x v="5"/>
    <x v="3"/>
    <n v="1743"/>
    <n v="260"/>
    <n v="15"/>
    <x v="235"/>
    <n v="3660.3"/>
    <n v="22484.7"/>
    <n v="17430"/>
    <n v="-427035"/>
    <d v="2013-10-01T00:00:00"/>
    <n v="10"/>
    <x v="7"/>
    <x v="1"/>
  </r>
  <r>
    <x v="2"/>
    <x v="4"/>
    <x v="5"/>
    <x v="3"/>
    <n v="2914"/>
    <n v="260"/>
    <n v="12"/>
    <x v="506"/>
    <n v="4895.5200000000004"/>
    <n v="30072.48"/>
    <n v="8742"/>
    <n v="-722672"/>
    <d v="2014-10-01T00:00:00"/>
    <n v="10"/>
    <x v="7"/>
    <x v="0"/>
  </r>
  <r>
    <x v="0"/>
    <x v="2"/>
    <x v="5"/>
    <x v="3"/>
    <n v="1731"/>
    <n v="260"/>
    <n v="7"/>
    <x v="507"/>
    <n v="1696.38"/>
    <n v="10420.619999999999"/>
    <n v="8655"/>
    <n v="-437943"/>
    <d v="2014-10-01T00:00:00"/>
    <n v="10"/>
    <x v="7"/>
    <x v="0"/>
  </r>
  <r>
    <x v="0"/>
    <x v="3"/>
    <x v="5"/>
    <x v="3"/>
    <n v="1727"/>
    <n v="260"/>
    <n v="7"/>
    <x v="504"/>
    <n v="1692.46"/>
    <n v="10396.540000000001"/>
    <n v="8635"/>
    <n v="-436931"/>
    <d v="2013-10-01T00:00:00"/>
    <n v="10"/>
    <x v="7"/>
    <x v="1"/>
  </r>
  <r>
    <x v="1"/>
    <x v="3"/>
    <x v="5"/>
    <x v="3"/>
    <n v="1870"/>
    <n v="260"/>
    <n v="15"/>
    <x v="522"/>
    <n v="3927"/>
    <n v="24123"/>
    <n v="18700"/>
    <n v="-458150"/>
    <d v="2013-11-01T00:00:00"/>
    <n v="11"/>
    <x v="9"/>
    <x v="1"/>
  </r>
  <r>
    <x v="3"/>
    <x v="2"/>
    <x v="0"/>
    <x v="3"/>
    <n v="1174"/>
    <n v="3"/>
    <n v="125"/>
    <x v="523"/>
    <n v="22012.5"/>
    <n v="124737.5"/>
    <n v="140880"/>
    <n v="143228"/>
    <d v="2014-08-01T00:00:00"/>
    <n v="8"/>
    <x v="5"/>
    <x v="0"/>
  </r>
  <r>
    <x v="3"/>
    <x v="1"/>
    <x v="0"/>
    <x v="3"/>
    <n v="2767"/>
    <n v="3"/>
    <n v="125"/>
    <x v="524"/>
    <n v="51881.25"/>
    <n v="293993.75"/>
    <n v="332040"/>
    <n v="337574"/>
    <d v="2014-08-01T00:00:00"/>
    <n v="8"/>
    <x v="5"/>
    <x v="0"/>
  </r>
  <r>
    <x v="3"/>
    <x v="1"/>
    <x v="0"/>
    <x v="3"/>
    <n v="1085"/>
    <n v="3"/>
    <n v="125"/>
    <x v="525"/>
    <n v="20343.75"/>
    <n v="115281.25"/>
    <n v="130200"/>
    <n v="132370"/>
    <d v="2014-10-01T00:00:00"/>
    <n v="10"/>
    <x v="7"/>
    <x v="0"/>
  </r>
  <r>
    <x v="4"/>
    <x v="3"/>
    <x v="1"/>
    <x v="3"/>
    <n v="546"/>
    <n v="5"/>
    <n v="300"/>
    <x v="526"/>
    <n v="24570"/>
    <n v="139230"/>
    <n v="136500"/>
    <n v="161070"/>
    <d v="2014-10-01T00:00:00"/>
    <n v="10"/>
    <x v="7"/>
    <x v="0"/>
  </r>
  <r>
    <x v="0"/>
    <x v="1"/>
    <x v="2"/>
    <x v="3"/>
    <n v="1158"/>
    <n v="10"/>
    <n v="20"/>
    <x v="527"/>
    <n v="3474"/>
    <n v="19686"/>
    <n v="11580"/>
    <n v="11580"/>
    <d v="2014-03-01T00:00:00"/>
    <n v="3"/>
    <x v="3"/>
    <x v="0"/>
  </r>
  <r>
    <x v="1"/>
    <x v="0"/>
    <x v="2"/>
    <x v="3"/>
    <n v="1614"/>
    <n v="10"/>
    <n v="15"/>
    <x v="528"/>
    <n v="3631.5"/>
    <n v="20578.5"/>
    <n v="16140"/>
    <n v="8070"/>
    <d v="2014-04-01T00:00:00"/>
    <n v="4"/>
    <x v="10"/>
    <x v="0"/>
  </r>
  <r>
    <x v="0"/>
    <x v="3"/>
    <x v="2"/>
    <x v="3"/>
    <n v="2535"/>
    <n v="10"/>
    <n v="7"/>
    <x v="529"/>
    <n v="2661.75"/>
    <n v="15083.25"/>
    <n v="12675"/>
    <n v="-7605"/>
    <d v="2014-04-01T00:00:00"/>
    <n v="4"/>
    <x v="10"/>
    <x v="0"/>
  </r>
  <r>
    <x v="0"/>
    <x v="3"/>
    <x v="2"/>
    <x v="3"/>
    <n v="2851"/>
    <n v="10"/>
    <n v="350"/>
    <x v="530"/>
    <n v="149677.5"/>
    <n v="848172.5"/>
    <n v="741260"/>
    <n v="969340"/>
    <d v="2014-05-01T00:00:00"/>
    <n v="5"/>
    <x v="11"/>
    <x v="0"/>
  </r>
  <r>
    <x v="1"/>
    <x v="0"/>
    <x v="2"/>
    <x v="3"/>
    <n v="2559"/>
    <n v="10"/>
    <n v="15"/>
    <x v="531"/>
    <n v="5757.75"/>
    <n v="32627.25"/>
    <n v="25590"/>
    <n v="12795"/>
    <d v="2014-08-01T00:00:00"/>
    <n v="8"/>
    <x v="5"/>
    <x v="0"/>
  </r>
  <r>
    <x v="0"/>
    <x v="4"/>
    <x v="2"/>
    <x v="3"/>
    <n v="267"/>
    <n v="10"/>
    <n v="20"/>
    <x v="532"/>
    <n v="801"/>
    <n v="4539"/>
    <n v="2670"/>
    <n v="2670"/>
    <d v="2013-10-01T00:00:00"/>
    <n v="10"/>
    <x v="7"/>
    <x v="1"/>
  </r>
  <r>
    <x v="3"/>
    <x v="1"/>
    <x v="2"/>
    <x v="3"/>
    <n v="1085"/>
    <n v="10"/>
    <n v="125"/>
    <x v="525"/>
    <n v="20343.75"/>
    <n v="115281.25"/>
    <n v="130200"/>
    <n v="124775"/>
    <d v="2014-10-01T00:00:00"/>
    <n v="10"/>
    <x v="7"/>
    <x v="0"/>
  </r>
  <r>
    <x v="1"/>
    <x v="1"/>
    <x v="2"/>
    <x v="3"/>
    <n v="1175"/>
    <n v="10"/>
    <n v="15"/>
    <x v="533"/>
    <n v="2643.75"/>
    <n v="14981.25"/>
    <n v="11750"/>
    <n v="5875"/>
    <d v="2014-10-01T00:00:00"/>
    <n v="10"/>
    <x v="7"/>
    <x v="0"/>
  </r>
  <r>
    <x v="0"/>
    <x v="4"/>
    <x v="2"/>
    <x v="3"/>
    <n v="2007"/>
    <n v="10"/>
    <n v="350"/>
    <x v="534"/>
    <n v="105367.5"/>
    <n v="597082.5"/>
    <n v="521820"/>
    <n v="682380"/>
    <d v="2013-11-01T00:00:00"/>
    <n v="11"/>
    <x v="9"/>
    <x v="1"/>
  </r>
  <r>
    <x v="0"/>
    <x v="3"/>
    <x v="2"/>
    <x v="3"/>
    <n v="2151"/>
    <n v="10"/>
    <n v="350"/>
    <x v="535"/>
    <n v="112927.5"/>
    <n v="639922.5"/>
    <n v="559260"/>
    <n v="731340"/>
    <d v="2013-11-01T00:00:00"/>
    <n v="11"/>
    <x v="9"/>
    <x v="1"/>
  </r>
  <r>
    <x v="2"/>
    <x v="4"/>
    <x v="2"/>
    <x v="3"/>
    <n v="914"/>
    <n v="10"/>
    <n v="12"/>
    <x v="536"/>
    <n v="1645.2"/>
    <n v="9322.7999999999993"/>
    <n v="2742"/>
    <n v="1828"/>
    <d v="2014-12-01T00:00:00"/>
    <n v="12"/>
    <x v="2"/>
    <x v="0"/>
  </r>
  <r>
    <x v="0"/>
    <x v="2"/>
    <x v="2"/>
    <x v="3"/>
    <n v="293"/>
    <n v="10"/>
    <n v="20"/>
    <x v="537"/>
    <n v="879"/>
    <n v="4981"/>
    <n v="2930"/>
    <n v="2930"/>
    <d v="2014-12-01T00:00:00"/>
    <n v="12"/>
    <x v="2"/>
    <x v="0"/>
  </r>
  <r>
    <x v="2"/>
    <x v="3"/>
    <x v="3"/>
    <x v="3"/>
    <n v="500"/>
    <n v="120"/>
    <n v="12"/>
    <x v="538"/>
    <n v="900"/>
    <n v="5100"/>
    <n v="1500"/>
    <n v="-54000"/>
    <d v="2014-03-01T00:00:00"/>
    <n v="3"/>
    <x v="3"/>
    <x v="0"/>
  </r>
  <r>
    <x v="1"/>
    <x v="2"/>
    <x v="3"/>
    <x v="3"/>
    <n v="2826"/>
    <n v="120"/>
    <n v="15"/>
    <x v="539"/>
    <n v="6358.5"/>
    <n v="36031.5"/>
    <n v="28260"/>
    <n v="-296730"/>
    <d v="2014-05-01T00:00:00"/>
    <n v="5"/>
    <x v="11"/>
    <x v="0"/>
  </r>
  <r>
    <x v="3"/>
    <x v="2"/>
    <x v="3"/>
    <x v="3"/>
    <n v="663"/>
    <n v="120"/>
    <n v="125"/>
    <x v="61"/>
    <n v="12431.25"/>
    <n v="70443.75"/>
    <n v="79560"/>
    <n v="3315"/>
    <d v="2014-09-01T00:00:00"/>
    <n v="9"/>
    <x v="6"/>
    <x v="0"/>
  </r>
  <r>
    <x v="4"/>
    <x v="4"/>
    <x v="3"/>
    <x v="3"/>
    <n v="2574"/>
    <n v="120"/>
    <n v="300"/>
    <x v="540"/>
    <n v="115830"/>
    <n v="656370"/>
    <n v="643500"/>
    <n v="463320"/>
    <d v="2013-11-01T00:00:00"/>
    <n v="11"/>
    <x v="9"/>
    <x v="1"/>
  </r>
  <r>
    <x v="3"/>
    <x v="4"/>
    <x v="3"/>
    <x v="3"/>
    <n v="2438"/>
    <n v="120"/>
    <n v="125"/>
    <x v="541"/>
    <n v="45712.5"/>
    <n v="259037.5"/>
    <n v="292560"/>
    <n v="12190"/>
    <d v="2013-12-01T00:00:00"/>
    <n v="12"/>
    <x v="2"/>
    <x v="1"/>
  </r>
  <r>
    <x v="2"/>
    <x v="4"/>
    <x v="3"/>
    <x v="3"/>
    <n v="914"/>
    <n v="120"/>
    <n v="12"/>
    <x v="536"/>
    <n v="1645.2"/>
    <n v="9322.7999999999993"/>
    <n v="2742"/>
    <n v="-98712"/>
    <d v="2014-12-01T00:00:00"/>
    <n v="12"/>
    <x v="2"/>
    <x v="0"/>
  </r>
  <r>
    <x v="0"/>
    <x v="0"/>
    <x v="4"/>
    <x v="3"/>
    <n v="865.5"/>
    <n v="250"/>
    <n v="20"/>
    <x v="542"/>
    <n v="2596.5"/>
    <n v="14713.5"/>
    <n v="8655"/>
    <n v="-199065"/>
    <d v="2014-07-01T00:00:00"/>
    <n v="7"/>
    <x v="4"/>
    <x v="0"/>
  </r>
  <r>
    <x v="1"/>
    <x v="1"/>
    <x v="4"/>
    <x v="3"/>
    <n v="492"/>
    <n v="250"/>
    <n v="15"/>
    <x v="543"/>
    <n v="1107"/>
    <n v="6273"/>
    <n v="4920"/>
    <n v="-115620"/>
    <d v="2014-07-01T00:00:00"/>
    <n v="7"/>
    <x v="4"/>
    <x v="0"/>
  </r>
  <r>
    <x v="0"/>
    <x v="4"/>
    <x v="4"/>
    <x v="3"/>
    <n v="267"/>
    <n v="250"/>
    <n v="20"/>
    <x v="532"/>
    <n v="801"/>
    <n v="4539"/>
    <n v="2670"/>
    <n v="-61410"/>
    <d v="2013-10-01T00:00:00"/>
    <n v="10"/>
    <x v="7"/>
    <x v="1"/>
  </r>
  <r>
    <x v="1"/>
    <x v="1"/>
    <x v="4"/>
    <x v="3"/>
    <n v="1175"/>
    <n v="250"/>
    <n v="15"/>
    <x v="533"/>
    <n v="2643.75"/>
    <n v="14981.25"/>
    <n v="11750"/>
    <n v="-276125"/>
    <d v="2014-10-01T00:00:00"/>
    <n v="10"/>
    <x v="7"/>
    <x v="0"/>
  </r>
  <r>
    <x v="3"/>
    <x v="0"/>
    <x v="4"/>
    <x v="3"/>
    <n v="2954"/>
    <n v="250"/>
    <n v="125"/>
    <x v="544"/>
    <n v="55387.5"/>
    <n v="313862.5"/>
    <n v="354480"/>
    <n v="-369250"/>
    <d v="2013-11-01T00:00:00"/>
    <n v="11"/>
    <x v="9"/>
    <x v="1"/>
  </r>
  <r>
    <x v="3"/>
    <x v="1"/>
    <x v="4"/>
    <x v="3"/>
    <n v="552"/>
    <n v="250"/>
    <n v="125"/>
    <x v="545"/>
    <n v="10350"/>
    <n v="58650"/>
    <n v="66240"/>
    <n v="-69000"/>
    <d v="2014-11-01T00:00:00"/>
    <n v="11"/>
    <x v="9"/>
    <x v="0"/>
  </r>
  <r>
    <x v="0"/>
    <x v="2"/>
    <x v="4"/>
    <x v="3"/>
    <n v="293"/>
    <n v="250"/>
    <n v="20"/>
    <x v="537"/>
    <n v="879"/>
    <n v="4981"/>
    <n v="2930"/>
    <n v="-67390"/>
    <d v="2014-12-01T00:00:00"/>
    <n v="12"/>
    <x v="2"/>
    <x v="0"/>
  </r>
  <r>
    <x v="4"/>
    <x v="2"/>
    <x v="5"/>
    <x v="3"/>
    <n v="2475"/>
    <n v="260"/>
    <n v="300"/>
    <x v="546"/>
    <n v="111375"/>
    <n v="631125"/>
    <n v="618750"/>
    <n v="99000"/>
    <d v="2014-03-01T00:00:00"/>
    <n v="3"/>
    <x v="3"/>
    <x v="0"/>
  </r>
  <r>
    <x v="4"/>
    <x v="3"/>
    <x v="5"/>
    <x v="3"/>
    <n v="546"/>
    <n v="260"/>
    <n v="300"/>
    <x v="526"/>
    <n v="24570"/>
    <n v="139230"/>
    <n v="136500"/>
    <n v="21840"/>
    <d v="2014-10-01T00:00:00"/>
    <n v="10"/>
    <x v="7"/>
    <x v="0"/>
  </r>
  <r>
    <x v="0"/>
    <x v="3"/>
    <x v="1"/>
    <x v="3"/>
    <n v="1368"/>
    <n v="5"/>
    <n v="7"/>
    <x v="547"/>
    <n v="1436.4"/>
    <n v="8139.6"/>
    <n v="6840"/>
    <n v="2736"/>
    <d v="2014-02-01T00:00:00"/>
    <n v="2"/>
    <x v="8"/>
    <x v="0"/>
  </r>
  <r>
    <x v="0"/>
    <x v="0"/>
    <x v="2"/>
    <x v="3"/>
    <n v="723"/>
    <n v="10"/>
    <n v="7"/>
    <x v="548"/>
    <n v="759.15000000000009"/>
    <n v="4301.8500000000004"/>
    <n v="3615"/>
    <n v="-2169"/>
    <d v="2014-04-01T00:00:00"/>
    <n v="4"/>
    <x v="10"/>
    <x v="0"/>
  </r>
  <r>
    <x v="2"/>
    <x v="4"/>
    <x v="4"/>
    <x v="3"/>
    <n v="1806"/>
    <n v="250"/>
    <n v="12"/>
    <x v="549"/>
    <n v="3250.8"/>
    <n v="18421.2"/>
    <n v="5418"/>
    <n v="-429828"/>
    <d v="2014-05-01T00:00:00"/>
    <n v="5"/>
    <x v="11"/>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x v="0"/>
    <x v="0"/>
    <x v="0"/>
    <x v="0"/>
    <n v="3"/>
    <n v="20"/>
    <x v="0"/>
    <n v="0"/>
    <n v="32370"/>
    <n v="16185"/>
    <x v="0"/>
    <d v="2014-01-01T00:00:00"/>
    <n v="1"/>
    <x v="0"/>
    <x v="0"/>
  </r>
  <r>
    <x v="0"/>
    <x v="1"/>
    <x v="0"/>
    <x v="0"/>
    <x v="1"/>
    <n v="3"/>
    <n v="20"/>
    <x v="1"/>
    <n v="0"/>
    <n v="26420"/>
    <n v="13210"/>
    <x v="1"/>
    <d v="2014-01-01T00:00:00"/>
    <n v="1"/>
    <x v="0"/>
    <x v="0"/>
  </r>
  <r>
    <x v="1"/>
    <x v="2"/>
    <x v="0"/>
    <x v="0"/>
    <x v="2"/>
    <n v="3"/>
    <n v="15"/>
    <x v="2"/>
    <n v="0"/>
    <n v="32670"/>
    <n v="21780"/>
    <x v="2"/>
    <d v="2014-06-01T00:00:00"/>
    <n v="6"/>
    <x v="1"/>
    <x v="0"/>
  </r>
  <r>
    <x v="1"/>
    <x v="1"/>
    <x v="0"/>
    <x v="0"/>
    <x v="3"/>
    <n v="3"/>
    <n v="15"/>
    <x v="3"/>
    <n v="0"/>
    <n v="13320"/>
    <n v="8880"/>
    <x v="3"/>
    <d v="2014-06-01T00:00:00"/>
    <n v="6"/>
    <x v="1"/>
    <x v="0"/>
  </r>
  <r>
    <x v="1"/>
    <x v="3"/>
    <x v="0"/>
    <x v="0"/>
    <x v="4"/>
    <n v="3"/>
    <n v="15"/>
    <x v="4"/>
    <n v="0"/>
    <n v="37050"/>
    <n v="24700"/>
    <x v="4"/>
    <d v="2014-06-01T00:00:00"/>
    <n v="6"/>
    <x v="1"/>
    <x v="0"/>
  </r>
  <r>
    <x v="0"/>
    <x v="1"/>
    <x v="0"/>
    <x v="0"/>
    <x v="5"/>
    <n v="3"/>
    <n v="350"/>
    <x v="5"/>
    <n v="0"/>
    <n v="529550"/>
    <n v="393380"/>
    <x v="5"/>
    <d v="2014-12-01T00:00:00"/>
    <n v="12"/>
    <x v="2"/>
    <x v="0"/>
  </r>
  <r>
    <x v="1"/>
    <x v="1"/>
    <x v="1"/>
    <x v="0"/>
    <x v="6"/>
    <n v="5"/>
    <n v="15"/>
    <x v="6"/>
    <n v="0"/>
    <n v="13815"/>
    <n v="9210"/>
    <x v="6"/>
    <d v="2014-03-01T00:00:00"/>
    <n v="3"/>
    <x v="3"/>
    <x v="0"/>
  </r>
  <r>
    <x v="2"/>
    <x v="0"/>
    <x v="1"/>
    <x v="0"/>
    <x v="7"/>
    <n v="5"/>
    <n v="12"/>
    <x v="7"/>
    <n v="0"/>
    <n v="30216"/>
    <n v="7554"/>
    <x v="7"/>
    <d v="2014-06-01T00:00:00"/>
    <n v="6"/>
    <x v="1"/>
    <x v="0"/>
  </r>
  <r>
    <x v="0"/>
    <x v="2"/>
    <x v="1"/>
    <x v="0"/>
    <x v="8"/>
    <n v="5"/>
    <n v="20"/>
    <x v="8"/>
    <n v="0"/>
    <n v="37980"/>
    <n v="18990"/>
    <x v="8"/>
    <d v="2014-06-01T00:00:00"/>
    <n v="6"/>
    <x v="1"/>
    <x v="0"/>
  </r>
  <r>
    <x v="2"/>
    <x v="1"/>
    <x v="1"/>
    <x v="0"/>
    <x v="9"/>
    <n v="5"/>
    <n v="12"/>
    <x v="9"/>
    <n v="0"/>
    <n v="18540"/>
    <n v="4635"/>
    <x v="9"/>
    <d v="2014-06-01T00:00:00"/>
    <n v="6"/>
    <x v="1"/>
    <x v="0"/>
  </r>
  <r>
    <x v="1"/>
    <x v="3"/>
    <x v="1"/>
    <x v="0"/>
    <x v="4"/>
    <n v="5"/>
    <n v="15"/>
    <x v="4"/>
    <n v="0"/>
    <n v="37050"/>
    <n v="24700"/>
    <x v="10"/>
    <d v="2014-06-01T00:00:00"/>
    <n v="6"/>
    <x v="1"/>
    <x v="0"/>
  </r>
  <r>
    <x v="3"/>
    <x v="0"/>
    <x v="1"/>
    <x v="0"/>
    <x v="10"/>
    <n v="5"/>
    <n v="125"/>
    <x v="10"/>
    <n v="0"/>
    <n v="333187.5"/>
    <n v="319860"/>
    <x v="11"/>
    <d v="2014-07-01T00:00:00"/>
    <n v="7"/>
    <x v="4"/>
    <x v="0"/>
  </r>
  <r>
    <x v="4"/>
    <x v="3"/>
    <x v="1"/>
    <x v="0"/>
    <x v="11"/>
    <n v="5"/>
    <n v="300"/>
    <x v="11"/>
    <n v="0"/>
    <n v="287400"/>
    <n v="239500"/>
    <x v="12"/>
    <d v="2014-08-01T00:00:00"/>
    <n v="8"/>
    <x v="5"/>
    <x v="0"/>
  </r>
  <r>
    <x v="0"/>
    <x v="1"/>
    <x v="1"/>
    <x v="0"/>
    <x v="12"/>
    <n v="5"/>
    <n v="7"/>
    <x v="12"/>
    <n v="0"/>
    <n v="15022"/>
    <n v="10730"/>
    <x v="13"/>
    <d v="2014-09-01T00:00:00"/>
    <n v="9"/>
    <x v="6"/>
    <x v="0"/>
  </r>
  <r>
    <x v="3"/>
    <x v="0"/>
    <x v="1"/>
    <x v="0"/>
    <x v="13"/>
    <n v="5"/>
    <n v="125"/>
    <x v="13"/>
    <n v="0"/>
    <n v="43125"/>
    <n v="41400"/>
    <x v="14"/>
    <d v="2013-10-01T00:00:00"/>
    <n v="10"/>
    <x v="7"/>
    <x v="1"/>
  </r>
  <r>
    <x v="1"/>
    <x v="4"/>
    <x v="1"/>
    <x v="0"/>
    <x v="14"/>
    <n v="5"/>
    <n v="15"/>
    <x v="14"/>
    <n v="0"/>
    <n v="9225"/>
    <n v="6150"/>
    <x v="15"/>
    <d v="2014-12-01T00:00:00"/>
    <n v="12"/>
    <x v="2"/>
    <x v="0"/>
  </r>
  <r>
    <x v="0"/>
    <x v="0"/>
    <x v="2"/>
    <x v="0"/>
    <x v="15"/>
    <n v="10"/>
    <n v="20"/>
    <x v="15"/>
    <n v="0"/>
    <n v="5840"/>
    <n v="2920"/>
    <x v="16"/>
    <d v="2014-02-01T00:00:00"/>
    <n v="2"/>
    <x v="8"/>
    <x v="0"/>
  </r>
  <r>
    <x v="1"/>
    <x v="3"/>
    <x v="2"/>
    <x v="0"/>
    <x v="16"/>
    <n v="10"/>
    <n v="15"/>
    <x v="16"/>
    <n v="0"/>
    <n v="14610"/>
    <n v="9740"/>
    <x v="17"/>
    <d v="2014-02-01T00:00:00"/>
    <n v="2"/>
    <x v="8"/>
    <x v="0"/>
  </r>
  <r>
    <x v="2"/>
    <x v="0"/>
    <x v="2"/>
    <x v="0"/>
    <x v="7"/>
    <n v="10"/>
    <n v="12"/>
    <x v="7"/>
    <n v="0"/>
    <n v="30216"/>
    <n v="7554"/>
    <x v="18"/>
    <d v="2014-06-01T00:00:00"/>
    <n v="6"/>
    <x v="1"/>
    <x v="0"/>
  </r>
  <r>
    <x v="0"/>
    <x v="1"/>
    <x v="2"/>
    <x v="0"/>
    <x v="17"/>
    <n v="10"/>
    <n v="350"/>
    <x v="17"/>
    <n v="0"/>
    <n v="352100"/>
    <n v="261560"/>
    <x v="19"/>
    <d v="2014-06-01T00:00:00"/>
    <n v="6"/>
    <x v="1"/>
    <x v="0"/>
  </r>
  <r>
    <x v="2"/>
    <x v="1"/>
    <x v="2"/>
    <x v="0"/>
    <x v="18"/>
    <n v="10"/>
    <n v="12"/>
    <x v="18"/>
    <n v="0"/>
    <n v="4404"/>
    <n v="1101"/>
    <x v="20"/>
    <d v="2014-07-01T00:00:00"/>
    <n v="7"/>
    <x v="4"/>
    <x v="0"/>
  </r>
  <r>
    <x v="0"/>
    <x v="3"/>
    <x v="2"/>
    <x v="0"/>
    <x v="19"/>
    <n v="10"/>
    <n v="7"/>
    <x v="19"/>
    <n v="0"/>
    <n v="6181"/>
    <n v="4415"/>
    <x v="21"/>
    <d v="2014-08-01T00:00:00"/>
    <n v="8"/>
    <x v="5"/>
    <x v="0"/>
  </r>
  <r>
    <x v="1"/>
    <x v="2"/>
    <x v="2"/>
    <x v="0"/>
    <x v="20"/>
    <n v="10"/>
    <n v="15"/>
    <x v="20"/>
    <n v="0"/>
    <n v="8235"/>
    <n v="5490"/>
    <x v="22"/>
    <d v="2013-09-01T00:00:00"/>
    <n v="9"/>
    <x v="6"/>
    <x v="1"/>
  </r>
  <r>
    <x v="4"/>
    <x v="3"/>
    <x v="2"/>
    <x v="0"/>
    <x v="21"/>
    <n v="10"/>
    <n v="300"/>
    <x v="21"/>
    <n v="0"/>
    <n v="236400"/>
    <n v="197000"/>
    <x v="23"/>
    <d v="2013-09-01T00:00:00"/>
    <n v="9"/>
    <x v="6"/>
    <x v="1"/>
  </r>
  <r>
    <x v="1"/>
    <x v="3"/>
    <x v="2"/>
    <x v="0"/>
    <x v="22"/>
    <n v="10"/>
    <n v="15"/>
    <x v="22"/>
    <n v="0"/>
    <n v="37080"/>
    <n v="24720"/>
    <x v="24"/>
    <d v="2014-09-01T00:00:00"/>
    <n v="9"/>
    <x v="6"/>
    <x v="0"/>
  </r>
  <r>
    <x v="0"/>
    <x v="4"/>
    <x v="2"/>
    <x v="0"/>
    <x v="23"/>
    <n v="10"/>
    <n v="7"/>
    <x v="23"/>
    <n v="0"/>
    <n v="8001"/>
    <n v="5715"/>
    <x v="25"/>
    <d v="2014-10-01T00:00:00"/>
    <n v="10"/>
    <x v="7"/>
    <x v="0"/>
  </r>
  <r>
    <x v="0"/>
    <x v="0"/>
    <x v="2"/>
    <x v="0"/>
    <x v="24"/>
    <n v="10"/>
    <n v="350"/>
    <x v="24"/>
    <n v="0"/>
    <n v="603750"/>
    <n v="448500"/>
    <x v="26"/>
    <d v="2013-11-01T00:00:00"/>
    <n v="11"/>
    <x v="9"/>
    <x v="1"/>
  </r>
  <r>
    <x v="2"/>
    <x v="4"/>
    <x v="2"/>
    <x v="0"/>
    <x v="25"/>
    <n v="10"/>
    <n v="12"/>
    <x v="25"/>
    <n v="0"/>
    <n v="10944"/>
    <n v="2736"/>
    <x v="27"/>
    <d v="2013-11-01T00:00:00"/>
    <n v="11"/>
    <x v="9"/>
    <x v="1"/>
  </r>
  <r>
    <x v="1"/>
    <x v="0"/>
    <x v="2"/>
    <x v="0"/>
    <x v="26"/>
    <n v="10"/>
    <n v="15"/>
    <x v="26"/>
    <n v="0"/>
    <n v="32280"/>
    <n v="21520"/>
    <x v="28"/>
    <d v="2013-12-01T00:00:00"/>
    <n v="12"/>
    <x v="2"/>
    <x v="1"/>
  </r>
  <r>
    <x v="0"/>
    <x v="0"/>
    <x v="2"/>
    <x v="0"/>
    <x v="27"/>
    <n v="10"/>
    <n v="20"/>
    <x v="27"/>
    <n v="0"/>
    <n v="36340"/>
    <n v="18170"/>
    <x v="29"/>
    <d v="2014-12-01T00:00:00"/>
    <n v="12"/>
    <x v="2"/>
    <x v="0"/>
  </r>
  <r>
    <x v="0"/>
    <x v="1"/>
    <x v="2"/>
    <x v="0"/>
    <x v="5"/>
    <n v="10"/>
    <n v="350"/>
    <x v="5"/>
    <n v="0"/>
    <n v="529550"/>
    <n v="393380"/>
    <x v="30"/>
    <d v="2014-12-01T00:00:00"/>
    <n v="12"/>
    <x v="2"/>
    <x v="0"/>
  </r>
  <r>
    <x v="0"/>
    <x v="3"/>
    <x v="3"/>
    <x v="0"/>
    <x v="28"/>
    <n v="120"/>
    <n v="7"/>
    <x v="28"/>
    <n v="0"/>
    <n v="10451"/>
    <n v="7465"/>
    <x v="31"/>
    <d v="2014-01-01T00:00:00"/>
    <n v="1"/>
    <x v="0"/>
    <x v="0"/>
  </r>
  <r>
    <x v="3"/>
    <x v="2"/>
    <x v="3"/>
    <x v="0"/>
    <x v="29"/>
    <n v="120"/>
    <n v="125"/>
    <x v="29"/>
    <n v="0"/>
    <n v="225500"/>
    <n v="216480"/>
    <x v="32"/>
    <d v="2014-02-01T00:00:00"/>
    <n v="2"/>
    <x v="8"/>
    <x v="0"/>
  </r>
  <r>
    <x v="2"/>
    <x v="1"/>
    <x v="3"/>
    <x v="0"/>
    <x v="30"/>
    <n v="120"/>
    <n v="12"/>
    <x v="30"/>
    <n v="0"/>
    <n v="25932"/>
    <n v="6483"/>
    <x v="33"/>
    <d v="2014-03-01T00:00:00"/>
    <n v="3"/>
    <x v="3"/>
    <x v="0"/>
  </r>
  <r>
    <x v="0"/>
    <x v="1"/>
    <x v="3"/>
    <x v="0"/>
    <x v="17"/>
    <n v="120"/>
    <n v="350"/>
    <x v="17"/>
    <n v="0"/>
    <n v="352100"/>
    <n v="261560"/>
    <x v="34"/>
    <d v="2014-06-01T00:00:00"/>
    <n v="6"/>
    <x v="1"/>
    <x v="0"/>
  </r>
  <r>
    <x v="2"/>
    <x v="1"/>
    <x v="3"/>
    <x v="0"/>
    <x v="9"/>
    <n v="120"/>
    <n v="12"/>
    <x v="9"/>
    <n v="0"/>
    <n v="18540"/>
    <n v="4635"/>
    <x v="35"/>
    <d v="2014-06-01T00:00:00"/>
    <n v="6"/>
    <x v="1"/>
    <x v="0"/>
  </r>
  <r>
    <x v="3"/>
    <x v="4"/>
    <x v="3"/>
    <x v="0"/>
    <x v="31"/>
    <n v="120"/>
    <n v="125"/>
    <x v="31"/>
    <n v="0"/>
    <n v="352625"/>
    <n v="338520"/>
    <x v="36"/>
    <d v="2014-08-01T00:00:00"/>
    <n v="8"/>
    <x v="5"/>
    <x v="0"/>
  </r>
  <r>
    <x v="3"/>
    <x v="0"/>
    <x v="3"/>
    <x v="0"/>
    <x v="13"/>
    <n v="120"/>
    <n v="125"/>
    <x v="13"/>
    <n v="0"/>
    <n v="43125"/>
    <n v="41400"/>
    <x v="37"/>
    <d v="2013-10-01T00:00:00"/>
    <n v="10"/>
    <x v="7"/>
    <x v="1"/>
  </r>
  <r>
    <x v="4"/>
    <x v="0"/>
    <x v="4"/>
    <x v="0"/>
    <x v="32"/>
    <n v="250"/>
    <n v="300"/>
    <x v="32"/>
    <n v="0"/>
    <n v="600300"/>
    <n v="500250"/>
    <x v="38"/>
    <d v="2014-02-01T00:00:00"/>
    <n v="2"/>
    <x v="8"/>
    <x v="0"/>
  </r>
  <r>
    <x v="2"/>
    <x v="1"/>
    <x v="4"/>
    <x v="0"/>
    <x v="33"/>
    <n v="250"/>
    <n v="12"/>
    <x v="33"/>
    <n v="0"/>
    <n v="34056"/>
    <n v="8514"/>
    <x v="39"/>
    <d v="2014-04-01T00:00:00"/>
    <n v="4"/>
    <x v="10"/>
    <x v="0"/>
  </r>
  <r>
    <x v="1"/>
    <x v="2"/>
    <x v="4"/>
    <x v="0"/>
    <x v="2"/>
    <n v="250"/>
    <n v="15"/>
    <x v="2"/>
    <n v="0"/>
    <n v="32670"/>
    <n v="21780"/>
    <x v="40"/>
    <d v="2014-06-01T00:00:00"/>
    <n v="6"/>
    <x v="1"/>
    <x v="0"/>
  </r>
  <r>
    <x v="1"/>
    <x v="1"/>
    <x v="4"/>
    <x v="0"/>
    <x v="3"/>
    <n v="250"/>
    <n v="15"/>
    <x v="3"/>
    <n v="0"/>
    <n v="13320"/>
    <n v="8880"/>
    <x v="41"/>
    <d v="2014-06-01T00:00:00"/>
    <n v="6"/>
    <x v="1"/>
    <x v="0"/>
  </r>
  <r>
    <x v="0"/>
    <x v="2"/>
    <x v="4"/>
    <x v="0"/>
    <x v="34"/>
    <n v="250"/>
    <n v="350"/>
    <x v="34"/>
    <n v="0"/>
    <n v="534450"/>
    <n v="397020"/>
    <x v="42"/>
    <d v="2013-09-01T00:00:00"/>
    <n v="9"/>
    <x v="6"/>
    <x v="1"/>
  </r>
  <r>
    <x v="4"/>
    <x v="2"/>
    <x v="4"/>
    <x v="0"/>
    <x v="35"/>
    <n v="250"/>
    <n v="300"/>
    <x v="35"/>
    <n v="0"/>
    <n v="645300"/>
    <n v="537750"/>
    <x v="43"/>
    <d v="2014-09-01T00:00:00"/>
    <n v="9"/>
    <x v="6"/>
    <x v="0"/>
  </r>
  <r>
    <x v="0"/>
    <x v="0"/>
    <x v="4"/>
    <x v="0"/>
    <x v="27"/>
    <n v="250"/>
    <n v="20"/>
    <x v="27"/>
    <n v="0"/>
    <n v="36340"/>
    <n v="18170"/>
    <x v="44"/>
    <d v="2014-12-01T00:00:00"/>
    <n v="12"/>
    <x v="2"/>
    <x v="0"/>
  </r>
  <r>
    <x v="0"/>
    <x v="2"/>
    <x v="5"/>
    <x v="0"/>
    <x v="36"/>
    <n v="260"/>
    <n v="350"/>
    <x v="36"/>
    <n v="0"/>
    <n v="962500"/>
    <n v="715000"/>
    <x v="45"/>
    <d v="2014-02-01T00:00:00"/>
    <n v="2"/>
    <x v="8"/>
    <x v="0"/>
  </r>
  <r>
    <x v="2"/>
    <x v="4"/>
    <x v="5"/>
    <x v="0"/>
    <x v="37"/>
    <n v="260"/>
    <n v="12"/>
    <x v="37"/>
    <n v="0"/>
    <n v="23436"/>
    <n v="5859"/>
    <x v="46"/>
    <d v="2014-04-01T00:00:00"/>
    <n v="4"/>
    <x v="10"/>
    <x v="0"/>
  </r>
  <r>
    <x v="3"/>
    <x v="1"/>
    <x v="5"/>
    <x v="0"/>
    <x v="38"/>
    <n v="260"/>
    <n v="125"/>
    <x v="38"/>
    <n v="0"/>
    <n v="527437.5"/>
    <n v="506340"/>
    <x v="47"/>
    <d v="2014-04-01T00:00:00"/>
    <n v="4"/>
    <x v="10"/>
    <x v="0"/>
  </r>
  <r>
    <x v="0"/>
    <x v="2"/>
    <x v="5"/>
    <x v="0"/>
    <x v="8"/>
    <n v="260"/>
    <n v="20"/>
    <x v="8"/>
    <n v="0"/>
    <n v="37980"/>
    <n v="18990"/>
    <x v="48"/>
    <d v="2014-06-01T00:00:00"/>
    <n v="6"/>
    <x v="1"/>
    <x v="0"/>
  </r>
  <r>
    <x v="0"/>
    <x v="1"/>
    <x v="5"/>
    <x v="0"/>
    <x v="39"/>
    <n v="260"/>
    <n v="7"/>
    <x v="39"/>
    <n v="0"/>
    <n v="11802"/>
    <n v="8430"/>
    <x v="49"/>
    <d v="2014-07-01T00:00:00"/>
    <n v="7"/>
    <x v="4"/>
    <x v="0"/>
  </r>
  <r>
    <x v="2"/>
    <x v="4"/>
    <x v="5"/>
    <x v="0"/>
    <x v="40"/>
    <n v="260"/>
    <n v="12"/>
    <x v="40"/>
    <n v="0"/>
    <n v="25692"/>
    <n v="6423"/>
    <x v="50"/>
    <d v="2014-08-01T00:00:00"/>
    <n v="8"/>
    <x v="5"/>
    <x v="0"/>
  </r>
  <r>
    <x v="0"/>
    <x v="4"/>
    <x v="5"/>
    <x v="0"/>
    <x v="23"/>
    <n v="260"/>
    <n v="7"/>
    <x v="23"/>
    <n v="0"/>
    <n v="8001"/>
    <n v="5715"/>
    <x v="51"/>
    <d v="2014-10-01T00:00:00"/>
    <n v="10"/>
    <x v="7"/>
    <x v="0"/>
  </r>
  <r>
    <x v="1"/>
    <x v="4"/>
    <x v="5"/>
    <x v="0"/>
    <x v="14"/>
    <n v="260"/>
    <n v="15"/>
    <x v="14"/>
    <n v="0"/>
    <n v="9225"/>
    <n v="6150"/>
    <x v="52"/>
    <d v="2014-12-01T00:00:00"/>
    <n v="12"/>
    <x v="2"/>
    <x v="0"/>
  </r>
  <r>
    <x v="0"/>
    <x v="2"/>
    <x v="2"/>
    <x v="1"/>
    <x v="41"/>
    <n v="10"/>
    <n v="7"/>
    <x v="41"/>
    <n v="276.14999999999998"/>
    <n v="27338.85"/>
    <n v="19725"/>
    <x v="53"/>
    <d v="2014-01-01T00:00:00"/>
    <n v="1"/>
    <x v="0"/>
    <x v="0"/>
  </r>
  <r>
    <x v="1"/>
    <x v="2"/>
    <x v="2"/>
    <x v="1"/>
    <x v="42"/>
    <n v="10"/>
    <n v="15"/>
    <x v="42"/>
    <n v="344.4"/>
    <n v="34095.599999999999"/>
    <n v="22960"/>
    <x v="54"/>
    <d v="2014-02-01T00:00:00"/>
    <n v="2"/>
    <x v="8"/>
    <x v="0"/>
  </r>
  <r>
    <x v="0"/>
    <x v="2"/>
    <x v="2"/>
    <x v="1"/>
    <x v="43"/>
    <n v="10"/>
    <n v="7"/>
    <x v="43"/>
    <n v="72.099999999999994"/>
    <n v="7137.9"/>
    <n v="5150"/>
    <x v="55"/>
    <d v="2014-05-01T00:00:00"/>
    <n v="5"/>
    <x v="11"/>
    <x v="0"/>
  </r>
  <r>
    <x v="0"/>
    <x v="2"/>
    <x v="3"/>
    <x v="1"/>
    <x v="44"/>
    <n v="120"/>
    <n v="7"/>
    <x v="44"/>
    <n v="44.73"/>
    <n v="4428.2700000000004"/>
    <n v="3195"/>
    <x v="56"/>
    <d v="2014-11-01T00:00:00"/>
    <n v="11"/>
    <x v="9"/>
    <x v="0"/>
  </r>
  <r>
    <x v="0"/>
    <x v="0"/>
    <x v="4"/>
    <x v="1"/>
    <x v="45"/>
    <n v="250"/>
    <n v="7"/>
    <x v="45"/>
    <n v="92.82"/>
    <n v="9189.18"/>
    <n v="6630"/>
    <x v="57"/>
    <d v="2014-03-01T00:00:00"/>
    <n v="3"/>
    <x v="3"/>
    <x v="0"/>
  </r>
  <r>
    <x v="2"/>
    <x v="4"/>
    <x v="0"/>
    <x v="1"/>
    <x v="46"/>
    <n v="3"/>
    <n v="12"/>
    <x v="46"/>
    <n v="222.96"/>
    <n v="22073.040000000001"/>
    <n v="5574"/>
    <x v="58"/>
    <d v="2014-02-01T00:00:00"/>
    <n v="2"/>
    <x v="8"/>
    <x v="0"/>
  </r>
  <r>
    <x v="0"/>
    <x v="3"/>
    <x v="0"/>
    <x v="1"/>
    <x v="47"/>
    <n v="3"/>
    <n v="350"/>
    <x v="47"/>
    <n v="4235"/>
    <n v="419265"/>
    <n v="314600"/>
    <x v="59"/>
    <d v="2014-03-01T00:00:00"/>
    <n v="3"/>
    <x v="3"/>
    <x v="0"/>
  </r>
  <r>
    <x v="0"/>
    <x v="4"/>
    <x v="0"/>
    <x v="1"/>
    <x v="48"/>
    <n v="3"/>
    <n v="7"/>
    <x v="48"/>
    <n v="177.03"/>
    <n v="17525.97"/>
    <n v="12645"/>
    <x v="60"/>
    <d v="2014-07-01T00:00:00"/>
    <n v="7"/>
    <x v="4"/>
    <x v="0"/>
  </r>
  <r>
    <x v="2"/>
    <x v="0"/>
    <x v="0"/>
    <x v="1"/>
    <x v="49"/>
    <n v="3"/>
    <n v="12"/>
    <x v="49"/>
    <n v="173.4"/>
    <n v="17166.599999999999"/>
    <n v="4335"/>
    <x v="61"/>
    <d v="2014-09-01T00:00:00"/>
    <n v="9"/>
    <x v="6"/>
    <x v="0"/>
  </r>
  <r>
    <x v="3"/>
    <x v="4"/>
    <x v="0"/>
    <x v="1"/>
    <x v="50"/>
    <n v="3"/>
    <n v="125"/>
    <x v="50"/>
    <n v="412.5"/>
    <n v="40837.5"/>
    <n v="39600"/>
    <x v="62"/>
    <d v="2013-09-01T00:00:00"/>
    <n v="9"/>
    <x v="6"/>
    <x v="1"/>
  </r>
  <r>
    <x v="2"/>
    <x v="2"/>
    <x v="0"/>
    <x v="1"/>
    <x v="51"/>
    <n v="3"/>
    <n v="12"/>
    <x v="51"/>
    <n v="320.52"/>
    <n v="31731.48"/>
    <n v="8013"/>
    <x v="63"/>
    <d v="2014-09-01T00:00:00"/>
    <n v="9"/>
    <x v="6"/>
    <x v="0"/>
  </r>
  <r>
    <x v="2"/>
    <x v="1"/>
    <x v="0"/>
    <x v="1"/>
    <x v="52"/>
    <n v="3"/>
    <n v="12"/>
    <x v="52"/>
    <n v="91.92"/>
    <n v="9100.08"/>
    <n v="2298"/>
    <x v="64"/>
    <d v="2013-10-01T00:00:00"/>
    <n v="10"/>
    <x v="7"/>
    <x v="1"/>
  </r>
  <r>
    <x v="4"/>
    <x v="3"/>
    <x v="0"/>
    <x v="1"/>
    <x v="53"/>
    <n v="3"/>
    <n v="300"/>
    <x v="53"/>
    <n v="1482"/>
    <n v="146718"/>
    <n v="123500"/>
    <x v="65"/>
    <d v="2013-10-01T00:00:00"/>
    <n v="10"/>
    <x v="7"/>
    <x v="1"/>
  </r>
  <r>
    <x v="0"/>
    <x v="3"/>
    <x v="0"/>
    <x v="1"/>
    <x v="54"/>
    <n v="3"/>
    <n v="350"/>
    <x v="54"/>
    <n v="4889.5"/>
    <n v="484060.5"/>
    <n v="363220"/>
    <x v="66"/>
    <d v="2014-10-01T00:00:00"/>
    <n v="10"/>
    <x v="7"/>
    <x v="0"/>
  </r>
  <r>
    <x v="0"/>
    <x v="2"/>
    <x v="0"/>
    <x v="1"/>
    <x v="55"/>
    <n v="3"/>
    <n v="350"/>
    <x v="55"/>
    <n v="7542.5"/>
    <n v="746707.5"/>
    <n v="560300"/>
    <x v="67"/>
    <d v="2014-12-01T00:00:00"/>
    <n v="12"/>
    <x v="2"/>
    <x v="0"/>
  </r>
  <r>
    <x v="1"/>
    <x v="3"/>
    <x v="1"/>
    <x v="1"/>
    <x v="56"/>
    <n v="5"/>
    <n v="15"/>
    <x v="56"/>
    <n v="332.1"/>
    <n v="32877.9"/>
    <n v="22140"/>
    <x v="68"/>
    <d v="2014-03-01T00:00:00"/>
    <n v="3"/>
    <x v="3"/>
    <x v="0"/>
  </r>
  <r>
    <x v="4"/>
    <x v="4"/>
    <x v="1"/>
    <x v="1"/>
    <x v="57"/>
    <n v="5"/>
    <n v="300"/>
    <x v="57"/>
    <n v="6903"/>
    <n v="683397"/>
    <n v="575250"/>
    <x v="69"/>
    <d v="2014-04-01T00:00:00"/>
    <n v="4"/>
    <x v="10"/>
    <x v="0"/>
  </r>
  <r>
    <x v="0"/>
    <x v="2"/>
    <x v="1"/>
    <x v="1"/>
    <x v="58"/>
    <n v="5"/>
    <n v="20"/>
    <x v="58"/>
    <n v="275.10000000000002"/>
    <n v="27234.9"/>
    <n v="13755"/>
    <x v="70"/>
    <d v="2014-07-01T00:00:00"/>
    <n v="7"/>
    <x v="4"/>
    <x v="0"/>
  </r>
  <r>
    <x v="0"/>
    <x v="0"/>
    <x v="1"/>
    <x v="1"/>
    <x v="59"/>
    <n v="5"/>
    <n v="7"/>
    <x v="59"/>
    <n v="128.1"/>
    <n v="12681.9"/>
    <n v="9150"/>
    <x v="71"/>
    <d v="2014-08-01T00:00:00"/>
    <n v="8"/>
    <x v="5"/>
    <x v="0"/>
  </r>
  <r>
    <x v="4"/>
    <x v="4"/>
    <x v="1"/>
    <x v="1"/>
    <x v="60"/>
    <n v="5"/>
    <n v="300"/>
    <x v="60"/>
    <n v="7494"/>
    <n v="741906"/>
    <n v="624500"/>
    <x v="72"/>
    <d v="2013-09-01T00:00:00"/>
    <n v="9"/>
    <x v="6"/>
    <x v="1"/>
  </r>
  <r>
    <x v="3"/>
    <x v="4"/>
    <x v="1"/>
    <x v="1"/>
    <x v="61"/>
    <n v="5"/>
    <n v="125"/>
    <x v="61"/>
    <n v="828.75"/>
    <n v="82046.25"/>
    <n v="79560"/>
    <x v="73"/>
    <d v="2013-10-01T00:00:00"/>
    <n v="10"/>
    <x v="7"/>
    <x v="1"/>
  </r>
  <r>
    <x v="1"/>
    <x v="4"/>
    <x v="2"/>
    <x v="1"/>
    <x v="62"/>
    <n v="10"/>
    <n v="15"/>
    <x v="62"/>
    <n v="227.1"/>
    <n v="22482.9"/>
    <n v="15140"/>
    <x v="74"/>
    <d v="2014-02-01T00:00:00"/>
    <n v="2"/>
    <x v="8"/>
    <x v="0"/>
  </r>
  <r>
    <x v="0"/>
    <x v="4"/>
    <x v="2"/>
    <x v="1"/>
    <x v="63"/>
    <n v="10"/>
    <n v="7"/>
    <x v="63"/>
    <n v="314.47500000000002"/>
    <n v="31133.025000000001"/>
    <n v="22462.5"/>
    <x v="75"/>
    <d v="2014-04-01T00:00:00"/>
    <n v="4"/>
    <x v="10"/>
    <x v="0"/>
  </r>
  <r>
    <x v="3"/>
    <x v="4"/>
    <x v="2"/>
    <x v="1"/>
    <x v="64"/>
    <n v="10"/>
    <n v="125"/>
    <x v="64"/>
    <n v="908.75"/>
    <n v="89966.25"/>
    <n v="87240"/>
    <x v="76"/>
    <d v="2014-06-01T00:00:00"/>
    <n v="6"/>
    <x v="1"/>
    <x v="0"/>
  </r>
  <r>
    <x v="3"/>
    <x v="2"/>
    <x v="2"/>
    <x v="1"/>
    <x v="65"/>
    <n v="10"/>
    <n v="125"/>
    <x v="65"/>
    <n v="983.75"/>
    <n v="97391.25"/>
    <n v="94440"/>
    <x v="77"/>
    <d v="2014-06-01T00:00:00"/>
    <n v="6"/>
    <x v="1"/>
    <x v="0"/>
  </r>
  <r>
    <x v="3"/>
    <x v="3"/>
    <x v="2"/>
    <x v="1"/>
    <x v="66"/>
    <n v="10"/>
    <n v="125"/>
    <x v="66"/>
    <n v="2278.75"/>
    <n v="225596.25"/>
    <n v="218760"/>
    <x v="78"/>
    <d v="2014-07-01T00:00:00"/>
    <n v="7"/>
    <x v="4"/>
    <x v="0"/>
  </r>
  <r>
    <x v="1"/>
    <x v="1"/>
    <x v="2"/>
    <x v="1"/>
    <x v="67"/>
    <n v="10"/>
    <n v="15"/>
    <x v="67"/>
    <n v="112.05"/>
    <n v="11092.95"/>
    <n v="7470"/>
    <x v="79"/>
    <d v="2014-09-01T00:00:00"/>
    <n v="9"/>
    <x v="6"/>
    <x v="0"/>
  </r>
  <r>
    <x v="2"/>
    <x v="1"/>
    <x v="2"/>
    <x v="1"/>
    <x v="52"/>
    <n v="10"/>
    <n v="12"/>
    <x v="52"/>
    <n v="91.92"/>
    <n v="9100.08"/>
    <n v="2298"/>
    <x v="80"/>
    <d v="2013-10-01T00:00:00"/>
    <n v="10"/>
    <x v="7"/>
    <x v="1"/>
  </r>
  <r>
    <x v="4"/>
    <x v="4"/>
    <x v="2"/>
    <x v="1"/>
    <x v="68"/>
    <n v="10"/>
    <n v="300"/>
    <x v="68"/>
    <n v="8715"/>
    <n v="862785"/>
    <n v="726250"/>
    <x v="81"/>
    <d v="2014-11-01T00:00:00"/>
    <n v="11"/>
    <x v="9"/>
    <x v="0"/>
  </r>
  <r>
    <x v="0"/>
    <x v="2"/>
    <x v="2"/>
    <x v="1"/>
    <x v="55"/>
    <n v="10"/>
    <n v="350"/>
    <x v="55"/>
    <n v="7542.5"/>
    <n v="746707.5"/>
    <n v="560300"/>
    <x v="82"/>
    <d v="2014-12-01T00:00:00"/>
    <n v="12"/>
    <x v="2"/>
    <x v="0"/>
  </r>
  <r>
    <x v="0"/>
    <x v="2"/>
    <x v="3"/>
    <x v="1"/>
    <x v="69"/>
    <n v="120"/>
    <n v="20"/>
    <x v="69"/>
    <n v="772.80000000000007"/>
    <n v="76507.199999999997"/>
    <n v="38640"/>
    <x v="83"/>
    <d v="2014-04-01T00:00:00"/>
    <n v="4"/>
    <x v="10"/>
    <x v="0"/>
  </r>
  <r>
    <x v="0"/>
    <x v="3"/>
    <x v="3"/>
    <x v="1"/>
    <x v="70"/>
    <n v="120"/>
    <n v="7"/>
    <x v="70"/>
    <n v="25.34"/>
    <n v="2508.66"/>
    <n v="1810"/>
    <x v="84"/>
    <d v="2014-05-01T00:00:00"/>
    <n v="5"/>
    <x v="11"/>
    <x v="0"/>
  </r>
  <r>
    <x v="3"/>
    <x v="0"/>
    <x v="3"/>
    <x v="1"/>
    <x v="71"/>
    <n v="120"/>
    <n v="125"/>
    <x v="71"/>
    <n v="1153.75"/>
    <n v="114221.25"/>
    <n v="110760"/>
    <x v="85"/>
    <d v="2014-08-01T00:00:00"/>
    <n v="8"/>
    <x v="5"/>
    <x v="0"/>
  </r>
  <r>
    <x v="3"/>
    <x v="4"/>
    <x v="3"/>
    <x v="1"/>
    <x v="61"/>
    <n v="120"/>
    <n v="125"/>
    <x v="61"/>
    <n v="828.75"/>
    <n v="82046.25"/>
    <n v="79560"/>
    <x v="86"/>
    <d v="2013-10-01T00:00:00"/>
    <n v="10"/>
    <x v="7"/>
    <x v="1"/>
  </r>
  <r>
    <x v="0"/>
    <x v="0"/>
    <x v="3"/>
    <x v="1"/>
    <x v="72"/>
    <n v="120"/>
    <n v="7"/>
    <x v="72"/>
    <n v="146.44"/>
    <n v="14497.56"/>
    <n v="10460"/>
    <x v="87"/>
    <d v="2013-11-01T00:00:00"/>
    <n v="11"/>
    <x v="9"/>
    <x v="1"/>
  </r>
  <r>
    <x v="0"/>
    <x v="1"/>
    <x v="4"/>
    <x v="1"/>
    <x v="73"/>
    <n v="250"/>
    <n v="7"/>
    <x v="73"/>
    <n v="18.41"/>
    <n v="1822.59"/>
    <n v="1315"/>
    <x v="88"/>
    <d v="2014-03-01T00:00:00"/>
    <n v="3"/>
    <x v="3"/>
    <x v="0"/>
  </r>
  <r>
    <x v="0"/>
    <x v="0"/>
    <x v="4"/>
    <x v="1"/>
    <x v="74"/>
    <n v="250"/>
    <n v="350"/>
    <x v="74"/>
    <n v="3302.25"/>
    <n v="326922.75"/>
    <n v="245310"/>
    <x v="89"/>
    <d v="2014-04-01T00:00:00"/>
    <n v="4"/>
    <x v="10"/>
    <x v="0"/>
  </r>
  <r>
    <x v="3"/>
    <x v="4"/>
    <x v="4"/>
    <x v="1"/>
    <x v="64"/>
    <n v="250"/>
    <n v="125"/>
    <x v="64"/>
    <n v="908.75"/>
    <n v="89966.25"/>
    <n v="87240"/>
    <x v="90"/>
    <d v="2014-06-01T00:00:00"/>
    <n v="6"/>
    <x v="1"/>
    <x v="0"/>
  </r>
  <r>
    <x v="3"/>
    <x v="2"/>
    <x v="4"/>
    <x v="1"/>
    <x v="65"/>
    <n v="250"/>
    <n v="125"/>
    <x v="65"/>
    <n v="983.75"/>
    <n v="97391.25"/>
    <n v="94440"/>
    <x v="91"/>
    <d v="2014-06-01T00:00:00"/>
    <n v="6"/>
    <x v="1"/>
    <x v="0"/>
  </r>
  <r>
    <x v="4"/>
    <x v="1"/>
    <x v="4"/>
    <x v="1"/>
    <x v="75"/>
    <n v="250"/>
    <n v="300"/>
    <x v="75"/>
    <n v="2958"/>
    <n v="292842"/>
    <n v="246500"/>
    <x v="92"/>
    <d v="2014-09-01T00:00:00"/>
    <n v="9"/>
    <x v="6"/>
    <x v="0"/>
  </r>
  <r>
    <x v="4"/>
    <x v="3"/>
    <x v="4"/>
    <x v="1"/>
    <x v="53"/>
    <n v="250"/>
    <n v="300"/>
    <x v="53"/>
    <n v="1482"/>
    <n v="146718"/>
    <n v="123500"/>
    <x v="10"/>
    <d v="2013-10-01T00:00:00"/>
    <n v="10"/>
    <x v="7"/>
    <x v="1"/>
  </r>
  <r>
    <x v="0"/>
    <x v="3"/>
    <x v="4"/>
    <x v="1"/>
    <x v="54"/>
    <n v="250"/>
    <n v="350"/>
    <x v="54"/>
    <n v="4889.5"/>
    <n v="484060.5"/>
    <n v="363220"/>
    <x v="93"/>
    <d v="2014-10-01T00:00:00"/>
    <n v="10"/>
    <x v="7"/>
    <x v="0"/>
  </r>
  <r>
    <x v="3"/>
    <x v="2"/>
    <x v="4"/>
    <x v="1"/>
    <x v="76"/>
    <n v="250"/>
    <n v="125"/>
    <x v="76"/>
    <n v="2180"/>
    <n v="215820"/>
    <n v="209280"/>
    <x v="94"/>
    <d v="2014-11-01T00:00:00"/>
    <n v="11"/>
    <x v="9"/>
    <x v="0"/>
  </r>
  <r>
    <x v="2"/>
    <x v="4"/>
    <x v="5"/>
    <x v="1"/>
    <x v="77"/>
    <n v="260"/>
    <n v="12"/>
    <x v="77"/>
    <n v="238.68"/>
    <n v="23629.32"/>
    <n v="5967"/>
    <x v="95"/>
    <d v="2013-09-01T00:00:00"/>
    <n v="9"/>
    <x v="6"/>
    <x v="1"/>
  </r>
  <r>
    <x v="1"/>
    <x v="2"/>
    <x v="5"/>
    <x v="1"/>
    <x v="78"/>
    <n v="260"/>
    <n v="15"/>
    <x v="78"/>
    <n v="48.15"/>
    <n v="4766.8500000000004"/>
    <n v="3210"/>
    <x v="96"/>
    <d v="2013-11-01T00:00:00"/>
    <n v="11"/>
    <x v="9"/>
    <x v="1"/>
  </r>
  <r>
    <x v="3"/>
    <x v="0"/>
    <x v="0"/>
    <x v="1"/>
    <x v="79"/>
    <n v="3"/>
    <n v="125"/>
    <x v="79"/>
    <n v="1856.25"/>
    <n v="90956.25"/>
    <n v="89100"/>
    <x v="97"/>
    <d v="2014-04-01T00:00:00"/>
    <n v="4"/>
    <x v="10"/>
    <x v="0"/>
  </r>
  <r>
    <x v="2"/>
    <x v="0"/>
    <x v="0"/>
    <x v="1"/>
    <x v="80"/>
    <n v="3"/>
    <n v="12"/>
    <x v="80"/>
    <n v="310.8"/>
    <n v="15229.2"/>
    <n v="3885"/>
    <x v="98"/>
    <d v="2014-10-01T00:00:00"/>
    <n v="10"/>
    <x v="7"/>
    <x v="0"/>
  </r>
  <r>
    <x v="4"/>
    <x v="1"/>
    <x v="0"/>
    <x v="1"/>
    <x v="81"/>
    <n v="3"/>
    <n v="300"/>
    <x v="81"/>
    <n v="1284"/>
    <n v="62916"/>
    <n v="53500"/>
    <x v="99"/>
    <d v="2013-10-01T00:00:00"/>
    <n v="10"/>
    <x v="7"/>
    <x v="1"/>
  </r>
  <r>
    <x v="0"/>
    <x v="2"/>
    <x v="0"/>
    <x v="1"/>
    <x v="82"/>
    <n v="3"/>
    <n v="7"/>
    <x v="82"/>
    <n v="300.3"/>
    <n v="14714.7"/>
    <n v="10725"/>
    <x v="100"/>
    <d v="2013-11-01T00:00:00"/>
    <n v="11"/>
    <x v="9"/>
    <x v="1"/>
  </r>
  <r>
    <x v="0"/>
    <x v="0"/>
    <x v="0"/>
    <x v="1"/>
    <x v="83"/>
    <n v="3"/>
    <n v="350"/>
    <x v="83"/>
    <n v="19964"/>
    <n v="978236"/>
    <n v="741520"/>
    <x v="101"/>
    <d v="2014-12-01T00:00:00"/>
    <n v="12"/>
    <x v="2"/>
    <x v="0"/>
  </r>
  <r>
    <x v="2"/>
    <x v="4"/>
    <x v="1"/>
    <x v="1"/>
    <x v="84"/>
    <n v="5"/>
    <n v="12"/>
    <x v="84"/>
    <n v="274.08"/>
    <n v="13429.92"/>
    <n v="3426"/>
    <x v="102"/>
    <d v="2014-06-01T00:00:00"/>
    <n v="6"/>
    <x v="1"/>
    <x v="0"/>
  </r>
  <r>
    <x v="0"/>
    <x v="4"/>
    <x v="1"/>
    <x v="1"/>
    <x v="85"/>
    <n v="5"/>
    <n v="20"/>
    <x v="85"/>
    <n v="626.4"/>
    <n v="30693.599999999999"/>
    <n v="15660"/>
    <x v="103"/>
    <d v="2014-10-01T00:00:00"/>
    <n v="10"/>
    <x v="7"/>
    <x v="0"/>
  </r>
  <r>
    <x v="2"/>
    <x v="3"/>
    <x v="1"/>
    <x v="1"/>
    <x v="86"/>
    <n v="5"/>
    <n v="12"/>
    <x v="86"/>
    <n v="165.6"/>
    <n v="8114.4"/>
    <n v="2070"/>
    <x v="104"/>
    <d v="2014-11-01T00:00:00"/>
    <n v="11"/>
    <x v="9"/>
    <x v="0"/>
  </r>
  <r>
    <x v="3"/>
    <x v="3"/>
    <x v="1"/>
    <x v="1"/>
    <x v="87"/>
    <n v="5"/>
    <n v="125"/>
    <x v="87"/>
    <n v="4150"/>
    <n v="203350"/>
    <n v="199200"/>
    <x v="105"/>
    <d v="2013-11-01T00:00:00"/>
    <n v="11"/>
    <x v="9"/>
    <x v="1"/>
  </r>
  <r>
    <x v="1"/>
    <x v="0"/>
    <x v="2"/>
    <x v="1"/>
    <x v="88"/>
    <n v="10"/>
    <n v="15"/>
    <x v="88"/>
    <n v="708.9"/>
    <n v="34736.1"/>
    <n v="23630"/>
    <x v="106"/>
    <d v="2014-02-01T00:00:00"/>
    <n v="2"/>
    <x v="8"/>
    <x v="0"/>
  </r>
  <r>
    <x v="4"/>
    <x v="2"/>
    <x v="2"/>
    <x v="1"/>
    <x v="89"/>
    <n v="10"/>
    <n v="300"/>
    <x v="89"/>
    <n v="5508"/>
    <n v="269892"/>
    <n v="229500"/>
    <x v="107"/>
    <d v="2014-05-01T00:00:00"/>
    <n v="5"/>
    <x v="11"/>
    <x v="0"/>
  </r>
  <r>
    <x v="4"/>
    <x v="1"/>
    <x v="2"/>
    <x v="1"/>
    <x v="90"/>
    <n v="10"/>
    <n v="300"/>
    <x v="90"/>
    <n v="10368"/>
    <n v="508032"/>
    <n v="432000"/>
    <x v="108"/>
    <d v="2014-05-01T00:00:00"/>
    <n v="5"/>
    <x v="11"/>
    <x v="0"/>
  </r>
  <r>
    <x v="2"/>
    <x v="4"/>
    <x v="2"/>
    <x v="1"/>
    <x v="84"/>
    <n v="10"/>
    <n v="12"/>
    <x v="84"/>
    <n v="274.08"/>
    <n v="13429.92"/>
    <n v="3426"/>
    <x v="109"/>
    <d v="2014-06-01T00:00:00"/>
    <n v="6"/>
    <x v="1"/>
    <x v="0"/>
  </r>
  <r>
    <x v="3"/>
    <x v="3"/>
    <x v="2"/>
    <x v="1"/>
    <x v="91"/>
    <n v="10"/>
    <n v="125"/>
    <x v="91"/>
    <n v="1655"/>
    <n v="81095"/>
    <n v="79440"/>
    <x v="110"/>
    <d v="2014-06-01T00:00:00"/>
    <n v="6"/>
    <x v="1"/>
    <x v="0"/>
  </r>
  <r>
    <x v="2"/>
    <x v="0"/>
    <x v="2"/>
    <x v="1"/>
    <x v="80"/>
    <n v="10"/>
    <n v="12"/>
    <x v="80"/>
    <n v="310.8"/>
    <n v="15229.2"/>
    <n v="3885"/>
    <x v="111"/>
    <d v="2014-10-01T00:00:00"/>
    <n v="10"/>
    <x v="7"/>
    <x v="0"/>
  </r>
  <r>
    <x v="3"/>
    <x v="1"/>
    <x v="2"/>
    <x v="1"/>
    <x v="92"/>
    <n v="10"/>
    <n v="125"/>
    <x v="92"/>
    <n v="2022.5"/>
    <n v="99102.5"/>
    <n v="97080"/>
    <x v="112"/>
    <d v="2013-10-01T00:00:00"/>
    <n v="10"/>
    <x v="7"/>
    <x v="1"/>
  </r>
  <r>
    <x v="3"/>
    <x v="3"/>
    <x v="2"/>
    <x v="1"/>
    <x v="82"/>
    <n v="10"/>
    <n v="125"/>
    <x v="93"/>
    <n v="5362.5"/>
    <n v="262762.5"/>
    <n v="257400"/>
    <x v="113"/>
    <d v="2013-10-01T00:00:00"/>
    <n v="10"/>
    <x v="7"/>
    <x v="1"/>
  </r>
  <r>
    <x v="2"/>
    <x v="2"/>
    <x v="2"/>
    <x v="1"/>
    <x v="93"/>
    <n v="10"/>
    <n v="12"/>
    <x v="94"/>
    <n v="428.4"/>
    <n v="20991.599999999999"/>
    <n v="5355"/>
    <x v="114"/>
    <d v="2013-11-01T00:00:00"/>
    <n v="11"/>
    <x v="9"/>
    <x v="1"/>
  </r>
  <r>
    <x v="4"/>
    <x v="0"/>
    <x v="2"/>
    <x v="1"/>
    <x v="94"/>
    <n v="10"/>
    <n v="300"/>
    <x v="95"/>
    <n v="11496"/>
    <n v="563304"/>
    <n v="479000"/>
    <x v="115"/>
    <d v="2014-12-01T00:00:00"/>
    <n v="12"/>
    <x v="2"/>
    <x v="0"/>
  </r>
  <r>
    <x v="0"/>
    <x v="0"/>
    <x v="2"/>
    <x v="1"/>
    <x v="83"/>
    <n v="10"/>
    <n v="350"/>
    <x v="83"/>
    <n v="19964"/>
    <n v="978236"/>
    <n v="741520"/>
    <x v="116"/>
    <d v="2014-12-01T00:00:00"/>
    <n v="12"/>
    <x v="2"/>
    <x v="0"/>
  </r>
  <r>
    <x v="3"/>
    <x v="0"/>
    <x v="2"/>
    <x v="1"/>
    <x v="95"/>
    <n v="10"/>
    <n v="125"/>
    <x v="96"/>
    <n v="6822.5"/>
    <n v="334302.5"/>
    <n v="327480"/>
    <x v="117"/>
    <d v="2014-12-01T00:00:00"/>
    <n v="12"/>
    <x v="2"/>
    <x v="0"/>
  </r>
  <r>
    <x v="1"/>
    <x v="4"/>
    <x v="2"/>
    <x v="1"/>
    <x v="96"/>
    <n v="10"/>
    <n v="15"/>
    <x v="97"/>
    <n v="577.5"/>
    <n v="28297.5"/>
    <n v="19250"/>
    <x v="118"/>
    <d v="2013-12-01T00:00:00"/>
    <n v="12"/>
    <x v="2"/>
    <x v="1"/>
  </r>
  <r>
    <x v="0"/>
    <x v="4"/>
    <x v="2"/>
    <x v="1"/>
    <x v="97"/>
    <n v="10"/>
    <n v="7"/>
    <x v="98"/>
    <n v="281.82"/>
    <n v="13809.18"/>
    <n v="10065"/>
    <x v="119"/>
    <d v="2013-12-01T00:00:00"/>
    <n v="12"/>
    <x v="2"/>
    <x v="1"/>
  </r>
  <r>
    <x v="2"/>
    <x v="2"/>
    <x v="2"/>
    <x v="1"/>
    <x v="98"/>
    <n v="10"/>
    <n v="12"/>
    <x v="99"/>
    <n v="253.2"/>
    <n v="12406.8"/>
    <n v="3165"/>
    <x v="120"/>
    <d v="2014-12-01T00:00:00"/>
    <n v="12"/>
    <x v="2"/>
    <x v="0"/>
  </r>
  <r>
    <x v="2"/>
    <x v="3"/>
    <x v="2"/>
    <x v="1"/>
    <x v="99"/>
    <n v="10"/>
    <n v="12"/>
    <x v="100"/>
    <n v="260.16000000000003"/>
    <n v="12747.84"/>
    <n v="3252"/>
    <x v="121"/>
    <d v="2014-12-01T00:00:00"/>
    <n v="12"/>
    <x v="2"/>
    <x v="0"/>
  </r>
  <r>
    <x v="0"/>
    <x v="4"/>
    <x v="3"/>
    <x v="1"/>
    <x v="85"/>
    <n v="120"/>
    <n v="20"/>
    <x v="85"/>
    <n v="626.4"/>
    <n v="30693.599999999999"/>
    <n v="15660"/>
    <x v="122"/>
    <d v="2014-10-01T00:00:00"/>
    <n v="10"/>
    <x v="7"/>
    <x v="0"/>
  </r>
  <r>
    <x v="0"/>
    <x v="1"/>
    <x v="3"/>
    <x v="1"/>
    <x v="100"/>
    <n v="120"/>
    <n v="350"/>
    <x v="101"/>
    <n v="20762"/>
    <n v="1017338"/>
    <n v="771160"/>
    <x v="123"/>
    <d v="2013-10-01T00:00:00"/>
    <n v="10"/>
    <x v="7"/>
    <x v="1"/>
  </r>
  <r>
    <x v="0"/>
    <x v="1"/>
    <x v="3"/>
    <x v="1"/>
    <x v="101"/>
    <n v="120"/>
    <n v="350"/>
    <x v="102"/>
    <n v="20139"/>
    <n v="986811"/>
    <n v="748020"/>
    <x v="124"/>
    <d v="2014-10-01T00:00:00"/>
    <n v="10"/>
    <x v="7"/>
    <x v="0"/>
  </r>
  <r>
    <x v="3"/>
    <x v="1"/>
    <x v="3"/>
    <x v="1"/>
    <x v="92"/>
    <n v="120"/>
    <n v="125"/>
    <x v="92"/>
    <n v="2022.5"/>
    <n v="99102.5"/>
    <n v="97080"/>
    <x v="125"/>
    <d v="2013-10-01T00:00:00"/>
    <n v="10"/>
    <x v="7"/>
    <x v="1"/>
  </r>
  <r>
    <x v="3"/>
    <x v="3"/>
    <x v="3"/>
    <x v="1"/>
    <x v="82"/>
    <n v="120"/>
    <n v="125"/>
    <x v="93"/>
    <n v="5362.5"/>
    <n v="262762.5"/>
    <n v="257400"/>
    <x v="126"/>
    <d v="2013-10-01T00:00:00"/>
    <n v="10"/>
    <x v="7"/>
    <x v="1"/>
  </r>
  <r>
    <x v="2"/>
    <x v="2"/>
    <x v="3"/>
    <x v="1"/>
    <x v="98"/>
    <n v="120"/>
    <n v="12"/>
    <x v="99"/>
    <n v="253.2"/>
    <n v="12406.8"/>
    <n v="3165"/>
    <x v="127"/>
    <d v="2014-12-01T00:00:00"/>
    <n v="12"/>
    <x v="2"/>
    <x v="0"/>
  </r>
  <r>
    <x v="0"/>
    <x v="3"/>
    <x v="3"/>
    <x v="1"/>
    <x v="102"/>
    <n v="120"/>
    <n v="20"/>
    <x v="103"/>
    <n v="217.6"/>
    <n v="10662.4"/>
    <n v="5440"/>
    <x v="128"/>
    <d v="2013-12-01T00:00:00"/>
    <n v="12"/>
    <x v="2"/>
    <x v="1"/>
  </r>
  <r>
    <x v="2"/>
    <x v="3"/>
    <x v="3"/>
    <x v="1"/>
    <x v="99"/>
    <n v="120"/>
    <n v="12"/>
    <x v="100"/>
    <n v="260.16000000000003"/>
    <n v="12747.84"/>
    <n v="3252"/>
    <x v="129"/>
    <d v="2014-12-01T00:00:00"/>
    <n v="12"/>
    <x v="2"/>
    <x v="0"/>
  </r>
  <r>
    <x v="3"/>
    <x v="3"/>
    <x v="4"/>
    <x v="1"/>
    <x v="91"/>
    <n v="250"/>
    <n v="125"/>
    <x v="91"/>
    <n v="1655"/>
    <n v="81095"/>
    <n v="79440"/>
    <x v="130"/>
    <d v="2014-06-01T00:00:00"/>
    <n v="6"/>
    <x v="1"/>
    <x v="0"/>
  </r>
  <r>
    <x v="4"/>
    <x v="1"/>
    <x v="4"/>
    <x v="1"/>
    <x v="81"/>
    <n v="250"/>
    <n v="300"/>
    <x v="81"/>
    <n v="1284"/>
    <n v="62916"/>
    <n v="53500"/>
    <x v="131"/>
    <d v="2013-10-01T00:00:00"/>
    <n v="10"/>
    <x v="7"/>
    <x v="1"/>
  </r>
  <r>
    <x v="0"/>
    <x v="1"/>
    <x v="4"/>
    <x v="1"/>
    <x v="101"/>
    <n v="250"/>
    <n v="350"/>
    <x v="102"/>
    <n v="20139"/>
    <n v="986811"/>
    <n v="748020"/>
    <x v="132"/>
    <d v="2014-10-01T00:00:00"/>
    <n v="10"/>
    <x v="7"/>
    <x v="0"/>
  </r>
  <r>
    <x v="3"/>
    <x v="0"/>
    <x v="4"/>
    <x v="1"/>
    <x v="95"/>
    <n v="250"/>
    <n v="125"/>
    <x v="96"/>
    <n v="6822.5"/>
    <n v="334302.5"/>
    <n v="327480"/>
    <x v="133"/>
    <d v="2014-12-01T00:00:00"/>
    <n v="12"/>
    <x v="2"/>
    <x v="0"/>
  </r>
  <r>
    <x v="0"/>
    <x v="4"/>
    <x v="4"/>
    <x v="1"/>
    <x v="103"/>
    <n v="250"/>
    <n v="350"/>
    <x v="104"/>
    <n v="1862"/>
    <n v="91238"/>
    <n v="69160"/>
    <x v="134"/>
    <d v="2013-12-01T00:00:00"/>
    <n v="12"/>
    <x v="2"/>
    <x v="1"/>
  </r>
  <r>
    <x v="0"/>
    <x v="3"/>
    <x v="4"/>
    <x v="1"/>
    <x v="104"/>
    <n v="250"/>
    <n v="350"/>
    <x v="105"/>
    <n v="13580"/>
    <n v="665420"/>
    <n v="504400"/>
    <x v="135"/>
    <d v="2013-12-01T00:00:00"/>
    <n v="12"/>
    <x v="2"/>
    <x v="1"/>
  </r>
  <r>
    <x v="4"/>
    <x v="1"/>
    <x v="5"/>
    <x v="1"/>
    <x v="105"/>
    <n v="260"/>
    <n v="300"/>
    <x v="106"/>
    <n v="1554"/>
    <n v="76146"/>
    <n v="64750"/>
    <x v="136"/>
    <d v="2014-03-01T00:00:00"/>
    <n v="3"/>
    <x v="3"/>
    <x v="0"/>
  </r>
  <r>
    <x v="4"/>
    <x v="3"/>
    <x v="5"/>
    <x v="1"/>
    <x v="106"/>
    <n v="260"/>
    <n v="300"/>
    <x v="107"/>
    <n v="6606"/>
    <n v="323694"/>
    <n v="275250"/>
    <x v="137"/>
    <d v="2014-03-01T00:00:00"/>
    <n v="3"/>
    <x v="3"/>
    <x v="0"/>
  </r>
  <r>
    <x v="3"/>
    <x v="1"/>
    <x v="5"/>
    <x v="1"/>
    <x v="107"/>
    <n v="260"/>
    <n v="125"/>
    <x v="108"/>
    <n v="5690"/>
    <n v="278810"/>
    <n v="273120"/>
    <x v="138"/>
    <d v="2014-05-01T00:00:00"/>
    <n v="5"/>
    <x v="11"/>
    <x v="0"/>
  </r>
  <r>
    <x v="0"/>
    <x v="1"/>
    <x v="5"/>
    <x v="1"/>
    <x v="100"/>
    <n v="260"/>
    <n v="350"/>
    <x v="101"/>
    <n v="20762"/>
    <n v="1017338"/>
    <n v="771160"/>
    <x v="139"/>
    <d v="2013-10-01T00:00:00"/>
    <n v="10"/>
    <x v="7"/>
    <x v="1"/>
  </r>
  <r>
    <x v="0"/>
    <x v="4"/>
    <x v="5"/>
    <x v="1"/>
    <x v="108"/>
    <n v="260"/>
    <n v="20"/>
    <x v="109"/>
    <n v="494.4"/>
    <n v="24225.599999999999"/>
    <n v="12360"/>
    <x v="140"/>
    <d v="2014-11-01T00:00:00"/>
    <n v="11"/>
    <x v="9"/>
    <x v="0"/>
  </r>
  <r>
    <x v="0"/>
    <x v="2"/>
    <x v="5"/>
    <x v="1"/>
    <x v="109"/>
    <n v="260"/>
    <n v="20"/>
    <x v="110"/>
    <n v="376.4"/>
    <n v="18443.599999999999"/>
    <n v="9410"/>
    <x v="141"/>
    <d v="2014-11-01T00:00:00"/>
    <n v="11"/>
    <x v="9"/>
    <x v="0"/>
  </r>
  <r>
    <x v="4"/>
    <x v="0"/>
    <x v="5"/>
    <x v="1"/>
    <x v="94"/>
    <n v="260"/>
    <n v="300"/>
    <x v="95"/>
    <n v="11496"/>
    <n v="563304"/>
    <n v="479000"/>
    <x v="142"/>
    <d v="2014-12-01T00:00:00"/>
    <n v="12"/>
    <x v="2"/>
    <x v="0"/>
  </r>
  <r>
    <x v="3"/>
    <x v="2"/>
    <x v="0"/>
    <x v="1"/>
    <x v="110"/>
    <n v="3"/>
    <n v="125"/>
    <x v="111"/>
    <n v="15913.125"/>
    <n v="514524.375"/>
    <n v="509220"/>
    <x v="143"/>
    <d v="2014-04-01T00:00:00"/>
    <n v="4"/>
    <x v="10"/>
    <x v="0"/>
  </r>
  <r>
    <x v="0"/>
    <x v="1"/>
    <x v="0"/>
    <x v="1"/>
    <x v="111"/>
    <n v="3"/>
    <n v="20"/>
    <x v="112"/>
    <n v="1548"/>
    <n v="50052"/>
    <n v="25800"/>
    <x v="144"/>
    <d v="2014-04-01T00:00:00"/>
    <n v="4"/>
    <x v="10"/>
    <x v="0"/>
  </r>
  <r>
    <x v="4"/>
    <x v="1"/>
    <x v="0"/>
    <x v="1"/>
    <x v="112"/>
    <n v="3"/>
    <n v="300"/>
    <x v="113"/>
    <n v="6201"/>
    <n v="200499"/>
    <n v="172250"/>
    <x v="145"/>
    <d v="2014-06-01T00:00:00"/>
    <n v="6"/>
    <x v="1"/>
    <x v="0"/>
  </r>
  <r>
    <x v="2"/>
    <x v="4"/>
    <x v="0"/>
    <x v="1"/>
    <x v="113"/>
    <n v="3"/>
    <n v="12"/>
    <x v="114"/>
    <n v="700.92"/>
    <n v="22663.08"/>
    <n v="5841"/>
    <x v="146"/>
    <d v="2014-09-01T00:00:00"/>
    <n v="9"/>
    <x v="6"/>
    <x v="0"/>
  </r>
  <r>
    <x v="2"/>
    <x v="0"/>
    <x v="0"/>
    <x v="1"/>
    <x v="114"/>
    <n v="3"/>
    <n v="12"/>
    <x v="115"/>
    <n v="326.88"/>
    <n v="10569.12"/>
    <n v="2724"/>
    <x v="147"/>
    <d v="2013-12-01T00:00:00"/>
    <n v="12"/>
    <x v="2"/>
    <x v="1"/>
  </r>
  <r>
    <x v="0"/>
    <x v="1"/>
    <x v="1"/>
    <x v="1"/>
    <x v="115"/>
    <n v="5"/>
    <n v="7"/>
    <x v="116"/>
    <n v="411.18"/>
    <n v="13294.82"/>
    <n v="9790"/>
    <x v="148"/>
    <d v="2014-02-01T00:00:00"/>
    <n v="2"/>
    <x v="8"/>
    <x v="0"/>
  </r>
  <r>
    <x v="2"/>
    <x v="2"/>
    <x v="1"/>
    <x v="1"/>
    <x v="116"/>
    <n v="5"/>
    <n v="12"/>
    <x v="117"/>
    <n v="684.36"/>
    <n v="22127.64"/>
    <n v="5703"/>
    <x v="149"/>
    <d v="2014-06-01T00:00:00"/>
    <n v="6"/>
    <x v="1"/>
    <x v="0"/>
  </r>
  <r>
    <x v="0"/>
    <x v="2"/>
    <x v="1"/>
    <x v="1"/>
    <x v="102"/>
    <n v="5"/>
    <n v="7"/>
    <x v="118"/>
    <n v="114.24"/>
    <n v="3693.76"/>
    <n v="2720"/>
    <x v="150"/>
    <d v="2014-09-01T00:00:00"/>
    <n v="9"/>
    <x v="6"/>
    <x v="0"/>
  </r>
  <r>
    <x v="0"/>
    <x v="1"/>
    <x v="1"/>
    <x v="1"/>
    <x v="117"/>
    <n v="5"/>
    <n v="350"/>
    <x v="119"/>
    <n v="18868.5"/>
    <n v="610081.5"/>
    <n v="467220"/>
    <x v="151"/>
    <d v="2013-09-01T00:00:00"/>
    <n v="9"/>
    <x v="6"/>
    <x v="1"/>
  </r>
  <r>
    <x v="3"/>
    <x v="2"/>
    <x v="1"/>
    <x v="1"/>
    <x v="118"/>
    <n v="5"/>
    <n v="125"/>
    <x v="120"/>
    <n v="4826.25"/>
    <n v="156048.75"/>
    <n v="154440"/>
    <x v="152"/>
    <d v="2014-12-01T00:00:00"/>
    <n v="12"/>
    <x v="2"/>
    <x v="0"/>
  </r>
  <r>
    <x v="3"/>
    <x v="1"/>
    <x v="1"/>
    <x v="1"/>
    <x v="119"/>
    <n v="5"/>
    <n v="125"/>
    <x v="121"/>
    <n v="6397.5"/>
    <n v="206852.5"/>
    <n v="204720"/>
    <x v="153"/>
    <d v="2014-12-01T00:00:00"/>
    <n v="12"/>
    <x v="2"/>
    <x v="0"/>
  </r>
  <r>
    <x v="4"/>
    <x v="2"/>
    <x v="2"/>
    <x v="1"/>
    <x v="120"/>
    <n v="10"/>
    <n v="300"/>
    <x v="122"/>
    <n v="21910.5"/>
    <n v="708439.5"/>
    <n v="608625"/>
    <x v="154"/>
    <d v="2014-01-01T00:00:00"/>
    <n v="1"/>
    <x v="0"/>
    <x v="0"/>
  </r>
  <r>
    <x v="3"/>
    <x v="0"/>
    <x v="2"/>
    <x v="1"/>
    <x v="121"/>
    <n v="10"/>
    <n v="125"/>
    <x v="123"/>
    <n v="6652.5"/>
    <n v="215097.5"/>
    <n v="212880"/>
    <x v="155"/>
    <d v="2014-03-01T00:00:00"/>
    <n v="3"/>
    <x v="3"/>
    <x v="0"/>
  </r>
  <r>
    <x v="2"/>
    <x v="2"/>
    <x v="2"/>
    <x v="1"/>
    <x v="116"/>
    <n v="10"/>
    <n v="12"/>
    <x v="117"/>
    <n v="684.36"/>
    <n v="22127.64"/>
    <n v="5703"/>
    <x v="156"/>
    <d v="2014-06-01T00:00:00"/>
    <n v="6"/>
    <x v="1"/>
    <x v="0"/>
  </r>
  <r>
    <x v="4"/>
    <x v="1"/>
    <x v="2"/>
    <x v="1"/>
    <x v="112"/>
    <n v="10"/>
    <n v="300"/>
    <x v="113"/>
    <n v="6201"/>
    <n v="200499"/>
    <n v="172250"/>
    <x v="157"/>
    <d v="2014-06-01T00:00:00"/>
    <n v="6"/>
    <x v="1"/>
    <x v="0"/>
  </r>
  <r>
    <x v="3"/>
    <x v="1"/>
    <x v="2"/>
    <x v="1"/>
    <x v="122"/>
    <n v="10"/>
    <n v="125"/>
    <x v="124"/>
    <n v="5887.5"/>
    <n v="190362.5"/>
    <n v="188400"/>
    <x v="158"/>
    <d v="2014-06-01T00:00:00"/>
    <n v="6"/>
    <x v="1"/>
    <x v="0"/>
  </r>
  <r>
    <x v="2"/>
    <x v="4"/>
    <x v="2"/>
    <x v="1"/>
    <x v="123"/>
    <n v="10"/>
    <n v="12"/>
    <x v="125"/>
    <n v="493.02"/>
    <n v="15940.98"/>
    <n v="4108.5"/>
    <x v="159"/>
    <d v="2014-07-01T00:00:00"/>
    <n v="7"/>
    <x v="4"/>
    <x v="0"/>
  </r>
  <r>
    <x v="3"/>
    <x v="0"/>
    <x v="2"/>
    <x v="1"/>
    <x v="124"/>
    <n v="10"/>
    <n v="125"/>
    <x v="126"/>
    <n v="7533.75"/>
    <n v="243591.25"/>
    <n v="241080"/>
    <x v="160"/>
    <d v="2014-10-01T00:00:00"/>
    <n v="10"/>
    <x v="7"/>
    <x v="0"/>
  </r>
  <r>
    <x v="1"/>
    <x v="1"/>
    <x v="2"/>
    <x v="1"/>
    <x v="125"/>
    <n v="10"/>
    <n v="15"/>
    <x v="127"/>
    <n v="875.25"/>
    <n v="28299.75"/>
    <n v="19450"/>
    <x v="161"/>
    <d v="2013-10-01T00:00:00"/>
    <n v="10"/>
    <x v="7"/>
    <x v="1"/>
  </r>
  <r>
    <x v="3"/>
    <x v="2"/>
    <x v="2"/>
    <x v="1"/>
    <x v="118"/>
    <n v="10"/>
    <n v="125"/>
    <x v="120"/>
    <n v="4826.25"/>
    <n v="156048.75"/>
    <n v="154440"/>
    <x v="162"/>
    <d v="2014-12-01T00:00:00"/>
    <n v="12"/>
    <x v="2"/>
    <x v="0"/>
  </r>
  <r>
    <x v="3"/>
    <x v="1"/>
    <x v="2"/>
    <x v="1"/>
    <x v="119"/>
    <n v="10"/>
    <n v="125"/>
    <x v="121"/>
    <n v="6397.5"/>
    <n v="206852.5"/>
    <n v="204720"/>
    <x v="163"/>
    <d v="2014-12-01T00:00:00"/>
    <n v="12"/>
    <x v="2"/>
    <x v="0"/>
  </r>
  <r>
    <x v="3"/>
    <x v="0"/>
    <x v="3"/>
    <x v="1"/>
    <x v="124"/>
    <n v="120"/>
    <n v="125"/>
    <x v="126"/>
    <n v="7533.75"/>
    <n v="243591.25"/>
    <n v="241080"/>
    <x v="164"/>
    <d v="2014-10-01T00:00:00"/>
    <n v="10"/>
    <x v="7"/>
    <x v="0"/>
  </r>
  <r>
    <x v="4"/>
    <x v="4"/>
    <x v="4"/>
    <x v="1"/>
    <x v="126"/>
    <n v="250"/>
    <n v="300"/>
    <x v="128"/>
    <n v="25596"/>
    <n v="827604"/>
    <n v="711000"/>
    <x v="165"/>
    <d v="2014-02-01T00:00:00"/>
    <n v="2"/>
    <x v="8"/>
    <x v="0"/>
  </r>
  <r>
    <x v="2"/>
    <x v="3"/>
    <x v="4"/>
    <x v="1"/>
    <x v="94"/>
    <n v="250"/>
    <n v="12"/>
    <x v="129"/>
    <n v="689.76"/>
    <n v="22302.240000000002"/>
    <n v="5748"/>
    <x v="166"/>
    <d v="2014-04-01T00:00:00"/>
    <n v="4"/>
    <x v="10"/>
    <x v="0"/>
  </r>
  <r>
    <x v="3"/>
    <x v="1"/>
    <x v="4"/>
    <x v="1"/>
    <x v="122"/>
    <n v="250"/>
    <n v="125"/>
    <x v="124"/>
    <n v="5887.5"/>
    <n v="190362.5"/>
    <n v="188400"/>
    <x v="167"/>
    <d v="2014-06-01T00:00:00"/>
    <n v="6"/>
    <x v="1"/>
    <x v="0"/>
  </r>
  <r>
    <x v="4"/>
    <x v="0"/>
    <x v="4"/>
    <x v="1"/>
    <x v="127"/>
    <n v="250"/>
    <n v="300"/>
    <x v="130"/>
    <n v="16866"/>
    <n v="545334"/>
    <n v="468500"/>
    <x v="168"/>
    <d v="2014-08-01T00:00:00"/>
    <n v="8"/>
    <x v="5"/>
    <x v="0"/>
  </r>
  <r>
    <x v="0"/>
    <x v="3"/>
    <x v="4"/>
    <x v="1"/>
    <x v="128"/>
    <n v="250"/>
    <n v="350"/>
    <x v="131"/>
    <n v="17241"/>
    <n v="557459"/>
    <n v="426920"/>
    <x v="169"/>
    <d v="2014-08-01T00:00:00"/>
    <n v="8"/>
    <x v="5"/>
    <x v="0"/>
  </r>
  <r>
    <x v="1"/>
    <x v="1"/>
    <x v="4"/>
    <x v="1"/>
    <x v="125"/>
    <n v="250"/>
    <n v="15"/>
    <x v="127"/>
    <n v="875.25"/>
    <n v="28299.75"/>
    <n v="19450"/>
    <x v="170"/>
    <d v="2013-10-01T00:00:00"/>
    <n v="10"/>
    <x v="7"/>
    <x v="1"/>
  </r>
  <r>
    <x v="0"/>
    <x v="0"/>
    <x v="0"/>
    <x v="1"/>
    <x v="129"/>
    <n v="3"/>
    <n v="20"/>
    <x v="132"/>
    <n v="498.6"/>
    <n v="16121.4"/>
    <n v="8310"/>
    <x v="171"/>
    <d v="2014-05-01T00:00:00"/>
    <n v="5"/>
    <x v="11"/>
    <x v="0"/>
  </r>
  <r>
    <x v="0"/>
    <x v="3"/>
    <x v="2"/>
    <x v="1"/>
    <x v="130"/>
    <n v="10"/>
    <n v="7"/>
    <x v="133"/>
    <n v="369.6"/>
    <n v="11950.4"/>
    <n v="8800"/>
    <x v="172"/>
    <d v="2013-09-01T00:00:00"/>
    <n v="9"/>
    <x v="6"/>
    <x v="1"/>
  </r>
  <r>
    <x v="0"/>
    <x v="0"/>
    <x v="3"/>
    <x v="1"/>
    <x v="131"/>
    <n v="120"/>
    <n v="20"/>
    <x v="134"/>
    <n v="2310.3000000000002"/>
    <n v="74699.7"/>
    <n v="38505"/>
    <x v="173"/>
    <d v="2014-04-01T00:00:00"/>
    <n v="4"/>
    <x v="10"/>
    <x v="0"/>
  </r>
  <r>
    <x v="2"/>
    <x v="1"/>
    <x v="4"/>
    <x v="1"/>
    <x v="132"/>
    <n v="250"/>
    <n v="12"/>
    <x v="135"/>
    <n v="892.44"/>
    <n v="28855.56"/>
    <n v="7437"/>
    <x v="174"/>
    <d v="2014-01-01T00:00:00"/>
    <n v="1"/>
    <x v="0"/>
    <x v="0"/>
  </r>
  <r>
    <x v="1"/>
    <x v="3"/>
    <x v="1"/>
    <x v="1"/>
    <x v="133"/>
    <n v="5"/>
    <n v="15"/>
    <x v="136"/>
    <n v="1218.5999999999999"/>
    <n v="29246.400000000001"/>
    <n v="20310"/>
    <x v="175"/>
    <d v="2014-10-01T00:00:00"/>
    <n v="10"/>
    <x v="7"/>
    <x v="0"/>
  </r>
  <r>
    <x v="1"/>
    <x v="3"/>
    <x v="2"/>
    <x v="1"/>
    <x v="133"/>
    <n v="10"/>
    <n v="15"/>
    <x v="136"/>
    <n v="1218.5999999999999"/>
    <n v="29246.400000000001"/>
    <n v="20310"/>
    <x v="176"/>
    <d v="2014-10-01T00:00:00"/>
    <n v="10"/>
    <x v="7"/>
    <x v="0"/>
  </r>
  <r>
    <x v="1"/>
    <x v="2"/>
    <x v="2"/>
    <x v="1"/>
    <x v="134"/>
    <n v="10"/>
    <n v="15"/>
    <x v="137"/>
    <n v="1356.6"/>
    <n v="32558.400000000001"/>
    <n v="22610"/>
    <x v="177"/>
    <d v="2013-12-01T00:00:00"/>
    <n v="12"/>
    <x v="2"/>
    <x v="1"/>
  </r>
  <r>
    <x v="0"/>
    <x v="4"/>
    <x v="3"/>
    <x v="1"/>
    <x v="135"/>
    <n v="120"/>
    <n v="20"/>
    <x v="138"/>
    <n v="588.79999999999995"/>
    <n v="14131.2"/>
    <n v="7360"/>
    <x v="178"/>
    <d v="2013-09-01T00:00:00"/>
    <n v="9"/>
    <x v="6"/>
    <x v="1"/>
  </r>
  <r>
    <x v="0"/>
    <x v="0"/>
    <x v="0"/>
    <x v="1"/>
    <x v="136"/>
    <n v="3"/>
    <n v="7"/>
    <x v="139"/>
    <n v="798.28"/>
    <n v="19158.72"/>
    <n v="14255"/>
    <x v="179"/>
    <d v="2013-10-01T00:00:00"/>
    <n v="10"/>
    <x v="7"/>
    <x v="1"/>
  </r>
  <r>
    <x v="4"/>
    <x v="1"/>
    <x v="0"/>
    <x v="1"/>
    <x v="137"/>
    <n v="3"/>
    <n v="300"/>
    <x v="140"/>
    <n v="24252"/>
    <n v="582048"/>
    <n v="505250"/>
    <x v="180"/>
    <d v="2014-10-01T00:00:00"/>
    <n v="10"/>
    <x v="7"/>
    <x v="0"/>
  </r>
  <r>
    <x v="0"/>
    <x v="4"/>
    <x v="0"/>
    <x v="1"/>
    <x v="138"/>
    <n v="3"/>
    <n v="350"/>
    <x v="141"/>
    <n v="3836"/>
    <n v="92064"/>
    <n v="71240"/>
    <x v="181"/>
    <d v="2014-12-01T00:00:00"/>
    <n v="12"/>
    <x v="2"/>
    <x v="0"/>
  </r>
  <r>
    <x v="1"/>
    <x v="0"/>
    <x v="1"/>
    <x v="1"/>
    <x v="139"/>
    <n v="5"/>
    <n v="15"/>
    <x v="142"/>
    <n v="1180.2"/>
    <n v="28324.799999999999"/>
    <n v="19670"/>
    <x v="182"/>
    <d v="2014-03-01T00:00:00"/>
    <n v="3"/>
    <x v="3"/>
    <x v="0"/>
  </r>
  <r>
    <x v="4"/>
    <x v="1"/>
    <x v="1"/>
    <x v="1"/>
    <x v="140"/>
    <n v="5"/>
    <n v="300"/>
    <x v="143"/>
    <n v="22308"/>
    <n v="535392"/>
    <n v="464750"/>
    <x v="183"/>
    <d v="2014-08-01T00:00:00"/>
    <n v="8"/>
    <x v="5"/>
    <x v="0"/>
  </r>
  <r>
    <x v="0"/>
    <x v="0"/>
    <x v="1"/>
    <x v="1"/>
    <x v="136"/>
    <n v="5"/>
    <n v="7"/>
    <x v="139"/>
    <n v="798.28"/>
    <n v="19158.72"/>
    <n v="14255"/>
    <x v="184"/>
    <d v="2013-10-01T00:00:00"/>
    <n v="10"/>
    <x v="7"/>
    <x v="1"/>
  </r>
  <r>
    <x v="4"/>
    <x v="1"/>
    <x v="1"/>
    <x v="1"/>
    <x v="137"/>
    <n v="5"/>
    <n v="300"/>
    <x v="140"/>
    <n v="24252"/>
    <n v="582048"/>
    <n v="505250"/>
    <x v="185"/>
    <d v="2014-10-01T00:00:00"/>
    <n v="10"/>
    <x v="7"/>
    <x v="0"/>
  </r>
  <r>
    <x v="3"/>
    <x v="3"/>
    <x v="1"/>
    <x v="1"/>
    <x v="141"/>
    <n v="5"/>
    <n v="125"/>
    <x v="144"/>
    <n v="5690"/>
    <n v="136560"/>
    <n v="136560"/>
    <x v="186"/>
    <d v="2014-12-01T00:00:00"/>
    <n v="12"/>
    <x v="2"/>
    <x v="0"/>
  </r>
  <r>
    <x v="0"/>
    <x v="0"/>
    <x v="2"/>
    <x v="1"/>
    <x v="142"/>
    <n v="10"/>
    <n v="7"/>
    <x v="145"/>
    <n v="1190.28"/>
    <n v="28566.720000000001"/>
    <n v="21255"/>
    <x v="187"/>
    <d v="2014-01-01T00:00:00"/>
    <n v="1"/>
    <x v="0"/>
    <x v="0"/>
  </r>
  <r>
    <x v="3"/>
    <x v="1"/>
    <x v="2"/>
    <x v="1"/>
    <x v="143"/>
    <n v="10"/>
    <n v="125"/>
    <x v="146"/>
    <n v="3975"/>
    <n v="95400"/>
    <n v="95400"/>
    <x v="188"/>
    <d v="2014-03-01T00:00:00"/>
    <n v="3"/>
    <x v="3"/>
    <x v="0"/>
  </r>
  <r>
    <x v="4"/>
    <x v="1"/>
    <x v="2"/>
    <x v="1"/>
    <x v="144"/>
    <n v="10"/>
    <n v="300"/>
    <x v="147"/>
    <n v="16974"/>
    <n v="407376"/>
    <n v="353625"/>
    <x v="189"/>
    <d v="2014-04-01T00:00:00"/>
    <n v="4"/>
    <x v="10"/>
    <x v="0"/>
  </r>
  <r>
    <x v="4"/>
    <x v="4"/>
    <x v="2"/>
    <x v="1"/>
    <x v="145"/>
    <n v="10"/>
    <n v="300"/>
    <x v="148"/>
    <n v="35016"/>
    <n v="840384"/>
    <n v="729500"/>
    <x v="190"/>
    <d v="2014-05-01T00:00:00"/>
    <n v="5"/>
    <x v="11"/>
    <x v="0"/>
  </r>
  <r>
    <x v="0"/>
    <x v="4"/>
    <x v="2"/>
    <x v="1"/>
    <x v="146"/>
    <n v="10"/>
    <n v="350"/>
    <x v="149"/>
    <n v="48300"/>
    <n v="1159200"/>
    <n v="897000"/>
    <x v="191"/>
    <d v="2014-07-01T00:00:00"/>
    <n v="7"/>
    <x v="4"/>
    <x v="0"/>
  </r>
  <r>
    <x v="3"/>
    <x v="2"/>
    <x v="2"/>
    <x v="1"/>
    <x v="147"/>
    <n v="10"/>
    <n v="125"/>
    <x v="150"/>
    <n v="14940"/>
    <n v="358560"/>
    <n v="358560"/>
    <x v="192"/>
    <d v="2014-07-01T00:00:00"/>
    <n v="7"/>
    <x v="4"/>
    <x v="0"/>
  </r>
  <r>
    <x v="1"/>
    <x v="0"/>
    <x v="2"/>
    <x v="1"/>
    <x v="148"/>
    <n v="10"/>
    <n v="15"/>
    <x v="151"/>
    <n v="130.80000000000001"/>
    <n v="3139.2"/>
    <n v="2180"/>
    <x v="193"/>
    <d v="2014-09-01T00:00:00"/>
    <n v="9"/>
    <x v="6"/>
    <x v="0"/>
  </r>
  <r>
    <x v="0"/>
    <x v="0"/>
    <x v="2"/>
    <x v="1"/>
    <x v="149"/>
    <n v="10"/>
    <n v="20"/>
    <x v="152"/>
    <n v="1659.2"/>
    <n v="39820.800000000003"/>
    <n v="20740"/>
    <x v="194"/>
    <d v="2014-09-01T00:00:00"/>
    <n v="9"/>
    <x v="6"/>
    <x v="0"/>
  </r>
  <r>
    <x v="0"/>
    <x v="4"/>
    <x v="2"/>
    <x v="1"/>
    <x v="150"/>
    <n v="10"/>
    <n v="20"/>
    <x v="153"/>
    <n v="844.8"/>
    <n v="20275.2"/>
    <n v="10560"/>
    <x v="195"/>
    <d v="2014-09-01T00:00:00"/>
    <n v="9"/>
    <x v="6"/>
    <x v="0"/>
  </r>
  <r>
    <x v="1"/>
    <x v="4"/>
    <x v="2"/>
    <x v="1"/>
    <x v="151"/>
    <n v="10"/>
    <n v="15"/>
    <x v="154"/>
    <n v="402.6"/>
    <n v="9662.4"/>
    <n v="6710"/>
    <x v="196"/>
    <d v="2013-10-01T00:00:00"/>
    <n v="10"/>
    <x v="7"/>
    <x v="1"/>
  </r>
  <r>
    <x v="1"/>
    <x v="3"/>
    <x v="2"/>
    <x v="1"/>
    <x v="62"/>
    <n v="10"/>
    <n v="15"/>
    <x v="62"/>
    <n v="908.4"/>
    <n v="21801.599999999999"/>
    <n v="15140"/>
    <x v="74"/>
    <d v="2013-10-01T00:00:00"/>
    <n v="10"/>
    <x v="7"/>
    <x v="1"/>
  </r>
  <r>
    <x v="0"/>
    <x v="4"/>
    <x v="2"/>
    <x v="1"/>
    <x v="138"/>
    <n v="10"/>
    <n v="350"/>
    <x v="141"/>
    <n v="3836"/>
    <n v="92064"/>
    <n v="71240"/>
    <x v="197"/>
    <d v="2014-12-01T00:00:00"/>
    <n v="12"/>
    <x v="2"/>
    <x v="0"/>
  </r>
  <r>
    <x v="3"/>
    <x v="3"/>
    <x v="2"/>
    <x v="1"/>
    <x v="141"/>
    <n v="10"/>
    <n v="125"/>
    <x v="144"/>
    <n v="5690"/>
    <n v="136560"/>
    <n v="136560"/>
    <x v="198"/>
    <d v="2014-12-01T00:00:00"/>
    <n v="12"/>
    <x v="2"/>
    <x v="0"/>
  </r>
  <r>
    <x v="2"/>
    <x v="4"/>
    <x v="3"/>
    <x v="1"/>
    <x v="152"/>
    <n v="120"/>
    <n v="12"/>
    <x v="155"/>
    <n v="703.2"/>
    <n v="16876.8"/>
    <n v="4395"/>
    <x v="199"/>
    <d v="2014-03-01T00:00:00"/>
    <n v="3"/>
    <x v="3"/>
    <x v="0"/>
  </r>
  <r>
    <x v="0"/>
    <x v="0"/>
    <x v="3"/>
    <x v="1"/>
    <x v="153"/>
    <n v="120"/>
    <n v="20"/>
    <x v="156"/>
    <n v="2116.8000000000002"/>
    <n v="50803.199999999997"/>
    <n v="26460"/>
    <x v="200"/>
    <d v="2013-09-01T00:00:00"/>
    <n v="9"/>
    <x v="6"/>
    <x v="1"/>
  </r>
  <r>
    <x v="0"/>
    <x v="2"/>
    <x v="3"/>
    <x v="1"/>
    <x v="154"/>
    <n v="120"/>
    <n v="350"/>
    <x v="157"/>
    <n v="30478"/>
    <n v="731472"/>
    <n v="566020"/>
    <x v="201"/>
    <d v="2014-10-01T00:00:00"/>
    <n v="10"/>
    <x v="7"/>
    <x v="0"/>
  </r>
  <r>
    <x v="2"/>
    <x v="2"/>
    <x v="4"/>
    <x v="1"/>
    <x v="155"/>
    <n v="250"/>
    <n v="12"/>
    <x v="158"/>
    <n v="415.68"/>
    <n v="9976.32"/>
    <n v="2598"/>
    <x v="202"/>
    <d v="2014-05-01T00:00:00"/>
    <n v="5"/>
    <x v="11"/>
    <x v="0"/>
  </r>
  <r>
    <x v="0"/>
    <x v="4"/>
    <x v="4"/>
    <x v="1"/>
    <x v="156"/>
    <n v="250"/>
    <n v="350"/>
    <x v="159"/>
    <n v="4886"/>
    <n v="117264"/>
    <n v="90740"/>
    <x v="203"/>
    <d v="2013-09-01T00:00:00"/>
    <n v="9"/>
    <x v="6"/>
    <x v="1"/>
  </r>
  <r>
    <x v="0"/>
    <x v="2"/>
    <x v="4"/>
    <x v="1"/>
    <x v="154"/>
    <n v="250"/>
    <n v="350"/>
    <x v="157"/>
    <n v="30478"/>
    <n v="731472"/>
    <n v="566020"/>
    <x v="204"/>
    <d v="2014-10-01T00:00:00"/>
    <n v="10"/>
    <x v="7"/>
    <x v="0"/>
  </r>
  <r>
    <x v="1"/>
    <x v="3"/>
    <x v="4"/>
    <x v="1"/>
    <x v="62"/>
    <n v="250"/>
    <n v="15"/>
    <x v="62"/>
    <n v="908.4"/>
    <n v="21801.599999999999"/>
    <n v="15140"/>
    <x v="205"/>
    <d v="2013-10-01T00:00:00"/>
    <n v="10"/>
    <x v="7"/>
    <x v="1"/>
  </r>
  <r>
    <x v="0"/>
    <x v="3"/>
    <x v="5"/>
    <x v="1"/>
    <x v="157"/>
    <n v="260"/>
    <n v="350"/>
    <x v="160"/>
    <n v="26110"/>
    <n v="626640"/>
    <n v="484900"/>
    <x v="206"/>
    <d v="2014-02-01T00:00:00"/>
    <n v="2"/>
    <x v="8"/>
    <x v="0"/>
  </r>
  <r>
    <x v="3"/>
    <x v="3"/>
    <x v="5"/>
    <x v="1"/>
    <x v="158"/>
    <n v="260"/>
    <n v="125"/>
    <x v="161"/>
    <n v="5370"/>
    <n v="128880"/>
    <n v="128880"/>
    <x v="207"/>
    <d v="2014-04-01T00:00:00"/>
    <n v="4"/>
    <x v="10"/>
    <x v="0"/>
  </r>
  <r>
    <x v="0"/>
    <x v="1"/>
    <x v="5"/>
    <x v="1"/>
    <x v="159"/>
    <n v="260"/>
    <n v="350"/>
    <x v="162"/>
    <n v="26698"/>
    <n v="640752"/>
    <n v="495820"/>
    <x v="208"/>
    <d v="2014-09-01T00:00:00"/>
    <n v="9"/>
    <x v="6"/>
    <x v="0"/>
  </r>
  <r>
    <x v="1"/>
    <x v="4"/>
    <x v="5"/>
    <x v="1"/>
    <x v="151"/>
    <n v="260"/>
    <n v="15"/>
    <x v="154"/>
    <n v="402.6"/>
    <n v="9662.4"/>
    <n v="6710"/>
    <x v="209"/>
    <d v="2013-10-01T00:00:00"/>
    <n v="10"/>
    <x v="7"/>
    <x v="1"/>
  </r>
  <r>
    <x v="0"/>
    <x v="0"/>
    <x v="5"/>
    <x v="1"/>
    <x v="160"/>
    <n v="260"/>
    <n v="350"/>
    <x v="163"/>
    <n v="24892"/>
    <n v="597408"/>
    <n v="462280"/>
    <x v="210"/>
    <d v="2013-12-01T00:00:00"/>
    <n v="12"/>
    <x v="2"/>
    <x v="1"/>
  </r>
  <r>
    <x v="0"/>
    <x v="1"/>
    <x v="1"/>
    <x v="2"/>
    <x v="161"/>
    <n v="5"/>
    <n v="7"/>
    <x v="164"/>
    <n v="405.65"/>
    <n v="7707.35"/>
    <n v="5795"/>
    <x v="211"/>
    <d v="2013-10-01T00:00:00"/>
    <n v="10"/>
    <x v="7"/>
    <x v="1"/>
  </r>
  <r>
    <x v="0"/>
    <x v="1"/>
    <x v="2"/>
    <x v="2"/>
    <x v="162"/>
    <n v="10"/>
    <n v="7"/>
    <x v="165"/>
    <n v="480.2"/>
    <n v="9123.7999999999993"/>
    <n v="6860"/>
    <x v="212"/>
    <d v="2014-01-01T00:00:00"/>
    <n v="1"/>
    <x v="0"/>
    <x v="0"/>
  </r>
  <r>
    <x v="0"/>
    <x v="0"/>
    <x v="2"/>
    <x v="2"/>
    <x v="163"/>
    <n v="10"/>
    <n v="7"/>
    <x v="166"/>
    <n v="822.15"/>
    <n v="15620.85"/>
    <n v="11745"/>
    <x v="213"/>
    <d v="2013-09-01T00:00:00"/>
    <n v="9"/>
    <x v="6"/>
    <x v="1"/>
  </r>
  <r>
    <x v="0"/>
    <x v="3"/>
    <x v="2"/>
    <x v="2"/>
    <x v="164"/>
    <n v="10"/>
    <n v="7"/>
    <x v="167"/>
    <n v="941.15"/>
    <n v="17881.849999999999"/>
    <n v="13445"/>
    <x v="214"/>
    <d v="2014-10-01T00:00:00"/>
    <n v="10"/>
    <x v="7"/>
    <x v="0"/>
  </r>
  <r>
    <x v="2"/>
    <x v="0"/>
    <x v="2"/>
    <x v="2"/>
    <x v="165"/>
    <n v="10"/>
    <n v="12"/>
    <x v="168"/>
    <n v="1458.6"/>
    <n v="27713.4"/>
    <n v="7293"/>
    <x v="215"/>
    <d v="2014-12-01T00:00:00"/>
    <n v="12"/>
    <x v="2"/>
    <x v="0"/>
  </r>
  <r>
    <x v="2"/>
    <x v="0"/>
    <x v="3"/>
    <x v="2"/>
    <x v="165"/>
    <n v="120"/>
    <n v="12"/>
    <x v="168"/>
    <n v="1458.6"/>
    <n v="27713.4"/>
    <n v="7293"/>
    <x v="216"/>
    <d v="2014-12-01T00:00:00"/>
    <n v="12"/>
    <x v="2"/>
    <x v="0"/>
  </r>
  <r>
    <x v="0"/>
    <x v="3"/>
    <x v="4"/>
    <x v="2"/>
    <x v="164"/>
    <n v="250"/>
    <n v="7"/>
    <x v="167"/>
    <n v="941.15"/>
    <n v="17881.849999999999"/>
    <n v="13445"/>
    <x v="217"/>
    <d v="2014-10-01T00:00:00"/>
    <n v="10"/>
    <x v="7"/>
    <x v="0"/>
  </r>
  <r>
    <x v="0"/>
    <x v="3"/>
    <x v="5"/>
    <x v="2"/>
    <x v="166"/>
    <n v="260"/>
    <n v="7"/>
    <x v="169"/>
    <n v="589.04999999999995"/>
    <n v="11191.95"/>
    <n v="8415"/>
    <x v="218"/>
    <d v="2014-07-01T00:00:00"/>
    <n v="7"/>
    <x v="4"/>
    <x v="0"/>
  </r>
  <r>
    <x v="2"/>
    <x v="3"/>
    <x v="5"/>
    <x v="2"/>
    <x v="167"/>
    <n v="260"/>
    <n v="12"/>
    <x v="170"/>
    <n v="673.8"/>
    <n v="12802.2"/>
    <n v="3369"/>
    <x v="219"/>
    <d v="2014-08-01T00:00:00"/>
    <n v="8"/>
    <x v="5"/>
    <x v="0"/>
  </r>
  <r>
    <x v="0"/>
    <x v="1"/>
    <x v="5"/>
    <x v="2"/>
    <x v="161"/>
    <n v="260"/>
    <n v="7"/>
    <x v="164"/>
    <n v="405.65"/>
    <n v="7707.35"/>
    <n v="5795"/>
    <x v="220"/>
    <d v="2013-10-01T00:00:00"/>
    <n v="10"/>
    <x v="7"/>
    <x v="1"/>
  </r>
  <r>
    <x v="2"/>
    <x v="2"/>
    <x v="0"/>
    <x v="2"/>
    <x v="157"/>
    <n v="3"/>
    <n v="12"/>
    <x v="171"/>
    <n v="1119"/>
    <n v="21261"/>
    <n v="5595"/>
    <x v="221"/>
    <d v="2014-02-01T00:00:00"/>
    <n v="2"/>
    <x v="8"/>
    <x v="0"/>
  </r>
  <r>
    <x v="2"/>
    <x v="1"/>
    <x v="0"/>
    <x v="2"/>
    <x v="168"/>
    <n v="3"/>
    <n v="12"/>
    <x v="172"/>
    <n v="669.6"/>
    <n v="12722.4"/>
    <n v="3348"/>
    <x v="222"/>
    <d v="2014-02-01T00:00:00"/>
    <n v="2"/>
    <x v="8"/>
    <x v="0"/>
  </r>
  <r>
    <x v="0"/>
    <x v="2"/>
    <x v="0"/>
    <x v="2"/>
    <x v="169"/>
    <n v="3"/>
    <n v="20"/>
    <x v="173"/>
    <n v="1563"/>
    <n v="29697"/>
    <n v="15630"/>
    <x v="223"/>
    <d v="2014-05-01T00:00:00"/>
    <n v="5"/>
    <x v="11"/>
    <x v="0"/>
  </r>
  <r>
    <x v="4"/>
    <x v="4"/>
    <x v="0"/>
    <x v="2"/>
    <x v="170"/>
    <n v="3"/>
    <n v="300"/>
    <x v="174"/>
    <n v="14865"/>
    <n v="282435"/>
    <n v="247750"/>
    <x v="224"/>
    <d v="2014-06-01T00:00:00"/>
    <n v="6"/>
    <x v="1"/>
    <x v="0"/>
  </r>
  <r>
    <x v="0"/>
    <x v="1"/>
    <x v="0"/>
    <x v="2"/>
    <x v="171"/>
    <n v="3"/>
    <n v="7"/>
    <x v="175"/>
    <n v="355.6"/>
    <n v="6756.4"/>
    <n v="5080"/>
    <x v="225"/>
    <d v="2013-11-01T00:00:00"/>
    <n v="11"/>
    <x v="9"/>
    <x v="1"/>
  </r>
  <r>
    <x v="1"/>
    <x v="3"/>
    <x v="0"/>
    <x v="2"/>
    <x v="172"/>
    <n v="3"/>
    <n v="15"/>
    <x v="176"/>
    <n v="2093.25"/>
    <n v="39771.75"/>
    <n v="27910"/>
    <x v="226"/>
    <d v="2014-11-01T00:00:00"/>
    <n v="11"/>
    <x v="9"/>
    <x v="0"/>
  </r>
  <r>
    <x v="0"/>
    <x v="4"/>
    <x v="0"/>
    <x v="2"/>
    <x v="173"/>
    <n v="3"/>
    <n v="7"/>
    <x v="177"/>
    <n v="199.5"/>
    <n v="3790.5"/>
    <n v="2850"/>
    <x v="227"/>
    <d v="2014-12-01T00:00:00"/>
    <n v="12"/>
    <x v="2"/>
    <x v="0"/>
  </r>
  <r>
    <x v="0"/>
    <x v="2"/>
    <x v="0"/>
    <x v="2"/>
    <x v="174"/>
    <n v="3"/>
    <n v="7"/>
    <x v="178"/>
    <n v="870.45"/>
    <n v="16538.55"/>
    <n v="12435"/>
    <x v="228"/>
    <d v="2014-12-01T00:00:00"/>
    <n v="12"/>
    <x v="2"/>
    <x v="0"/>
  </r>
  <r>
    <x v="0"/>
    <x v="2"/>
    <x v="1"/>
    <x v="2"/>
    <x v="175"/>
    <n v="5"/>
    <n v="350"/>
    <x v="179"/>
    <n v="24228.75"/>
    <n v="460346.25"/>
    <n v="359970"/>
    <x v="229"/>
    <d v="2014-01-01T00:00:00"/>
    <n v="1"/>
    <x v="0"/>
    <x v="0"/>
  </r>
  <r>
    <x v="3"/>
    <x v="4"/>
    <x v="1"/>
    <x v="2"/>
    <x v="176"/>
    <n v="5"/>
    <n v="125"/>
    <x v="180"/>
    <n v="22668.75"/>
    <n v="430706.25"/>
    <n v="435240"/>
    <x v="230"/>
    <d v="2014-07-01T00:00:00"/>
    <n v="7"/>
    <x v="4"/>
    <x v="0"/>
  </r>
  <r>
    <x v="0"/>
    <x v="3"/>
    <x v="1"/>
    <x v="2"/>
    <x v="177"/>
    <n v="5"/>
    <n v="350"/>
    <x v="181"/>
    <n v="12600"/>
    <n v="239400"/>
    <n v="187200"/>
    <x v="231"/>
    <d v="2013-09-01T00:00:00"/>
    <n v="9"/>
    <x v="6"/>
    <x v="1"/>
  </r>
  <r>
    <x v="2"/>
    <x v="1"/>
    <x v="1"/>
    <x v="2"/>
    <x v="178"/>
    <n v="5"/>
    <n v="12"/>
    <x v="182"/>
    <n v="1405.2"/>
    <n v="26698.799999999999"/>
    <n v="7026"/>
    <x v="232"/>
    <d v="2014-11-01T00:00:00"/>
    <n v="11"/>
    <x v="9"/>
    <x v="0"/>
  </r>
  <r>
    <x v="4"/>
    <x v="3"/>
    <x v="1"/>
    <x v="2"/>
    <x v="179"/>
    <n v="5"/>
    <n v="300"/>
    <x v="183"/>
    <n v="16500"/>
    <n v="313500"/>
    <n v="275000"/>
    <x v="233"/>
    <d v="2013-12-01T00:00:00"/>
    <n v="12"/>
    <x v="2"/>
    <x v="1"/>
  </r>
  <r>
    <x v="0"/>
    <x v="2"/>
    <x v="2"/>
    <x v="2"/>
    <x v="180"/>
    <n v="10"/>
    <n v="20"/>
    <x v="184"/>
    <n v="1303"/>
    <n v="24757"/>
    <n v="13030"/>
    <x v="234"/>
    <d v="2014-02-01T00:00:00"/>
    <n v="2"/>
    <x v="8"/>
    <x v="0"/>
  </r>
  <r>
    <x v="3"/>
    <x v="4"/>
    <x v="2"/>
    <x v="2"/>
    <x v="181"/>
    <n v="10"/>
    <n v="125"/>
    <x v="185"/>
    <n v="18700"/>
    <n v="355300"/>
    <n v="359040"/>
    <x v="235"/>
    <d v="2014-03-01T00:00:00"/>
    <n v="3"/>
    <x v="3"/>
    <x v="0"/>
  </r>
  <r>
    <x v="3"/>
    <x v="2"/>
    <x v="2"/>
    <x v="2"/>
    <x v="182"/>
    <n v="10"/>
    <n v="125"/>
    <x v="186"/>
    <n v="14906.25"/>
    <n v="283218.75"/>
    <n v="286200"/>
    <x v="236"/>
    <d v="2014-03-01T00:00:00"/>
    <n v="3"/>
    <x v="3"/>
    <x v="0"/>
  </r>
  <r>
    <x v="4"/>
    <x v="3"/>
    <x v="2"/>
    <x v="2"/>
    <x v="183"/>
    <n v="10"/>
    <n v="300"/>
    <x v="187"/>
    <n v="24105"/>
    <n v="457995"/>
    <n v="401750"/>
    <x v="237"/>
    <d v="2014-04-01T00:00:00"/>
    <n v="4"/>
    <x v="10"/>
    <x v="0"/>
  </r>
  <r>
    <x v="0"/>
    <x v="4"/>
    <x v="2"/>
    <x v="2"/>
    <x v="184"/>
    <n v="10"/>
    <n v="7"/>
    <x v="188"/>
    <n v="814.45"/>
    <n v="15474.55"/>
    <n v="11635"/>
    <x v="238"/>
    <d v="2014-05-01T00:00:00"/>
    <n v="5"/>
    <x v="11"/>
    <x v="0"/>
  </r>
  <r>
    <x v="4"/>
    <x v="4"/>
    <x v="2"/>
    <x v="2"/>
    <x v="170"/>
    <n v="10"/>
    <n v="300"/>
    <x v="174"/>
    <n v="14865"/>
    <n v="282435"/>
    <n v="247750"/>
    <x v="239"/>
    <d v="2014-06-01T00:00:00"/>
    <n v="6"/>
    <x v="1"/>
    <x v="0"/>
  </r>
  <r>
    <x v="0"/>
    <x v="4"/>
    <x v="2"/>
    <x v="2"/>
    <x v="185"/>
    <n v="10"/>
    <n v="350"/>
    <x v="189"/>
    <n v="10535"/>
    <n v="200165"/>
    <n v="156520"/>
    <x v="240"/>
    <d v="2014-06-01T00:00:00"/>
    <n v="6"/>
    <x v="1"/>
    <x v="0"/>
  </r>
  <r>
    <x v="1"/>
    <x v="2"/>
    <x v="2"/>
    <x v="2"/>
    <x v="186"/>
    <n v="10"/>
    <n v="15"/>
    <x v="190"/>
    <n v="1965"/>
    <n v="37335"/>
    <n v="26200"/>
    <x v="241"/>
    <d v="2014-09-01T00:00:00"/>
    <n v="9"/>
    <x v="6"/>
    <x v="0"/>
  </r>
  <r>
    <x v="0"/>
    <x v="0"/>
    <x v="2"/>
    <x v="2"/>
    <x v="187"/>
    <n v="10"/>
    <n v="350"/>
    <x v="191"/>
    <n v="21490"/>
    <n v="408310"/>
    <n v="319280"/>
    <x v="242"/>
    <d v="2013-10-01T00:00:00"/>
    <n v="10"/>
    <x v="7"/>
    <x v="1"/>
  </r>
  <r>
    <x v="0"/>
    <x v="0"/>
    <x v="2"/>
    <x v="2"/>
    <x v="188"/>
    <n v="10"/>
    <n v="20"/>
    <x v="192"/>
    <n v="1389"/>
    <n v="26391"/>
    <n v="13890"/>
    <x v="243"/>
    <d v="2013-10-01T00:00:00"/>
    <n v="10"/>
    <x v="7"/>
    <x v="1"/>
  </r>
  <r>
    <x v="3"/>
    <x v="4"/>
    <x v="2"/>
    <x v="2"/>
    <x v="189"/>
    <n v="10"/>
    <n v="125"/>
    <x v="193"/>
    <n v="5381.25"/>
    <n v="102243.75"/>
    <n v="103320"/>
    <x v="244"/>
    <d v="2014-10-01T00:00:00"/>
    <n v="10"/>
    <x v="7"/>
    <x v="0"/>
  </r>
  <r>
    <x v="3"/>
    <x v="2"/>
    <x v="2"/>
    <x v="2"/>
    <x v="190"/>
    <n v="10"/>
    <n v="125"/>
    <x v="194"/>
    <n v="4400"/>
    <n v="83600"/>
    <n v="84480"/>
    <x v="245"/>
    <d v="2013-10-01T00:00:00"/>
    <n v="10"/>
    <x v="7"/>
    <x v="1"/>
  </r>
  <r>
    <x v="0"/>
    <x v="0"/>
    <x v="2"/>
    <x v="2"/>
    <x v="191"/>
    <n v="10"/>
    <n v="20"/>
    <x v="195"/>
    <n v="1802"/>
    <n v="34238"/>
    <n v="18020"/>
    <x v="246"/>
    <d v="2013-12-01T00:00:00"/>
    <n v="12"/>
    <x v="2"/>
    <x v="1"/>
  </r>
  <r>
    <x v="0"/>
    <x v="4"/>
    <x v="2"/>
    <x v="2"/>
    <x v="192"/>
    <n v="10"/>
    <n v="20"/>
    <x v="196"/>
    <n v="2663"/>
    <n v="50597"/>
    <n v="26630"/>
    <x v="247"/>
    <d v="2014-12-01T00:00:00"/>
    <n v="12"/>
    <x v="2"/>
    <x v="0"/>
  </r>
  <r>
    <x v="0"/>
    <x v="2"/>
    <x v="2"/>
    <x v="2"/>
    <x v="193"/>
    <n v="10"/>
    <n v="7"/>
    <x v="197"/>
    <n v="747.6"/>
    <n v="14204.4"/>
    <n v="10680"/>
    <x v="248"/>
    <d v="2013-12-01T00:00:00"/>
    <n v="12"/>
    <x v="2"/>
    <x v="1"/>
  </r>
  <r>
    <x v="1"/>
    <x v="1"/>
    <x v="2"/>
    <x v="2"/>
    <x v="194"/>
    <n v="10"/>
    <n v="15"/>
    <x v="198"/>
    <n v="1587"/>
    <n v="30153"/>
    <n v="21160"/>
    <x v="249"/>
    <d v="2013-12-01T00:00:00"/>
    <n v="12"/>
    <x v="2"/>
    <x v="1"/>
  </r>
  <r>
    <x v="1"/>
    <x v="4"/>
    <x v="3"/>
    <x v="2"/>
    <x v="195"/>
    <n v="120"/>
    <n v="15"/>
    <x v="199"/>
    <n v="416.25"/>
    <n v="7908.75"/>
    <n v="5550"/>
    <x v="250"/>
    <d v="2014-01-01T00:00:00"/>
    <n v="1"/>
    <x v="0"/>
    <x v="0"/>
  </r>
  <r>
    <x v="1"/>
    <x v="3"/>
    <x v="3"/>
    <x v="2"/>
    <x v="196"/>
    <n v="120"/>
    <n v="15"/>
    <x v="200"/>
    <n v="2145.75"/>
    <n v="40769.25"/>
    <n v="28610"/>
    <x v="251"/>
    <d v="2014-01-01T00:00:00"/>
    <n v="1"/>
    <x v="0"/>
    <x v="0"/>
  </r>
  <r>
    <x v="3"/>
    <x v="1"/>
    <x v="3"/>
    <x v="2"/>
    <x v="197"/>
    <n v="120"/>
    <n v="125"/>
    <x v="201"/>
    <n v="5043.75"/>
    <n v="95831.25"/>
    <n v="96840"/>
    <x v="252"/>
    <d v="2014-02-01T00:00:00"/>
    <n v="2"/>
    <x v="8"/>
    <x v="0"/>
  </r>
  <r>
    <x v="0"/>
    <x v="4"/>
    <x v="3"/>
    <x v="2"/>
    <x v="185"/>
    <n v="120"/>
    <n v="350"/>
    <x v="189"/>
    <n v="10535"/>
    <n v="200165"/>
    <n v="156520"/>
    <x v="253"/>
    <d v="2014-06-01T00:00:00"/>
    <n v="6"/>
    <x v="1"/>
    <x v="0"/>
  </r>
  <r>
    <x v="0"/>
    <x v="4"/>
    <x v="3"/>
    <x v="2"/>
    <x v="198"/>
    <n v="120"/>
    <n v="20"/>
    <x v="202"/>
    <n v="2832"/>
    <n v="53808"/>
    <n v="28320"/>
    <x v="254"/>
    <d v="2014-08-01T00:00:00"/>
    <n v="8"/>
    <x v="5"/>
    <x v="0"/>
  </r>
  <r>
    <x v="0"/>
    <x v="2"/>
    <x v="3"/>
    <x v="2"/>
    <x v="199"/>
    <n v="120"/>
    <n v="20"/>
    <x v="203"/>
    <n v="1579"/>
    <n v="30001"/>
    <n v="15790"/>
    <x v="255"/>
    <d v="2014-08-01T00:00:00"/>
    <n v="8"/>
    <x v="5"/>
    <x v="0"/>
  </r>
  <r>
    <x v="3"/>
    <x v="4"/>
    <x v="3"/>
    <x v="2"/>
    <x v="189"/>
    <n v="120"/>
    <n v="125"/>
    <x v="193"/>
    <n v="5381.25"/>
    <n v="102243.75"/>
    <n v="103320"/>
    <x v="256"/>
    <d v="2014-10-01T00:00:00"/>
    <n v="10"/>
    <x v="7"/>
    <x v="0"/>
  </r>
  <r>
    <x v="3"/>
    <x v="2"/>
    <x v="3"/>
    <x v="2"/>
    <x v="190"/>
    <n v="120"/>
    <n v="125"/>
    <x v="194"/>
    <n v="4400"/>
    <n v="83600"/>
    <n v="84480"/>
    <x v="257"/>
    <d v="2013-10-01T00:00:00"/>
    <n v="10"/>
    <x v="7"/>
    <x v="1"/>
  </r>
  <r>
    <x v="0"/>
    <x v="2"/>
    <x v="3"/>
    <x v="2"/>
    <x v="200"/>
    <n v="120"/>
    <n v="20"/>
    <x v="204"/>
    <n v="1033"/>
    <n v="19627"/>
    <n v="10330"/>
    <x v="258"/>
    <d v="2013-12-01T00:00:00"/>
    <n v="12"/>
    <x v="2"/>
    <x v="1"/>
  </r>
  <r>
    <x v="4"/>
    <x v="1"/>
    <x v="3"/>
    <x v="2"/>
    <x v="201"/>
    <n v="120"/>
    <n v="300"/>
    <x v="205"/>
    <n v="18750"/>
    <n v="356250"/>
    <n v="312500"/>
    <x v="259"/>
    <d v="2014-12-01T00:00:00"/>
    <n v="12"/>
    <x v="2"/>
    <x v="0"/>
  </r>
  <r>
    <x v="0"/>
    <x v="0"/>
    <x v="4"/>
    <x v="2"/>
    <x v="188"/>
    <n v="250"/>
    <n v="20"/>
    <x v="192"/>
    <n v="1389"/>
    <n v="26391"/>
    <n v="13890"/>
    <x v="260"/>
    <d v="2013-10-01T00:00:00"/>
    <n v="10"/>
    <x v="7"/>
    <x v="1"/>
  </r>
  <r>
    <x v="0"/>
    <x v="4"/>
    <x v="4"/>
    <x v="2"/>
    <x v="202"/>
    <n v="250"/>
    <n v="20"/>
    <x v="206"/>
    <n v="1265"/>
    <n v="24035"/>
    <n v="12650"/>
    <x v="261"/>
    <d v="2013-11-01T00:00:00"/>
    <n v="11"/>
    <x v="9"/>
    <x v="1"/>
  </r>
  <r>
    <x v="0"/>
    <x v="1"/>
    <x v="4"/>
    <x v="2"/>
    <x v="203"/>
    <n v="250"/>
    <n v="20"/>
    <x v="207"/>
    <n v="2297"/>
    <n v="43643"/>
    <n v="22970"/>
    <x v="262"/>
    <d v="2013-11-01T00:00:00"/>
    <n v="11"/>
    <x v="9"/>
    <x v="1"/>
  </r>
  <r>
    <x v="0"/>
    <x v="4"/>
    <x v="4"/>
    <x v="2"/>
    <x v="192"/>
    <n v="250"/>
    <n v="20"/>
    <x v="196"/>
    <n v="2663"/>
    <n v="50597"/>
    <n v="26630"/>
    <x v="263"/>
    <d v="2014-12-01T00:00:00"/>
    <n v="12"/>
    <x v="2"/>
    <x v="0"/>
  </r>
  <r>
    <x v="0"/>
    <x v="4"/>
    <x v="4"/>
    <x v="2"/>
    <x v="173"/>
    <n v="250"/>
    <n v="7"/>
    <x v="177"/>
    <n v="199.5"/>
    <n v="3790.5"/>
    <n v="2850"/>
    <x v="264"/>
    <d v="2014-12-01T00:00:00"/>
    <n v="12"/>
    <x v="2"/>
    <x v="0"/>
  </r>
  <r>
    <x v="0"/>
    <x v="2"/>
    <x v="4"/>
    <x v="2"/>
    <x v="174"/>
    <n v="250"/>
    <n v="7"/>
    <x v="178"/>
    <n v="870.45"/>
    <n v="16538.55"/>
    <n v="12435"/>
    <x v="265"/>
    <d v="2014-12-01T00:00:00"/>
    <n v="12"/>
    <x v="2"/>
    <x v="0"/>
  </r>
  <r>
    <x v="0"/>
    <x v="1"/>
    <x v="5"/>
    <x v="2"/>
    <x v="204"/>
    <n v="260"/>
    <n v="350"/>
    <x v="208"/>
    <n v="23625"/>
    <n v="448875"/>
    <n v="351000"/>
    <x v="266"/>
    <d v="2014-02-01T00:00:00"/>
    <n v="2"/>
    <x v="8"/>
    <x v="0"/>
  </r>
  <r>
    <x v="0"/>
    <x v="0"/>
    <x v="5"/>
    <x v="2"/>
    <x v="205"/>
    <n v="260"/>
    <n v="350"/>
    <x v="209"/>
    <n v="9660"/>
    <n v="183540"/>
    <n v="143520"/>
    <x v="267"/>
    <d v="2014-08-01T00:00:00"/>
    <n v="8"/>
    <x v="5"/>
    <x v="0"/>
  </r>
  <r>
    <x v="0"/>
    <x v="0"/>
    <x v="5"/>
    <x v="2"/>
    <x v="187"/>
    <n v="260"/>
    <n v="350"/>
    <x v="191"/>
    <n v="21490"/>
    <n v="408310"/>
    <n v="319280"/>
    <x v="268"/>
    <d v="2013-10-01T00:00:00"/>
    <n v="10"/>
    <x v="7"/>
    <x v="1"/>
  </r>
  <r>
    <x v="4"/>
    <x v="1"/>
    <x v="5"/>
    <x v="2"/>
    <x v="201"/>
    <n v="260"/>
    <n v="300"/>
    <x v="205"/>
    <n v="18750"/>
    <n v="356250"/>
    <n v="312500"/>
    <x v="269"/>
    <d v="2014-12-01T00:00:00"/>
    <n v="12"/>
    <x v="2"/>
    <x v="0"/>
  </r>
  <r>
    <x v="1"/>
    <x v="2"/>
    <x v="2"/>
    <x v="2"/>
    <x v="206"/>
    <n v="10"/>
    <n v="15"/>
    <x v="210"/>
    <n v="3420.8999999999996"/>
    <n v="53594.1"/>
    <n v="38010"/>
    <x v="270"/>
    <d v="2014-04-01T00:00:00"/>
    <n v="4"/>
    <x v="10"/>
    <x v="0"/>
  </r>
  <r>
    <x v="0"/>
    <x v="4"/>
    <x v="0"/>
    <x v="2"/>
    <x v="207"/>
    <n v="3"/>
    <n v="20"/>
    <x v="211"/>
    <n v="1341"/>
    <n v="21009"/>
    <n v="11175"/>
    <x v="271"/>
    <d v="2014-01-01T00:00:00"/>
    <n v="1"/>
    <x v="0"/>
    <x v="0"/>
  </r>
  <r>
    <x v="1"/>
    <x v="0"/>
    <x v="0"/>
    <x v="2"/>
    <x v="126"/>
    <n v="3"/>
    <n v="15"/>
    <x v="212"/>
    <n v="2559.6"/>
    <n v="40100.400000000001"/>
    <n v="28440"/>
    <x v="272"/>
    <d v="2014-06-01T00:00:00"/>
    <n v="6"/>
    <x v="1"/>
    <x v="0"/>
  </r>
  <r>
    <x v="2"/>
    <x v="3"/>
    <x v="0"/>
    <x v="2"/>
    <x v="208"/>
    <n v="3"/>
    <n v="12"/>
    <x v="213"/>
    <n v="404.64"/>
    <n v="6339.36"/>
    <n v="1686"/>
    <x v="273"/>
    <d v="2014-09-01T00:00:00"/>
    <n v="9"/>
    <x v="6"/>
    <x v="0"/>
  </r>
  <r>
    <x v="2"/>
    <x v="0"/>
    <x v="0"/>
    <x v="2"/>
    <x v="209"/>
    <n v="3"/>
    <n v="12"/>
    <x v="214"/>
    <n v="1655.28"/>
    <n v="25932.720000000001"/>
    <n v="6897"/>
    <x v="274"/>
    <d v="2013-10-01T00:00:00"/>
    <n v="10"/>
    <x v="7"/>
    <x v="1"/>
  </r>
  <r>
    <x v="1"/>
    <x v="4"/>
    <x v="0"/>
    <x v="2"/>
    <x v="210"/>
    <n v="3"/>
    <n v="15"/>
    <x v="215"/>
    <n v="1827"/>
    <n v="28623"/>
    <n v="20300"/>
    <x v="275"/>
    <d v="2014-11-01T00:00:00"/>
    <n v="11"/>
    <x v="9"/>
    <x v="0"/>
  </r>
  <r>
    <x v="0"/>
    <x v="4"/>
    <x v="0"/>
    <x v="2"/>
    <x v="73"/>
    <n v="3"/>
    <n v="7"/>
    <x v="73"/>
    <n v="110.46"/>
    <n v="1730.54"/>
    <n v="1315"/>
    <x v="276"/>
    <d v="2013-11-01T00:00:00"/>
    <n v="11"/>
    <x v="9"/>
    <x v="1"/>
  </r>
  <r>
    <x v="3"/>
    <x v="1"/>
    <x v="0"/>
    <x v="2"/>
    <x v="211"/>
    <n v="3"/>
    <n v="125"/>
    <x v="216"/>
    <n v="6652.5"/>
    <n v="104222.5"/>
    <n v="106440"/>
    <x v="277"/>
    <d v="2013-12-01T00:00:00"/>
    <n v="12"/>
    <x v="2"/>
    <x v="1"/>
  </r>
  <r>
    <x v="0"/>
    <x v="3"/>
    <x v="1"/>
    <x v="2"/>
    <x v="212"/>
    <n v="5"/>
    <n v="350"/>
    <x v="217"/>
    <n v="20580"/>
    <n v="322420"/>
    <n v="254800"/>
    <x v="278"/>
    <d v="2014-04-01T00:00:00"/>
    <n v="4"/>
    <x v="10"/>
    <x v="0"/>
  </r>
  <r>
    <x v="0"/>
    <x v="1"/>
    <x v="1"/>
    <x v="2"/>
    <x v="213"/>
    <n v="5"/>
    <n v="350"/>
    <x v="218"/>
    <n v="30660"/>
    <n v="480340"/>
    <n v="379600"/>
    <x v="279"/>
    <d v="2014-05-01T00:00:00"/>
    <n v="5"/>
    <x v="11"/>
    <x v="0"/>
  </r>
  <r>
    <x v="0"/>
    <x v="2"/>
    <x v="1"/>
    <x v="2"/>
    <x v="214"/>
    <n v="5"/>
    <n v="7"/>
    <x v="219"/>
    <n v="589.26"/>
    <n v="9231.74"/>
    <n v="7015"/>
    <x v="280"/>
    <d v="2013-10-01T00:00:00"/>
    <n v="10"/>
    <x v="7"/>
    <x v="1"/>
  </r>
  <r>
    <x v="2"/>
    <x v="4"/>
    <x v="1"/>
    <x v="2"/>
    <x v="215"/>
    <n v="5"/>
    <n v="12"/>
    <x v="220"/>
    <n v="1960.56"/>
    <n v="30715.439999999999"/>
    <n v="8169"/>
    <x v="281"/>
    <d v="2014-11-01T00:00:00"/>
    <n v="11"/>
    <x v="9"/>
    <x v="0"/>
  </r>
  <r>
    <x v="0"/>
    <x v="2"/>
    <x v="2"/>
    <x v="2"/>
    <x v="216"/>
    <n v="10"/>
    <n v="350"/>
    <x v="221"/>
    <n v="31416"/>
    <n v="492184"/>
    <n v="388960"/>
    <x v="282"/>
    <d v="2014-06-01T00:00:00"/>
    <n v="6"/>
    <x v="1"/>
    <x v="0"/>
  </r>
  <r>
    <x v="2"/>
    <x v="0"/>
    <x v="2"/>
    <x v="2"/>
    <x v="209"/>
    <n v="10"/>
    <n v="12"/>
    <x v="214"/>
    <n v="1655.28"/>
    <n v="25932.720000000001"/>
    <n v="6897"/>
    <x v="283"/>
    <d v="2013-10-01T00:00:00"/>
    <n v="10"/>
    <x v="7"/>
    <x v="1"/>
  </r>
  <r>
    <x v="0"/>
    <x v="4"/>
    <x v="2"/>
    <x v="2"/>
    <x v="64"/>
    <n v="10"/>
    <n v="350"/>
    <x v="222"/>
    <n v="15267"/>
    <n v="239183"/>
    <n v="189020"/>
    <x v="284"/>
    <d v="2013-10-01T00:00:00"/>
    <n v="10"/>
    <x v="7"/>
    <x v="1"/>
  </r>
  <r>
    <x v="3"/>
    <x v="0"/>
    <x v="3"/>
    <x v="2"/>
    <x v="217"/>
    <n v="120"/>
    <n v="125"/>
    <x v="223"/>
    <n v="7140"/>
    <n v="111860"/>
    <n v="114240"/>
    <x v="285"/>
    <d v="2014-02-01T00:00:00"/>
    <n v="2"/>
    <x v="8"/>
    <x v="0"/>
  </r>
  <r>
    <x v="3"/>
    <x v="4"/>
    <x v="3"/>
    <x v="2"/>
    <x v="218"/>
    <n v="120"/>
    <n v="125"/>
    <x v="224"/>
    <n v="20662.5"/>
    <n v="323712.5"/>
    <n v="330600"/>
    <x v="286"/>
    <d v="2014-02-01T00:00:00"/>
    <n v="2"/>
    <x v="8"/>
    <x v="0"/>
  </r>
  <r>
    <x v="1"/>
    <x v="1"/>
    <x v="3"/>
    <x v="2"/>
    <x v="219"/>
    <n v="120"/>
    <n v="15"/>
    <x v="225"/>
    <n v="1377"/>
    <n v="21573"/>
    <n v="15300"/>
    <x v="287"/>
    <d v="2014-05-01T00:00:00"/>
    <n v="5"/>
    <x v="11"/>
    <x v="0"/>
  </r>
  <r>
    <x v="0"/>
    <x v="2"/>
    <x v="3"/>
    <x v="2"/>
    <x v="216"/>
    <n v="120"/>
    <n v="350"/>
    <x v="221"/>
    <n v="31416"/>
    <n v="492184"/>
    <n v="388960"/>
    <x v="235"/>
    <d v="2014-06-01T00:00:00"/>
    <n v="6"/>
    <x v="1"/>
    <x v="0"/>
  </r>
  <r>
    <x v="0"/>
    <x v="3"/>
    <x v="3"/>
    <x v="2"/>
    <x v="220"/>
    <n v="120"/>
    <n v="7"/>
    <x v="226"/>
    <n v="629.16"/>
    <n v="9856.84"/>
    <n v="7490"/>
    <x v="288"/>
    <d v="2014-06-01T00:00:00"/>
    <n v="6"/>
    <x v="1"/>
    <x v="0"/>
  </r>
  <r>
    <x v="4"/>
    <x v="2"/>
    <x v="3"/>
    <x v="2"/>
    <x v="221"/>
    <n v="120"/>
    <n v="300"/>
    <x v="227"/>
    <n v="21978"/>
    <n v="344322"/>
    <n v="305250"/>
    <x v="289"/>
    <d v="2013-10-01T00:00:00"/>
    <n v="10"/>
    <x v="7"/>
    <x v="1"/>
  </r>
  <r>
    <x v="0"/>
    <x v="2"/>
    <x v="3"/>
    <x v="2"/>
    <x v="222"/>
    <n v="120"/>
    <n v="350"/>
    <x v="228"/>
    <n v="43596"/>
    <n v="683004"/>
    <n v="539760"/>
    <x v="290"/>
    <d v="2013-10-01T00:00:00"/>
    <n v="10"/>
    <x v="7"/>
    <x v="1"/>
  </r>
  <r>
    <x v="1"/>
    <x v="0"/>
    <x v="4"/>
    <x v="2"/>
    <x v="126"/>
    <n v="250"/>
    <n v="15"/>
    <x v="212"/>
    <n v="2559.6"/>
    <n v="40100.400000000001"/>
    <n v="28440"/>
    <x v="291"/>
    <d v="2014-06-01T00:00:00"/>
    <n v="6"/>
    <x v="1"/>
    <x v="0"/>
  </r>
  <r>
    <x v="0"/>
    <x v="3"/>
    <x v="4"/>
    <x v="2"/>
    <x v="220"/>
    <n v="250"/>
    <n v="7"/>
    <x v="226"/>
    <n v="629.16"/>
    <n v="9856.84"/>
    <n v="7490"/>
    <x v="292"/>
    <d v="2014-06-01T00:00:00"/>
    <n v="6"/>
    <x v="1"/>
    <x v="0"/>
  </r>
  <r>
    <x v="4"/>
    <x v="2"/>
    <x v="4"/>
    <x v="2"/>
    <x v="221"/>
    <n v="250"/>
    <n v="300"/>
    <x v="227"/>
    <n v="21978"/>
    <n v="344322"/>
    <n v="305250"/>
    <x v="293"/>
    <d v="2013-10-01T00:00:00"/>
    <n v="10"/>
    <x v="7"/>
    <x v="1"/>
  </r>
  <r>
    <x v="0"/>
    <x v="3"/>
    <x v="4"/>
    <x v="2"/>
    <x v="167"/>
    <n v="250"/>
    <n v="20"/>
    <x v="229"/>
    <n v="1347.6"/>
    <n v="21112.400000000001"/>
    <n v="11230"/>
    <x v="294"/>
    <d v="2013-11-01T00:00:00"/>
    <n v="11"/>
    <x v="9"/>
    <x v="1"/>
  </r>
  <r>
    <x v="4"/>
    <x v="0"/>
    <x v="4"/>
    <x v="2"/>
    <x v="223"/>
    <n v="250"/>
    <n v="300"/>
    <x v="230"/>
    <n v="43848"/>
    <n v="686952"/>
    <n v="609000"/>
    <x v="295"/>
    <d v="2013-12-01T00:00:00"/>
    <n v="12"/>
    <x v="2"/>
    <x v="1"/>
  </r>
  <r>
    <x v="3"/>
    <x v="2"/>
    <x v="5"/>
    <x v="2"/>
    <x v="224"/>
    <n v="260"/>
    <n v="125"/>
    <x v="231"/>
    <n v="14906.25"/>
    <n v="233531.25"/>
    <n v="238500"/>
    <x v="296"/>
    <d v="2014-01-01T00:00:00"/>
    <n v="1"/>
    <x v="0"/>
    <x v="0"/>
  </r>
  <r>
    <x v="0"/>
    <x v="3"/>
    <x v="5"/>
    <x v="2"/>
    <x v="225"/>
    <n v="260"/>
    <n v="350"/>
    <x v="232"/>
    <n v="35259"/>
    <n v="552391"/>
    <n v="436540"/>
    <x v="297"/>
    <d v="2014-09-01T00:00:00"/>
    <n v="9"/>
    <x v="6"/>
    <x v="0"/>
  </r>
  <r>
    <x v="0"/>
    <x v="4"/>
    <x v="5"/>
    <x v="2"/>
    <x v="64"/>
    <n v="260"/>
    <n v="350"/>
    <x v="222"/>
    <n v="15267"/>
    <n v="239183"/>
    <n v="189020"/>
    <x v="298"/>
    <d v="2013-10-01T00:00:00"/>
    <n v="10"/>
    <x v="7"/>
    <x v="1"/>
  </r>
  <r>
    <x v="0"/>
    <x v="2"/>
    <x v="5"/>
    <x v="2"/>
    <x v="214"/>
    <n v="260"/>
    <n v="7"/>
    <x v="219"/>
    <n v="589.26"/>
    <n v="9231.74"/>
    <n v="7015"/>
    <x v="299"/>
    <d v="2013-10-01T00:00:00"/>
    <n v="10"/>
    <x v="7"/>
    <x v="1"/>
  </r>
  <r>
    <x v="0"/>
    <x v="2"/>
    <x v="5"/>
    <x v="2"/>
    <x v="222"/>
    <n v="260"/>
    <n v="350"/>
    <x v="228"/>
    <n v="43596"/>
    <n v="683004"/>
    <n v="539760"/>
    <x v="300"/>
    <d v="2013-10-01T00:00:00"/>
    <n v="10"/>
    <x v="7"/>
    <x v="1"/>
  </r>
  <r>
    <x v="0"/>
    <x v="2"/>
    <x v="1"/>
    <x v="2"/>
    <x v="226"/>
    <n v="5"/>
    <n v="20"/>
    <x v="233"/>
    <n v="2108.4"/>
    <n v="33031.599999999999"/>
    <n v="17570"/>
    <x v="301"/>
    <d v="2013-10-01T00:00:00"/>
    <n v="10"/>
    <x v="7"/>
    <x v="1"/>
  </r>
  <r>
    <x v="1"/>
    <x v="4"/>
    <x v="2"/>
    <x v="2"/>
    <x v="227"/>
    <n v="10"/>
    <n v="15"/>
    <x v="234"/>
    <n v="1978.2"/>
    <n v="30991.8"/>
    <n v="21980"/>
    <x v="302"/>
    <d v="2014-08-01T00:00:00"/>
    <n v="8"/>
    <x v="5"/>
    <x v="0"/>
  </r>
  <r>
    <x v="1"/>
    <x v="1"/>
    <x v="2"/>
    <x v="2"/>
    <x v="228"/>
    <n v="10"/>
    <n v="15"/>
    <x v="235"/>
    <n v="1568.7"/>
    <n v="24576.3"/>
    <n v="17430"/>
    <x v="303"/>
    <d v="2014-08-01T00:00:00"/>
    <n v="8"/>
    <x v="5"/>
    <x v="0"/>
  </r>
  <r>
    <x v="1"/>
    <x v="4"/>
    <x v="2"/>
    <x v="2"/>
    <x v="229"/>
    <n v="10"/>
    <n v="15"/>
    <x v="236"/>
    <n v="1037.7"/>
    <n v="16257.3"/>
    <n v="11530"/>
    <x v="304"/>
    <d v="2014-10-01T00:00:00"/>
    <n v="10"/>
    <x v="7"/>
    <x v="0"/>
  </r>
  <r>
    <x v="0"/>
    <x v="2"/>
    <x v="2"/>
    <x v="2"/>
    <x v="226"/>
    <n v="10"/>
    <n v="20"/>
    <x v="233"/>
    <n v="2108.4"/>
    <n v="33031.599999999999"/>
    <n v="17570"/>
    <x v="305"/>
    <d v="2013-10-01T00:00:00"/>
    <n v="10"/>
    <x v="7"/>
    <x v="1"/>
  </r>
  <r>
    <x v="0"/>
    <x v="1"/>
    <x v="3"/>
    <x v="2"/>
    <x v="230"/>
    <n v="120"/>
    <n v="20"/>
    <x v="237"/>
    <n v="1201.2"/>
    <n v="18818.8"/>
    <n v="10010"/>
    <x v="306"/>
    <d v="2014-08-01T00:00:00"/>
    <n v="8"/>
    <x v="5"/>
    <x v="0"/>
  </r>
  <r>
    <x v="0"/>
    <x v="3"/>
    <x v="3"/>
    <x v="2"/>
    <x v="231"/>
    <n v="120"/>
    <n v="7"/>
    <x v="238"/>
    <n v="559.86"/>
    <n v="8771.14"/>
    <n v="6665"/>
    <x v="307"/>
    <d v="2014-11-01T00:00:00"/>
    <n v="11"/>
    <x v="9"/>
    <x v="0"/>
  </r>
  <r>
    <x v="1"/>
    <x v="4"/>
    <x v="4"/>
    <x v="2"/>
    <x v="229"/>
    <n v="250"/>
    <n v="15"/>
    <x v="236"/>
    <n v="1037.7"/>
    <n v="16257.3"/>
    <n v="11530"/>
    <x v="308"/>
    <d v="2014-10-01T00:00:00"/>
    <n v="10"/>
    <x v="7"/>
    <x v="0"/>
  </r>
  <r>
    <x v="2"/>
    <x v="3"/>
    <x v="0"/>
    <x v="2"/>
    <x v="64"/>
    <n v="3"/>
    <n v="12"/>
    <x v="239"/>
    <n v="610.67999999999995"/>
    <n v="8113.32"/>
    <n v="2181"/>
    <x v="309"/>
    <d v="2014-02-01T00:00:00"/>
    <n v="2"/>
    <x v="8"/>
    <x v="0"/>
  </r>
  <r>
    <x v="2"/>
    <x v="0"/>
    <x v="0"/>
    <x v="2"/>
    <x v="232"/>
    <n v="3"/>
    <n v="12"/>
    <x v="240"/>
    <n v="1582.56"/>
    <n v="21025.439999999999"/>
    <n v="5652"/>
    <x v="310"/>
    <d v="2014-08-01T00:00:00"/>
    <n v="8"/>
    <x v="5"/>
    <x v="0"/>
  </r>
  <r>
    <x v="0"/>
    <x v="3"/>
    <x v="0"/>
    <x v="2"/>
    <x v="233"/>
    <n v="3"/>
    <n v="20"/>
    <x v="241"/>
    <n v="2567.6"/>
    <n v="34112.400000000001"/>
    <n v="18340"/>
    <x v="311"/>
    <d v="2013-09-01T00:00:00"/>
    <n v="9"/>
    <x v="6"/>
    <x v="1"/>
  </r>
  <r>
    <x v="2"/>
    <x v="3"/>
    <x v="1"/>
    <x v="2"/>
    <x v="234"/>
    <n v="5"/>
    <n v="12"/>
    <x v="242"/>
    <n v="1965.6"/>
    <n v="26114.400000000001"/>
    <n v="7020"/>
    <x v="312"/>
    <d v="2014-01-01T00:00:00"/>
    <n v="1"/>
    <x v="0"/>
    <x v="0"/>
  </r>
  <r>
    <x v="2"/>
    <x v="2"/>
    <x v="1"/>
    <x v="2"/>
    <x v="178"/>
    <n v="5"/>
    <n v="12"/>
    <x v="182"/>
    <n v="1967.28"/>
    <n v="26136.720000000001"/>
    <n v="7026"/>
    <x v="232"/>
    <d v="2014-11-01T00:00:00"/>
    <n v="11"/>
    <x v="9"/>
    <x v="0"/>
  </r>
  <r>
    <x v="0"/>
    <x v="2"/>
    <x v="2"/>
    <x v="2"/>
    <x v="235"/>
    <n v="10"/>
    <n v="7"/>
    <x v="243"/>
    <n v="505.19"/>
    <n v="6711.81"/>
    <n v="5155"/>
    <x v="313"/>
    <d v="2013-09-01T00:00:00"/>
    <n v="9"/>
    <x v="6"/>
    <x v="1"/>
  </r>
  <r>
    <x v="1"/>
    <x v="0"/>
    <x v="3"/>
    <x v="2"/>
    <x v="236"/>
    <n v="120"/>
    <n v="15"/>
    <x v="244"/>
    <n v="1325.1"/>
    <n v="17604.900000000001"/>
    <n v="12620"/>
    <x v="314"/>
    <d v="2014-05-01T00:00:00"/>
    <n v="5"/>
    <x v="11"/>
    <x v="0"/>
  </r>
  <r>
    <x v="0"/>
    <x v="0"/>
    <x v="3"/>
    <x v="2"/>
    <x v="237"/>
    <n v="120"/>
    <n v="7"/>
    <x v="245"/>
    <n v="556.15"/>
    <n v="7388.85"/>
    <n v="5675"/>
    <x v="315"/>
    <d v="2014-06-01T00:00:00"/>
    <n v="6"/>
    <x v="1"/>
    <x v="0"/>
  </r>
  <r>
    <x v="0"/>
    <x v="4"/>
    <x v="3"/>
    <x v="2"/>
    <x v="238"/>
    <n v="120"/>
    <n v="7"/>
    <x v="246"/>
    <n v="268.02999999999997"/>
    <n v="3560.9700000000003"/>
    <n v="2735"/>
    <x v="316"/>
    <d v="2014-11-01T00:00:00"/>
    <n v="11"/>
    <x v="9"/>
    <x v="0"/>
  </r>
  <r>
    <x v="0"/>
    <x v="0"/>
    <x v="3"/>
    <x v="2"/>
    <x v="239"/>
    <n v="120"/>
    <n v="7"/>
    <x v="247"/>
    <n v="775.18"/>
    <n v="10298.82"/>
    <n v="7910"/>
    <x v="317"/>
    <d v="2014-12-01T00:00:00"/>
    <n v="12"/>
    <x v="2"/>
    <x v="0"/>
  </r>
  <r>
    <x v="2"/>
    <x v="2"/>
    <x v="4"/>
    <x v="2"/>
    <x v="240"/>
    <n v="250"/>
    <n v="12"/>
    <x v="248"/>
    <n v="1460.34"/>
    <n v="19401.66"/>
    <n v="5215.5"/>
    <x v="318"/>
    <d v="2014-04-01T00:00:00"/>
    <n v="4"/>
    <x v="10"/>
    <x v="0"/>
  </r>
  <r>
    <x v="2"/>
    <x v="1"/>
    <x v="4"/>
    <x v="2"/>
    <x v="241"/>
    <n v="250"/>
    <n v="12"/>
    <x v="249"/>
    <n v="1860.6"/>
    <n v="24719.4"/>
    <n v="6645"/>
    <x v="319"/>
    <d v="2013-09-01T00:00:00"/>
    <n v="9"/>
    <x v="6"/>
    <x v="1"/>
  </r>
  <r>
    <x v="0"/>
    <x v="0"/>
    <x v="4"/>
    <x v="2"/>
    <x v="239"/>
    <n v="250"/>
    <n v="7"/>
    <x v="247"/>
    <n v="775.18"/>
    <n v="10298.82"/>
    <n v="7910"/>
    <x v="320"/>
    <d v="2014-12-01T00:00:00"/>
    <n v="12"/>
    <x v="2"/>
    <x v="0"/>
  </r>
  <r>
    <x v="0"/>
    <x v="0"/>
    <x v="5"/>
    <x v="2"/>
    <x v="237"/>
    <n v="260"/>
    <n v="7"/>
    <x v="245"/>
    <n v="556.15"/>
    <n v="7388.85"/>
    <n v="5675"/>
    <x v="321"/>
    <d v="2014-06-01T00:00:00"/>
    <n v="6"/>
    <x v="1"/>
    <x v="0"/>
  </r>
  <r>
    <x v="0"/>
    <x v="4"/>
    <x v="0"/>
    <x v="2"/>
    <x v="242"/>
    <n v="3"/>
    <n v="350"/>
    <x v="250"/>
    <n v="43144.5"/>
    <n v="573205.5"/>
    <n v="457860"/>
    <x v="322"/>
    <d v="2014-03-01T00:00:00"/>
    <n v="3"/>
    <x v="3"/>
    <x v="0"/>
  </r>
  <r>
    <x v="4"/>
    <x v="2"/>
    <x v="0"/>
    <x v="2"/>
    <x v="243"/>
    <n v="3"/>
    <n v="300"/>
    <x v="251"/>
    <n v="9408"/>
    <n v="124992"/>
    <n v="112000"/>
    <x v="323"/>
    <d v="2014-06-01T00:00:00"/>
    <n v="6"/>
    <x v="1"/>
    <x v="0"/>
  </r>
  <r>
    <x v="4"/>
    <x v="2"/>
    <x v="0"/>
    <x v="2"/>
    <x v="244"/>
    <n v="3"/>
    <n v="300"/>
    <x v="252"/>
    <n v="45801"/>
    <n v="608499"/>
    <n v="545250"/>
    <x v="324"/>
    <d v="2014-10-01T00:00:00"/>
    <n v="10"/>
    <x v="7"/>
    <x v="0"/>
  </r>
  <r>
    <x v="0"/>
    <x v="2"/>
    <x v="1"/>
    <x v="2"/>
    <x v="245"/>
    <n v="5"/>
    <n v="20"/>
    <x v="253"/>
    <n v="2766.4"/>
    <n v="36753.599999999999"/>
    <n v="19760"/>
    <x v="4"/>
    <d v="2014-10-01T00:00:00"/>
    <n v="10"/>
    <x v="7"/>
    <x v="0"/>
  </r>
  <r>
    <x v="4"/>
    <x v="2"/>
    <x v="1"/>
    <x v="2"/>
    <x v="244"/>
    <n v="5"/>
    <n v="300"/>
    <x v="252"/>
    <n v="45801"/>
    <n v="608499"/>
    <n v="545250"/>
    <x v="325"/>
    <d v="2014-10-01T00:00:00"/>
    <n v="10"/>
    <x v="7"/>
    <x v="0"/>
  </r>
  <r>
    <x v="3"/>
    <x v="1"/>
    <x v="1"/>
    <x v="2"/>
    <x v="246"/>
    <n v="5"/>
    <n v="125"/>
    <x v="254"/>
    <n v="21875"/>
    <n v="290625"/>
    <n v="300000"/>
    <x v="326"/>
    <d v="2013-11-01T00:00:00"/>
    <n v="11"/>
    <x v="9"/>
    <x v="1"/>
  </r>
  <r>
    <x v="4"/>
    <x v="0"/>
    <x v="2"/>
    <x v="2"/>
    <x v="247"/>
    <n v="10"/>
    <n v="300"/>
    <x v="255"/>
    <n v="35742"/>
    <n v="474858"/>
    <n v="425500"/>
    <x v="327"/>
    <d v="2014-05-01T00:00:00"/>
    <n v="5"/>
    <x v="11"/>
    <x v="0"/>
  </r>
  <r>
    <x v="4"/>
    <x v="2"/>
    <x v="2"/>
    <x v="2"/>
    <x v="243"/>
    <n v="10"/>
    <n v="300"/>
    <x v="251"/>
    <n v="9408"/>
    <n v="124992"/>
    <n v="112000"/>
    <x v="328"/>
    <d v="2014-06-01T00:00:00"/>
    <n v="6"/>
    <x v="1"/>
    <x v="0"/>
  </r>
  <r>
    <x v="3"/>
    <x v="1"/>
    <x v="2"/>
    <x v="2"/>
    <x v="248"/>
    <n v="10"/>
    <n v="125"/>
    <x v="256"/>
    <n v="30738.75"/>
    <n v="408386.25"/>
    <n v="421560"/>
    <x v="329"/>
    <d v="2014-07-01T00:00:00"/>
    <n v="7"/>
    <x v="4"/>
    <x v="0"/>
  </r>
  <r>
    <x v="1"/>
    <x v="2"/>
    <x v="2"/>
    <x v="2"/>
    <x v="249"/>
    <n v="10"/>
    <n v="15"/>
    <x v="257"/>
    <n v="2206.0500000000002"/>
    <n v="29308.95"/>
    <n v="21010"/>
    <x v="330"/>
    <d v="2014-08-01T00:00:00"/>
    <n v="8"/>
    <x v="5"/>
    <x v="0"/>
  </r>
  <r>
    <x v="1"/>
    <x v="4"/>
    <x v="2"/>
    <x v="2"/>
    <x v="250"/>
    <n v="10"/>
    <n v="15"/>
    <x v="258"/>
    <n v="3077.55"/>
    <n v="40887.449999999997"/>
    <n v="29310"/>
    <x v="331"/>
    <d v="2013-09-01T00:00:00"/>
    <n v="9"/>
    <x v="6"/>
    <x v="1"/>
  </r>
  <r>
    <x v="0"/>
    <x v="2"/>
    <x v="2"/>
    <x v="2"/>
    <x v="251"/>
    <n v="10"/>
    <n v="20"/>
    <x v="259"/>
    <n v="2149"/>
    <n v="28551"/>
    <n v="15350"/>
    <x v="332"/>
    <d v="2014-09-01T00:00:00"/>
    <n v="9"/>
    <x v="6"/>
    <x v="0"/>
  </r>
  <r>
    <x v="4"/>
    <x v="1"/>
    <x v="2"/>
    <x v="2"/>
    <x v="167"/>
    <n v="10"/>
    <n v="300"/>
    <x v="260"/>
    <n v="23583"/>
    <n v="313317"/>
    <n v="280750"/>
    <x v="333"/>
    <d v="2013-09-01T00:00:00"/>
    <n v="9"/>
    <x v="6"/>
    <x v="1"/>
  </r>
  <r>
    <x v="4"/>
    <x v="0"/>
    <x v="2"/>
    <x v="2"/>
    <x v="252"/>
    <n v="10"/>
    <n v="300"/>
    <x v="261"/>
    <n v="29484"/>
    <n v="391716"/>
    <n v="351000"/>
    <x v="334"/>
    <d v="2013-11-01T00:00:00"/>
    <n v="11"/>
    <x v="9"/>
    <x v="1"/>
  </r>
  <r>
    <x v="2"/>
    <x v="3"/>
    <x v="2"/>
    <x v="2"/>
    <x v="253"/>
    <n v="10"/>
    <n v="12"/>
    <x v="262"/>
    <n v="2320.92"/>
    <n v="30835.08"/>
    <n v="8289"/>
    <x v="335"/>
    <d v="2013-11-01T00:00:00"/>
    <n v="11"/>
    <x v="9"/>
    <x v="1"/>
  </r>
  <r>
    <x v="0"/>
    <x v="1"/>
    <x v="2"/>
    <x v="2"/>
    <x v="254"/>
    <n v="10"/>
    <n v="7"/>
    <x v="263"/>
    <n v="1041.25"/>
    <n v="13833.75"/>
    <n v="10625"/>
    <x v="336"/>
    <d v="2013-12-01T00:00:00"/>
    <n v="12"/>
    <x v="2"/>
    <x v="1"/>
  </r>
  <r>
    <x v="4"/>
    <x v="2"/>
    <x v="3"/>
    <x v="2"/>
    <x v="255"/>
    <n v="120"/>
    <n v="300"/>
    <x v="264"/>
    <n v="34839"/>
    <n v="462861"/>
    <n v="414750"/>
    <x v="337"/>
    <d v="2014-07-01T00:00:00"/>
    <n v="7"/>
    <x v="4"/>
    <x v="0"/>
  </r>
  <r>
    <x v="0"/>
    <x v="3"/>
    <x v="3"/>
    <x v="2"/>
    <x v="256"/>
    <n v="120"/>
    <n v="20"/>
    <x v="265"/>
    <n v="852.6"/>
    <n v="11327.4"/>
    <n v="6090"/>
    <x v="338"/>
    <d v="2014-08-01T00:00:00"/>
    <n v="8"/>
    <x v="5"/>
    <x v="0"/>
  </r>
  <r>
    <x v="3"/>
    <x v="1"/>
    <x v="3"/>
    <x v="2"/>
    <x v="257"/>
    <n v="120"/>
    <n v="125"/>
    <x v="266"/>
    <n v="18261.25"/>
    <n v="242613.75"/>
    <n v="250440"/>
    <x v="339"/>
    <d v="2014-09-01T00:00:00"/>
    <n v="9"/>
    <x v="6"/>
    <x v="0"/>
  </r>
  <r>
    <x v="0"/>
    <x v="2"/>
    <x v="3"/>
    <x v="2"/>
    <x v="245"/>
    <n v="120"/>
    <n v="20"/>
    <x v="253"/>
    <n v="2766.4"/>
    <n v="36753.599999999999"/>
    <n v="19760"/>
    <x v="340"/>
    <d v="2014-10-01T00:00:00"/>
    <n v="10"/>
    <x v="7"/>
    <x v="0"/>
  </r>
  <r>
    <x v="0"/>
    <x v="4"/>
    <x v="3"/>
    <x v="2"/>
    <x v="258"/>
    <n v="120"/>
    <n v="20"/>
    <x v="267"/>
    <n v="1989.4"/>
    <n v="26430.6"/>
    <n v="14210"/>
    <x v="341"/>
    <d v="2013-12-01T00:00:00"/>
    <n v="12"/>
    <x v="2"/>
    <x v="1"/>
  </r>
  <r>
    <x v="4"/>
    <x v="4"/>
    <x v="3"/>
    <x v="2"/>
    <x v="162"/>
    <n v="120"/>
    <n v="300"/>
    <x v="268"/>
    <n v="28812"/>
    <n v="382788"/>
    <n v="343000"/>
    <x v="342"/>
    <d v="2014-12-01T00:00:00"/>
    <n v="12"/>
    <x v="2"/>
    <x v="0"/>
  </r>
  <r>
    <x v="0"/>
    <x v="1"/>
    <x v="3"/>
    <x v="2"/>
    <x v="259"/>
    <n v="120"/>
    <n v="20"/>
    <x v="269"/>
    <n v="823.2"/>
    <n v="10936.8"/>
    <n v="5880"/>
    <x v="343"/>
    <d v="2013-12-01T00:00:00"/>
    <n v="12"/>
    <x v="2"/>
    <x v="1"/>
  </r>
  <r>
    <x v="2"/>
    <x v="0"/>
    <x v="4"/>
    <x v="2"/>
    <x v="260"/>
    <n v="250"/>
    <n v="12"/>
    <x v="270"/>
    <n v="2725.38"/>
    <n v="36208.620000000003"/>
    <n v="9733.5"/>
    <x v="344"/>
    <d v="2014-01-01T00:00:00"/>
    <n v="1"/>
    <x v="0"/>
    <x v="0"/>
  </r>
  <r>
    <x v="4"/>
    <x v="2"/>
    <x v="4"/>
    <x v="2"/>
    <x v="261"/>
    <n v="250"/>
    <n v="300"/>
    <x v="271"/>
    <n v="20139"/>
    <n v="267561"/>
    <n v="239750"/>
    <x v="345"/>
    <d v="2014-02-01T00:00:00"/>
    <n v="2"/>
    <x v="8"/>
    <x v="0"/>
  </r>
  <r>
    <x v="4"/>
    <x v="3"/>
    <x v="4"/>
    <x v="2"/>
    <x v="262"/>
    <n v="250"/>
    <n v="300"/>
    <x v="272"/>
    <n v="57687"/>
    <n v="766413"/>
    <n v="686750"/>
    <x v="346"/>
    <d v="2014-02-01T00:00:00"/>
    <n v="2"/>
    <x v="8"/>
    <x v="0"/>
  </r>
  <r>
    <x v="3"/>
    <x v="0"/>
    <x v="5"/>
    <x v="2"/>
    <x v="263"/>
    <n v="260"/>
    <n v="125"/>
    <x v="273"/>
    <n v="14393.75"/>
    <n v="191231.25"/>
    <n v="197400"/>
    <x v="347"/>
    <d v="2014-05-01T00:00:00"/>
    <n v="5"/>
    <x v="11"/>
    <x v="0"/>
  </r>
  <r>
    <x v="0"/>
    <x v="2"/>
    <x v="5"/>
    <x v="2"/>
    <x v="264"/>
    <n v="260"/>
    <n v="350"/>
    <x v="274"/>
    <n v="70462"/>
    <n v="936138"/>
    <n v="747760"/>
    <x v="348"/>
    <d v="2014-09-01T00:00:00"/>
    <n v="9"/>
    <x v="6"/>
    <x v="0"/>
  </r>
  <r>
    <x v="3"/>
    <x v="1"/>
    <x v="5"/>
    <x v="2"/>
    <x v="265"/>
    <n v="260"/>
    <n v="125"/>
    <x v="275"/>
    <n v="8697.5"/>
    <n v="115552.5"/>
    <n v="119280"/>
    <x v="349"/>
    <d v="2013-09-01T00:00:00"/>
    <n v="9"/>
    <x v="6"/>
    <x v="1"/>
  </r>
  <r>
    <x v="0"/>
    <x v="0"/>
    <x v="5"/>
    <x v="2"/>
    <x v="266"/>
    <n v="260"/>
    <n v="20"/>
    <x v="276"/>
    <n v="1565.2"/>
    <n v="20794.8"/>
    <n v="11180"/>
    <x v="350"/>
    <d v="2014-11-01T00:00:00"/>
    <n v="11"/>
    <x v="9"/>
    <x v="0"/>
  </r>
  <r>
    <x v="4"/>
    <x v="4"/>
    <x v="5"/>
    <x v="2"/>
    <x v="162"/>
    <n v="260"/>
    <n v="300"/>
    <x v="268"/>
    <n v="28812"/>
    <n v="382788"/>
    <n v="343000"/>
    <x v="351"/>
    <d v="2014-12-01T00:00:00"/>
    <n v="12"/>
    <x v="2"/>
    <x v="0"/>
  </r>
  <r>
    <x v="0"/>
    <x v="0"/>
    <x v="1"/>
    <x v="2"/>
    <x v="267"/>
    <n v="5"/>
    <n v="7"/>
    <x v="277"/>
    <n v="273.27999999999997"/>
    <n v="3142.7200000000003"/>
    <n v="2440"/>
    <x v="352"/>
    <d v="2014-02-01T00:00:00"/>
    <n v="2"/>
    <x v="8"/>
    <x v="0"/>
  </r>
  <r>
    <x v="0"/>
    <x v="4"/>
    <x v="1"/>
    <x v="2"/>
    <x v="268"/>
    <n v="5"/>
    <n v="20"/>
    <x v="278"/>
    <n v="2051.1999999999998"/>
    <n v="23588.799999999999"/>
    <n v="12820"/>
    <x v="353"/>
    <d v="2014-06-01T00:00:00"/>
    <n v="6"/>
    <x v="1"/>
    <x v="0"/>
  </r>
  <r>
    <x v="0"/>
    <x v="0"/>
    <x v="2"/>
    <x v="2"/>
    <x v="269"/>
    <n v="10"/>
    <n v="7"/>
    <x v="279"/>
    <n v="143.91999999999999"/>
    <n v="1655.08"/>
    <n v="1285"/>
    <x v="354"/>
    <d v="2014-05-01T00:00:00"/>
    <n v="5"/>
    <x v="11"/>
    <x v="0"/>
  </r>
  <r>
    <x v="0"/>
    <x v="4"/>
    <x v="5"/>
    <x v="2"/>
    <x v="268"/>
    <n v="260"/>
    <n v="20"/>
    <x v="278"/>
    <n v="2051.1999999999998"/>
    <n v="23588.799999999999"/>
    <n v="12820"/>
    <x v="355"/>
    <d v="2014-06-01T00:00:00"/>
    <n v="6"/>
    <x v="1"/>
    <x v="0"/>
  </r>
  <r>
    <x v="3"/>
    <x v="3"/>
    <x v="0"/>
    <x v="2"/>
    <x v="270"/>
    <n v="3"/>
    <n v="125"/>
    <x v="280"/>
    <n v="15400"/>
    <n v="177100"/>
    <n v="184800"/>
    <x v="356"/>
    <d v="2014-08-01T00:00:00"/>
    <n v="8"/>
    <x v="5"/>
    <x v="0"/>
  </r>
  <r>
    <x v="1"/>
    <x v="2"/>
    <x v="0"/>
    <x v="2"/>
    <x v="271"/>
    <n v="3"/>
    <n v="15"/>
    <x v="281"/>
    <n v="588"/>
    <n v="6762"/>
    <n v="4900"/>
    <x v="357"/>
    <d v="2014-11-01T00:00:00"/>
    <n v="11"/>
    <x v="9"/>
    <x v="0"/>
  </r>
  <r>
    <x v="0"/>
    <x v="3"/>
    <x v="0"/>
    <x v="2"/>
    <x v="272"/>
    <n v="3"/>
    <n v="350"/>
    <x v="282"/>
    <n v="38136"/>
    <n v="438564"/>
    <n v="354120"/>
    <x v="358"/>
    <d v="2014-12-01T00:00:00"/>
    <n v="12"/>
    <x v="2"/>
    <x v="0"/>
  </r>
  <r>
    <x v="1"/>
    <x v="2"/>
    <x v="1"/>
    <x v="2"/>
    <x v="273"/>
    <n v="5"/>
    <n v="15"/>
    <x v="283"/>
    <n v="3001.2"/>
    <n v="34513.800000000003"/>
    <n v="25010"/>
    <x v="359"/>
    <d v="2014-03-01T00:00:00"/>
    <n v="3"/>
    <x v="3"/>
    <x v="0"/>
  </r>
  <r>
    <x v="0"/>
    <x v="0"/>
    <x v="1"/>
    <x v="2"/>
    <x v="274"/>
    <n v="5"/>
    <n v="20"/>
    <x v="284"/>
    <n v="1132.8"/>
    <n v="13027.2"/>
    <n v="7080"/>
    <x v="360"/>
    <d v="2014-06-01T00:00:00"/>
    <n v="6"/>
    <x v="1"/>
    <x v="0"/>
  </r>
  <r>
    <x v="0"/>
    <x v="1"/>
    <x v="1"/>
    <x v="2"/>
    <x v="275"/>
    <n v="5"/>
    <n v="20"/>
    <x v="285"/>
    <n v="1032"/>
    <n v="11868"/>
    <n v="6450"/>
    <x v="361"/>
    <d v="2014-07-01T00:00:00"/>
    <n v="7"/>
    <x v="4"/>
    <x v="0"/>
  </r>
  <r>
    <x v="4"/>
    <x v="2"/>
    <x v="1"/>
    <x v="2"/>
    <x v="276"/>
    <n v="5"/>
    <n v="300"/>
    <x v="286"/>
    <n v="37488"/>
    <n v="431112"/>
    <n v="390500"/>
    <x v="362"/>
    <d v="2014-08-01T00:00:00"/>
    <n v="8"/>
    <x v="5"/>
    <x v="0"/>
  </r>
  <r>
    <x v="4"/>
    <x v="0"/>
    <x v="1"/>
    <x v="2"/>
    <x v="277"/>
    <n v="5"/>
    <n v="300"/>
    <x v="287"/>
    <n v="30792"/>
    <n v="354108"/>
    <n v="320750"/>
    <x v="363"/>
    <d v="2013-09-01T00:00:00"/>
    <n v="9"/>
    <x v="6"/>
    <x v="1"/>
  </r>
  <r>
    <x v="1"/>
    <x v="1"/>
    <x v="1"/>
    <x v="2"/>
    <x v="278"/>
    <n v="5"/>
    <n v="15"/>
    <x v="288"/>
    <n v="853.2"/>
    <n v="9811.7999999999993"/>
    <n v="7110"/>
    <x v="364"/>
    <d v="2014-12-01T00:00:00"/>
    <n v="12"/>
    <x v="2"/>
    <x v="0"/>
  </r>
  <r>
    <x v="3"/>
    <x v="3"/>
    <x v="2"/>
    <x v="2"/>
    <x v="279"/>
    <n v="10"/>
    <n v="125"/>
    <x v="289"/>
    <n v="11140"/>
    <n v="128110"/>
    <n v="133680"/>
    <x v="365"/>
    <d v="2014-03-01T00:00:00"/>
    <n v="3"/>
    <x v="3"/>
    <x v="0"/>
  </r>
  <r>
    <x v="0"/>
    <x v="1"/>
    <x v="2"/>
    <x v="2"/>
    <x v="280"/>
    <n v="10"/>
    <n v="7"/>
    <x v="290"/>
    <n v="705.04"/>
    <n v="8107.96"/>
    <n v="6295"/>
    <x v="366"/>
    <d v="2014-04-01T00:00:00"/>
    <n v="4"/>
    <x v="10"/>
    <x v="0"/>
  </r>
  <r>
    <x v="0"/>
    <x v="1"/>
    <x v="2"/>
    <x v="2"/>
    <x v="281"/>
    <n v="10"/>
    <n v="7"/>
    <x v="291"/>
    <n v="613.20000000000005"/>
    <n v="7051.8"/>
    <n v="5475"/>
    <x v="367"/>
    <d v="2014-05-01T00:00:00"/>
    <n v="5"/>
    <x v="11"/>
    <x v="0"/>
  </r>
  <r>
    <x v="0"/>
    <x v="1"/>
    <x v="2"/>
    <x v="2"/>
    <x v="282"/>
    <n v="10"/>
    <n v="20"/>
    <x v="292"/>
    <n v="2185.6"/>
    <n v="25134.400000000001"/>
    <n v="13660"/>
    <x v="368"/>
    <d v="2014-06-01T00:00:00"/>
    <n v="6"/>
    <x v="1"/>
    <x v="0"/>
  </r>
  <r>
    <x v="4"/>
    <x v="3"/>
    <x v="2"/>
    <x v="2"/>
    <x v="283"/>
    <n v="10"/>
    <n v="300"/>
    <x v="293"/>
    <n v="59040"/>
    <n v="678960"/>
    <n v="615000"/>
    <x v="369"/>
    <d v="2014-06-01T00:00:00"/>
    <n v="6"/>
    <x v="1"/>
    <x v="0"/>
  </r>
  <r>
    <x v="0"/>
    <x v="4"/>
    <x v="2"/>
    <x v="2"/>
    <x v="284"/>
    <n v="10"/>
    <n v="7"/>
    <x v="294"/>
    <n v="379.68"/>
    <n v="4366.32"/>
    <n v="3390"/>
    <x v="370"/>
    <d v="2014-08-01T00:00:00"/>
    <n v="8"/>
    <x v="5"/>
    <x v="0"/>
  </r>
  <r>
    <x v="0"/>
    <x v="1"/>
    <x v="2"/>
    <x v="2"/>
    <x v="285"/>
    <n v="10"/>
    <n v="7"/>
    <x v="295"/>
    <n v="894.88"/>
    <n v="10291.120000000001"/>
    <n v="7990"/>
    <x v="371"/>
    <d v="2014-08-01T00:00:00"/>
    <n v="8"/>
    <x v="5"/>
    <x v="0"/>
  </r>
  <r>
    <x v="0"/>
    <x v="1"/>
    <x v="2"/>
    <x v="2"/>
    <x v="286"/>
    <n v="10"/>
    <n v="7"/>
    <x v="296"/>
    <n v="1349.04"/>
    <n v="15513.96"/>
    <n v="12045"/>
    <x v="372"/>
    <d v="2013-09-01T00:00:00"/>
    <n v="9"/>
    <x v="6"/>
    <x v="1"/>
  </r>
  <r>
    <x v="0"/>
    <x v="1"/>
    <x v="2"/>
    <x v="2"/>
    <x v="287"/>
    <n v="10"/>
    <n v="20"/>
    <x v="297"/>
    <n v="3094.4"/>
    <n v="35585.599999999999"/>
    <n v="19340"/>
    <x v="373"/>
    <d v="2014-09-01T00:00:00"/>
    <n v="9"/>
    <x v="6"/>
    <x v="0"/>
  </r>
  <r>
    <x v="0"/>
    <x v="3"/>
    <x v="2"/>
    <x v="2"/>
    <x v="288"/>
    <n v="10"/>
    <n v="20"/>
    <x v="298"/>
    <n v="4788.8"/>
    <n v="55071.199999999997"/>
    <n v="29930"/>
    <x v="374"/>
    <d v="2014-09-01T00:00:00"/>
    <n v="9"/>
    <x v="6"/>
    <x v="0"/>
  </r>
  <r>
    <x v="0"/>
    <x v="1"/>
    <x v="2"/>
    <x v="2"/>
    <x v="12"/>
    <n v="10"/>
    <n v="350"/>
    <x v="299"/>
    <n v="60088"/>
    <n v="691012"/>
    <n v="557960"/>
    <x v="375"/>
    <d v="2013-11-01T00:00:00"/>
    <n v="11"/>
    <x v="9"/>
    <x v="1"/>
  </r>
  <r>
    <x v="0"/>
    <x v="3"/>
    <x v="2"/>
    <x v="2"/>
    <x v="289"/>
    <n v="10"/>
    <n v="7"/>
    <x v="300"/>
    <n v="1089.76"/>
    <n v="12532.24"/>
    <n v="9730"/>
    <x v="376"/>
    <d v="2013-12-01T00:00:00"/>
    <n v="12"/>
    <x v="2"/>
    <x v="1"/>
  </r>
  <r>
    <x v="0"/>
    <x v="3"/>
    <x v="2"/>
    <x v="2"/>
    <x v="272"/>
    <n v="10"/>
    <n v="350"/>
    <x v="282"/>
    <n v="38136"/>
    <n v="438564"/>
    <n v="354120"/>
    <x v="377"/>
    <d v="2014-12-01T00:00:00"/>
    <n v="12"/>
    <x v="2"/>
    <x v="0"/>
  </r>
  <r>
    <x v="2"/>
    <x v="0"/>
    <x v="3"/>
    <x v="2"/>
    <x v="290"/>
    <n v="120"/>
    <n v="12"/>
    <x v="301"/>
    <n v="574.08000000000004"/>
    <n v="6601.92"/>
    <n v="1794"/>
    <x v="378"/>
    <d v="2014-03-01T00:00:00"/>
    <n v="3"/>
    <x v="3"/>
    <x v="0"/>
  </r>
  <r>
    <x v="0"/>
    <x v="4"/>
    <x v="3"/>
    <x v="2"/>
    <x v="291"/>
    <n v="120"/>
    <n v="7"/>
    <x v="302"/>
    <n v="1627.92"/>
    <n v="18721.080000000002"/>
    <n v="14535"/>
    <x v="379"/>
    <d v="2014-06-01T00:00:00"/>
    <n v="6"/>
    <x v="1"/>
    <x v="0"/>
  </r>
  <r>
    <x v="0"/>
    <x v="1"/>
    <x v="3"/>
    <x v="2"/>
    <x v="292"/>
    <n v="120"/>
    <n v="7"/>
    <x v="303"/>
    <n v="1309.28"/>
    <n v="15056.72"/>
    <n v="11690"/>
    <x v="380"/>
    <d v="2014-06-01T00:00:00"/>
    <n v="6"/>
    <x v="1"/>
    <x v="0"/>
  </r>
  <r>
    <x v="4"/>
    <x v="2"/>
    <x v="3"/>
    <x v="2"/>
    <x v="293"/>
    <n v="120"/>
    <n v="300"/>
    <x v="304"/>
    <n v="9264"/>
    <n v="106536"/>
    <n v="96500"/>
    <x v="381"/>
    <d v="2013-11-01T00:00:00"/>
    <n v="11"/>
    <x v="9"/>
    <x v="1"/>
  </r>
  <r>
    <x v="4"/>
    <x v="3"/>
    <x v="3"/>
    <x v="2"/>
    <x v="294"/>
    <n v="120"/>
    <n v="300"/>
    <x v="305"/>
    <n v="15240"/>
    <n v="175260"/>
    <n v="158750"/>
    <x v="382"/>
    <d v="2014-12-01T00:00:00"/>
    <n v="12"/>
    <x v="2"/>
    <x v="0"/>
  </r>
  <r>
    <x v="0"/>
    <x v="2"/>
    <x v="4"/>
    <x v="2"/>
    <x v="295"/>
    <n v="250"/>
    <n v="350"/>
    <x v="306"/>
    <n v="16086"/>
    <n v="184989"/>
    <n v="149370"/>
    <x v="383"/>
    <d v="2014-04-01T00:00:00"/>
    <n v="4"/>
    <x v="10"/>
    <x v="0"/>
  </r>
  <r>
    <x v="0"/>
    <x v="1"/>
    <x v="4"/>
    <x v="2"/>
    <x v="292"/>
    <n v="250"/>
    <n v="7"/>
    <x v="303"/>
    <n v="1309.28"/>
    <n v="15056.72"/>
    <n v="11690"/>
    <x v="384"/>
    <d v="2014-06-01T00:00:00"/>
    <n v="6"/>
    <x v="1"/>
    <x v="0"/>
  </r>
  <r>
    <x v="0"/>
    <x v="2"/>
    <x v="4"/>
    <x v="2"/>
    <x v="296"/>
    <n v="250"/>
    <n v="350"/>
    <x v="307"/>
    <n v="10668"/>
    <n v="122682"/>
    <n v="99060"/>
    <x v="385"/>
    <d v="2014-08-01T00:00:00"/>
    <n v="8"/>
    <x v="5"/>
    <x v="0"/>
  </r>
  <r>
    <x v="0"/>
    <x v="1"/>
    <x v="4"/>
    <x v="2"/>
    <x v="297"/>
    <n v="250"/>
    <n v="350"/>
    <x v="308"/>
    <n v="11816"/>
    <n v="135884"/>
    <n v="109720"/>
    <x v="386"/>
    <d v="2014-08-01T00:00:00"/>
    <n v="8"/>
    <x v="5"/>
    <x v="0"/>
  </r>
  <r>
    <x v="4"/>
    <x v="0"/>
    <x v="4"/>
    <x v="2"/>
    <x v="298"/>
    <n v="250"/>
    <n v="300"/>
    <x v="309"/>
    <n v="51216"/>
    <n v="588984"/>
    <n v="533500"/>
    <x v="387"/>
    <d v="2014-09-01T00:00:00"/>
    <n v="9"/>
    <x v="6"/>
    <x v="0"/>
  </r>
  <r>
    <x v="4"/>
    <x v="4"/>
    <x v="4"/>
    <x v="2"/>
    <x v="299"/>
    <n v="250"/>
    <n v="300"/>
    <x v="310"/>
    <n v="19392"/>
    <n v="223008"/>
    <n v="202000"/>
    <x v="388"/>
    <d v="2013-12-01T00:00:00"/>
    <n v="12"/>
    <x v="2"/>
    <x v="1"/>
  </r>
  <r>
    <x v="0"/>
    <x v="0"/>
    <x v="5"/>
    <x v="2"/>
    <x v="274"/>
    <n v="260"/>
    <n v="20"/>
    <x v="284"/>
    <n v="1132.8"/>
    <n v="13027.2"/>
    <n v="7080"/>
    <x v="389"/>
    <d v="2014-06-01T00:00:00"/>
    <n v="6"/>
    <x v="1"/>
    <x v="0"/>
  </r>
  <r>
    <x v="0"/>
    <x v="4"/>
    <x v="5"/>
    <x v="2"/>
    <x v="291"/>
    <n v="260"/>
    <n v="7"/>
    <x v="302"/>
    <n v="1627.92"/>
    <n v="18721.080000000002"/>
    <n v="14535"/>
    <x v="390"/>
    <d v="2014-06-01T00:00:00"/>
    <n v="6"/>
    <x v="1"/>
    <x v="0"/>
  </r>
  <r>
    <x v="0"/>
    <x v="1"/>
    <x v="5"/>
    <x v="2"/>
    <x v="282"/>
    <n v="260"/>
    <n v="20"/>
    <x v="292"/>
    <n v="2185.6"/>
    <n v="25134.400000000001"/>
    <n v="13660"/>
    <x v="391"/>
    <d v="2014-06-01T00:00:00"/>
    <n v="6"/>
    <x v="1"/>
    <x v="0"/>
  </r>
  <r>
    <x v="4"/>
    <x v="3"/>
    <x v="5"/>
    <x v="2"/>
    <x v="283"/>
    <n v="260"/>
    <n v="300"/>
    <x v="293"/>
    <n v="59040"/>
    <n v="678960"/>
    <n v="615000"/>
    <x v="392"/>
    <d v="2014-06-01T00:00:00"/>
    <n v="6"/>
    <x v="1"/>
    <x v="0"/>
  </r>
  <r>
    <x v="0"/>
    <x v="1"/>
    <x v="5"/>
    <x v="2"/>
    <x v="300"/>
    <n v="260"/>
    <n v="20"/>
    <x v="311"/>
    <n v="2432"/>
    <n v="27968"/>
    <n v="15200"/>
    <x v="393"/>
    <d v="2014-11-01T00:00:00"/>
    <n v="11"/>
    <x v="9"/>
    <x v="0"/>
  </r>
  <r>
    <x v="1"/>
    <x v="1"/>
    <x v="5"/>
    <x v="2"/>
    <x v="278"/>
    <n v="260"/>
    <n v="15"/>
    <x v="288"/>
    <n v="853.2"/>
    <n v="9811.7999999999993"/>
    <n v="7110"/>
    <x v="394"/>
    <d v="2014-12-01T00:00:00"/>
    <n v="12"/>
    <x v="2"/>
    <x v="0"/>
  </r>
  <r>
    <x v="2"/>
    <x v="3"/>
    <x v="5"/>
    <x v="2"/>
    <x v="301"/>
    <n v="260"/>
    <n v="12"/>
    <x v="312"/>
    <n v="1320"/>
    <n v="15180"/>
    <n v="4125"/>
    <x v="395"/>
    <d v="2013-12-01T00:00:00"/>
    <n v="12"/>
    <x v="2"/>
    <x v="1"/>
  </r>
  <r>
    <x v="4"/>
    <x v="3"/>
    <x v="5"/>
    <x v="2"/>
    <x v="294"/>
    <n v="260"/>
    <n v="300"/>
    <x v="305"/>
    <n v="15240"/>
    <n v="175260"/>
    <n v="158750"/>
    <x v="396"/>
    <d v="2014-12-01T00:00:00"/>
    <n v="12"/>
    <x v="2"/>
    <x v="0"/>
  </r>
  <r>
    <x v="0"/>
    <x v="4"/>
    <x v="4"/>
    <x v="2"/>
    <x v="302"/>
    <n v="250"/>
    <n v="20"/>
    <x v="313"/>
    <n v="698.40000000000009"/>
    <n v="8031.6"/>
    <n v="4365"/>
    <x v="397"/>
    <d v="2014-07-01T00:00:00"/>
    <n v="7"/>
    <x v="4"/>
    <x v="0"/>
  </r>
  <r>
    <x v="4"/>
    <x v="0"/>
    <x v="0"/>
    <x v="2"/>
    <x v="303"/>
    <n v="3"/>
    <n v="300"/>
    <x v="314"/>
    <n v="29538"/>
    <n v="298662"/>
    <n v="273500"/>
    <x v="398"/>
    <d v="2014-06-01T00:00:00"/>
    <n v="6"/>
    <x v="1"/>
    <x v="0"/>
  </r>
  <r>
    <x v="2"/>
    <x v="3"/>
    <x v="0"/>
    <x v="2"/>
    <x v="18"/>
    <n v="3"/>
    <n v="12"/>
    <x v="18"/>
    <n v="396.36"/>
    <n v="4007.64"/>
    <n v="1101"/>
    <x v="399"/>
    <d v="2013-10-01T00:00:00"/>
    <n v="10"/>
    <x v="7"/>
    <x v="1"/>
  </r>
  <r>
    <x v="4"/>
    <x v="0"/>
    <x v="1"/>
    <x v="2"/>
    <x v="304"/>
    <n v="5"/>
    <n v="300"/>
    <x v="315"/>
    <n v="102667.5"/>
    <n v="1038082.5"/>
    <n v="950625"/>
    <x v="400"/>
    <d v="2014-04-01T00:00:00"/>
    <n v="4"/>
    <x v="10"/>
    <x v="0"/>
  </r>
  <r>
    <x v="0"/>
    <x v="2"/>
    <x v="1"/>
    <x v="2"/>
    <x v="305"/>
    <n v="5"/>
    <n v="350"/>
    <x v="316"/>
    <n v="52479"/>
    <n v="530621"/>
    <n v="433160"/>
    <x v="401"/>
    <d v="2014-05-01T00:00:00"/>
    <n v="5"/>
    <x v="11"/>
    <x v="0"/>
  </r>
  <r>
    <x v="4"/>
    <x v="2"/>
    <x v="1"/>
    <x v="2"/>
    <x v="306"/>
    <n v="5"/>
    <n v="300"/>
    <x v="317"/>
    <n v="8694"/>
    <n v="87906"/>
    <n v="80500"/>
    <x v="402"/>
    <d v="2013-09-01T00:00:00"/>
    <n v="9"/>
    <x v="6"/>
    <x v="1"/>
  </r>
  <r>
    <x v="2"/>
    <x v="0"/>
    <x v="1"/>
    <x v="2"/>
    <x v="307"/>
    <n v="5"/>
    <n v="12"/>
    <x v="318"/>
    <n v="2506.6799999999998"/>
    <n v="25345.32"/>
    <n v="6963"/>
    <x v="403"/>
    <d v="2014-11-01T00:00:00"/>
    <n v="11"/>
    <x v="9"/>
    <x v="0"/>
  </r>
  <r>
    <x v="3"/>
    <x v="2"/>
    <x v="1"/>
    <x v="2"/>
    <x v="308"/>
    <n v="5"/>
    <n v="125"/>
    <x v="319"/>
    <n v="20891.25"/>
    <n v="211233.75"/>
    <n v="222840"/>
    <x v="404"/>
    <d v="2013-11-01T00:00:00"/>
    <n v="11"/>
    <x v="9"/>
    <x v="1"/>
  </r>
  <r>
    <x v="0"/>
    <x v="0"/>
    <x v="1"/>
    <x v="2"/>
    <x v="309"/>
    <n v="5"/>
    <n v="7"/>
    <x v="320"/>
    <n v="1014.93"/>
    <n v="10262.07"/>
    <n v="8055"/>
    <x v="405"/>
    <d v="2013-12-01T00:00:00"/>
    <n v="12"/>
    <x v="2"/>
    <x v="1"/>
  </r>
  <r>
    <x v="3"/>
    <x v="4"/>
    <x v="1"/>
    <x v="2"/>
    <x v="310"/>
    <n v="5"/>
    <n v="125"/>
    <x v="321"/>
    <n v="31466.25"/>
    <n v="318158.75"/>
    <n v="335640"/>
    <x v="406"/>
    <d v="2014-12-01T00:00:00"/>
    <n v="12"/>
    <x v="2"/>
    <x v="0"/>
  </r>
  <r>
    <x v="4"/>
    <x v="1"/>
    <x v="1"/>
    <x v="2"/>
    <x v="311"/>
    <n v="5"/>
    <n v="300"/>
    <x v="322"/>
    <n v="9018"/>
    <n v="91182"/>
    <n v="83500"/>
    <x v="407"/>
    <d v="2013-12-01T00:00:00"/>
    <n v="12"/>
    <x v="2"/>
    <x v="1"/>
  </r>
  <r>
    <x v="4"/>
    <x v="3"/>
    <x v="2"/>
    <x v="2"/>
    <x v="312"/>
    <n v="10"/>
    <n v="300"/>
    <x v="323"/>
    <n v="69255"/>
    <n v="700245"/>
    <n v="641250"/>
    <x v="408"/>
    <d v="2014-01-01T00:00:00"/>
    <n v="1"/>
    <x v="0"/>
    <x v="0"/>
  </r>
  <r>
    <x v="0"/>
    <x v="3"/>
    <x v="2"/>
    <x v="2"/>
    <x v="313"/>
    <n v="10"/>
    <n v="350"/>
    <x v="324"/>
    <n v="76135.5"/>
    <n v="769814.5"/>
    <n v="628420"/>
    <x v="409"/>
    <d v="2014-01-01T00:00:00"/>
    <n v="1"/>
    <x v="0"/>
    <x v="0"/>
  </r>
  <r>
    <x v="1"/>
    <x v="4"/>
    <x v="2"/>
    <x v="2"/>
    <x v="314"/>
    <n v="10"/>
    <n v="15"/>
    <x v="325"/>
    <n v="4961.25"/>
    <n v="50163.75"/>
    <n v="36750"/>
    <x v="410"/>
    <d v="2014-04-01T00:00:00"/>
    <n v="4"/>
    <x v="10"/>
    <x v="0"/>
  </r>
  <r>
    <x v="4"/>
    <x v="0"/>
    <x v="2"/>
    <x v="2"/>
    <x v="303"/>
    <n v="10"/>
    <n v="300"/>
    <x v="314"/>
    <n v="29538"/>
    <n v="298662"/>
    <n v="273500"/>
    <x v="411"/>
    <d v="2014-06-01T00:00:00"/>
    <n v="6"/>
    <x v="1"/>
    <x v="0"/>
  </r>
  <r>
    <x v="1"/>
    <x v="2"/>
    <x v="2"/>
    <x v="2"/>
    <x v="315"/>
    <n v="10"/>
    <n v="15"/>
    <x v="326"/>
    <n v="1656.45"/>
    <n v="16748.55"/>
    <n v="12270"/>
    <x v="412"/>
    <d v="2014-10-01T00:00:00"/>
    <n v="10"/>
    <x v="7"/>
    <x v="0"/>
  </r>
  <r>
    <x v="2"/>
    <x v="3"/>
    <x v="2"/>
    <x v="2"/>
    <x v="18"/>
    <n v="10"/>
    <n v="12"/>
    <x v="18"/>
    <n v="396.36"/>
    <n v="4007.64"/>
    <n v="1101"/>
    <x v="20"/>
    <d v="2013-10-01T00:00:00"/>
    <n v="10"/>
    <x v="7"/>
    <x v="1"/>
  </r>
  <r>
    <x v="4"/>
    <x v="2"/>
    <x v="2"/>
    <x v="2"/>
    <x v="316"/>
    <n v="10"/>
    <n v="300"/>
    <x v="327"/>
    <n v="35748"/>
    <n v="361452"/>
    <n v="331000"/>
    <x v="413"/>
    <d v="2014-11-01T00:00:00"/>
    <n v="11"/>
    <x v="9"/>
    <x v="0"/>
  </r>
  <r>
    <x v="2"/>
    <x v="1"/>
    <x v="2"/>
    <x v="2"/>
    <x v="317"/>
    <n v="10"/>
    <n v="12"/>
    <x v="328"/>
    <n v="1917"/>
    <n v="19383"/>
    <n v="5325"/>
    <x v="414"/>
    <d v="2013-11-01T00:00:00"/>
    <n v="11"/>
    <x v="9"/>
    <x v="1"/>
  </r>
  <r>
    <x v="3"/>
    <x v="4"/>
    <x v="2"/>
    <x v="2"/>
    <x v="310"/>
    <n v="10"/>
    <n v="125"/>
    <x v="321"/>
    <n v="31466.25"/>
    <n v="318158.75"/>
    <n v="335640"/>
    <x v="415"/>
    <d v="2014-12-01T00:00:00"/>
    <n v="12"/>
    <x v="2"/>
    <x v="0"/>
  </r>
  <r>
    <x v="1"/>
    <x v="3"/>
    <x v="3"/>
    <x v="2"/>
    <x v="318"/>
    <n v="120"/>
    <n v="15"/>
    <x v="329"/>
    <n v="330.75"/>
    <n v="3344.25"/>
    <n v="2450"/>
    <x v="416"/>
    <d v="2014-05-01T00:00:00"/>
    <n v="5"/>
    <x v="11"/>
    <x v="0"/>
  </r>
  <r>
    <x v="4"/>
    <x v="0"/>
    <x v="3"/>
    <x v="2"/>
    <x v="319"/>
    <n v="120"/>
    <n v="300"/>
    <x v="330"/>
    <n v="102424.5"/>
    <n v="1035625.5"/>
    <n v="948375"/>
    <x v="417"/>
    <d v="2014-07-01T00:00:00"/>
    <n v="7"/>
    <x v="4"/>
    <x v="0"/>
  </r>
  <r>
    <x v="0"/>
    <x v="1"/>
    <x v="3"/>
    <x v="2"/>
    <x v="320"/>
    <n v="120"/>
    <n v="350"/>
    <x v="331"/>
    <n v="41170.5"/>
    <n v="416279.5"/>
    <n v="339820"/>
    <x v="418"/>
    <d v="2014-07-01T00:00:00"/>
    <n v="7"/>
    <x v="4"/>
    <x v="0"/>
  </r>
  <r>
    <x v="3"/>
    <x v="0"/>
    <x v="3"/>
    <x v="2"/>
    <x v="321"/>
    <n v="120"/>
    <n v="125"/>
    <x v="332"/>
    <n v="6378.75"/>
    <n v="64496.25"/>
    <n v="68040"/>
    <x v="419"/>
    <d v="2014-09-01T00:00:00"/>
    <n v="9"/>
    <x v="6"/>
    <x v="0"/>
  </r>
  <r>
    <x v="3"/>
    <x v="3"/>
    <x v="3"/>
    <x v="2"/>
    <x v="322"/>
    <n v="120"/>
    <n v="125"/>
    <x v="333"/>
    <n v="23737.5"/>
    <n v="240012.5"/>
    <n v="253200"/>
    <x v="420"/>
    <d v="2014-09-01T00:00:00"/>
    <n v="9"/>
    <x v="6"/>
    <x v="0"/>
  </r>
  <r>
    <x v="0"/>
    <x v="0"/>
    <x v="3"/>
    <x v="2"/>
    <x v="323"/>
    <n v="120"/>
    <n v="350"/>
    <x v="334"/>
    <n v="39973.5"/>
    <n v="404176.5"/>
    <n v="329940"/>
    <x v="421"/>
    <d v="2014-10-01T00:00:00"/>
    <n v="10"/>
    <x v="7"/>
    <x v="0"/>
  </r>
  <r>
    <x v="2"/>
    <x v="4"/>
    <x v="4"/>
    <x v="2"/>
    <x v="324"/>
    <n v="250"/>
    <n v="12"/>
    <x v="335"/>
    <n v="2112.48"/>
    <n v="21359.52"/>
    <n v="5868"/>
    <x v="422"/>
    <d v="2014-01-01T00:00:00"/>
    <n v="1"/>
    <x v="0"/>
    <x v="0"/>
  </r>
  <r>
    <x v="4"/>
    <x v="1"/>
    <x v="4"/>
    <x v="2"/>
    <x v="325"/>
    <n v="250"/>
    <n v="300"/>
    <x v="336"/>
    <n v="71793"/>
    <n v="725907"/>
    <n v="664750"/>
    <x v="423"/>
    <d v="2014-02-01T00:00:00"/>
    <n v="2"/>
    <x v="8"/>
    <x v="0"/>
  </r>
  <r>
    <x v="0"/>
    <x v="4"/>
    <x v="4"/>
    <x v="2"/>
    <x v="326"/>
    <n v="250"/>
    <n v="350"/>
    <x v="337"/>
    <n v="42572.25"/>
    <n v="430452.75"/>
    <n v="351390"/>
    <x v="424"/>
    <d v="2014-04-01T00:00:00"/>
    <n v="4"/>
    <x v="10"/>
    <x v="0"/>
  </r>
  <r>
    <x v="2"/>
    <x v="1"/>
    <x v="4"/>
    <x v="2"/>
    <x v="327"/>
    <n v="250"/>
    <n v="12"/>
    <x v="338"/>
    <n v="950.4"/>
    <n v="9609.6"/>
    <n v="2640"/>
    <x v="425"/>
    <d v="2014-05-01T00:00:00"/>
    <n v="5"/>
    <x v="11"/>
    <x v="0"/>
  </r>
  <r>
    <x v="4"/>
    <x v="4"/>
    <x v="4"/>
    <x v="2"/>
    <x v="328"/>
    <n v="250"/>
    <n v="300"/>
    <x v="339"/>
    <n v="50409"/>
    <n v="509691"/>
    <n v="466750"/>
    <x v="426"/>
    <d v="2014-09-01T00:00:00"/>
    <n v="9"/>
    <x v="6"/>
    <x v="0"/>
  </r>
  <r>
    <x v="2"/>
    <x v="2"/>
    <x v="4"/>
    <x v="2"/>
    <x v="329"/>
    <n v="250"/>
    <n v="12"/>
    <x v="340"/>
    <n v="2412.7199999999998"/>
    <n v="24395.279999999999"/>
    <n v="6702"/>
    <x v="427"/>
    <d v="2013-09-01T00:00:00"/>
    <n v="9"/>
    <x v="6"/>
    <x v="1"/>
  </r>
  <r>
    <x v="1"/>
    <x v="2"/>
    <x v="4"/>
    <x v="2"/>
    <x v="315"/>
    <n v="250"/>
    <n v="15"/>
    <x v="326"/>
    <n v="1656.45"/>
    <n v="16748.55"/>
    <n v="12270"/>
    <x v="428"/>
    <d v="2014-10-01T00:00:00"/>
    <n v="10"/>
    <x v="7"/>
    <x v="0"/>
  </r>
  <r>
    <x v="3"/>
    <x v="3"/>
    <x v="4"/>
    <x v="2"/>
    <x v="330"/>
    <n v="250"/>
    <n v="125"/>
    <x v="341"/>
    <n v="9866.25"/>
    <n v="99758.75"/>
    <n v="105240"/>
    <x v="429"/>
    <d v="2014-11-01T00:00:00"/>
    <n v="11"/>
    <x v="9"/>
    <x v="0"/>
  </r>
  <r>
    <x v="0"/>
    <x v="4"/>
    <x v="5"/>
    <x v="2"/>
    <x v="331"/>
    <n v="260"/>
    <n v="350"/>
    <x v="342"/>
    <n v="65236.5"/>
    <n v="659613.5"/>
    <n v="538460"/>
    <x v="430"/>
    <d v="2014-09-01T00:00:00"/>
    <n v="9"/>
    <x v="6"/>
    <x v="0"/>
  </r>
  <r>
    <x v="0"/>
    <x v="0"/>
    <x v="5"/>
    <x v="2"/>
    <x v="323"/>
    <n v="260"/>
    <n v="350"/>
    <x v="334"/>
    <n v="39973.5"/>
    <n v="404176.5"/>
    <n v="329940"/>
    <x v="431"/>
    <d v="2014-10-01T00:00:00"/>
    <n v="10"/>
    <x v="7"/>
    <x v="0"/>
  </r>
  <r>
    <x v="1"/>
    <x v="1"/>
    <x v="5"/>
    <x v="2"/>
    <x v="332"/>
    <n v="260"/>
    <n v="15"/>
    <x v="343"/>
    <n v="1309.5"/>
    <n v="13240.5"/>
    <n v="9700"/>
    <x v="432"/>
    <d v="2013-11-01T00:00:00"/>
    <n v="11"/>
    <x v="9"/>
    <x v="1"/>
  </r>
  <r>
    <x v="0"/>
    <x v="3"/>
    <x v="5"/>
    <x v="2"/>
    <x v="333"/>
    <n v="260"/>
    <n v="20"/>
    <x v="344"/>
    <n v="3049.2"/>
    <n v="30830.799999999999"/>
    <n v="16940"/>
    <x v="433"/>
    <d v="2014-11-01T00:00:00"/>
    <n v="11"/>
    <x v="9"/>
    <x v="0"/>
  </r>
  <r>
    <x v="0"/>
    <x v="1"/>
    <x v="0"/>
    <x v="2"/>
    <x v="61"/>
    <n v="3"/>
    <n v="20"/>
    <x v="345"/>
    <n v="1193.4000000000001"/>
    <n v="12066.6"/>
    <n v="6630"/>
    <x v="434"/>
    <d v="2014-05-01T00:00:00"/>
    <n v="5"/>
    <x v="11"/>
    <x v="0"/>
  </r>
  <r>
    <x v="0"/>
    <x v="0"/>
    <x v="0"/>
    <x v="2"/>
    <x v="334"/>
    <n v="3"/>
    <n v="7"/>
    <x v="346"/>
    <n v="515.97"/>
    <n v="5217.03"/>
    <n v="4095"/>
    <x v="435"/>
    <d v="2014-07-01T00:00:00"/>
    <n v="7"/>
    <x v="4"/>
    <x v="0"/>
  </r>
  <r>
    <x v="2"/>
    <x v="1"/>
    <x v="0"/>
    <x v="2"/>
    <x v="335"/>
    <n v="3"/>
    <n v="12"/>
    <x v="347"/>
    <n v="1706.4"/>
    <n v="17253.599999999999"/>
    <n v="4740"/>
    <x v="436"/>
    <d v="2014-09-01T00:00:00"/>
    <n v="9"/>
    <x v="6"/>
    <x v="0"/>
  </r>
  <r>
    <x v="0"/>
    <x v="3"/>
    <x v="0"/>
    <x v="2"/>
    <x v="336"/>
    <n v="3"/>
    <n v="7"/>
    <x v="348"/>
    <n v="328.23"/>
    <n v="3318.77"/>
    <n v="2605"/>
    <x v="437"/>
    <d v="2014-12-01T00:00:00"/>
    <n v="12"/>
    <x v="2"/>
    <x v="0"/>
  </r>
  <r>
    <x v="0"/>
    <x v="4"/>
    <x v="2"/>
    <x v="2"/>
    <x v="337"/>
    <n v="10"/>
    <n v="20"/>
    <x v="349"/>
    <n v="1751.4"/>
    <n v="17708.599999999999"/>
    <n v="9730"/>
    <x v="438"/>
    <d v="2014-03-01T00:00:00"/>
    <n v="3"/>
    <x v="3"/>
    <x v="0"/>
  </r>
  <r>
    <x v="0"/>
    <x v="3"/>
    <x v="2"/>
    <x v="2"/>
    <x v="338"/>
    <n v="10"/>
    <n v="20"/>
    <x v="350"/>
    <n v="1868.4"/>
    <n v="18891.599999999999"/>
    <n v="10380"/>
    <x v="439"/>
    <d v="2014-06-01T00:00:00"/>
    <n v="6"/>
    <x v="1"/>
    <x v="0"/>
  </r>
  <r>
    <x v="0"/>
    <x v="1"/>
    <x v="2"/>
    <x v="2"/>
    <x v="339"/>
    <n v="10"/>
    <n v="7"/>
    <x v="351"/>
    <n v="226.8"/>
    <n v="2293.1999999999998"/>
    <n v="1800"/>
    <x v="440"/>
    <d v="2014-10-01T00:00:00"/>
    <n v="10"/>
    <x v="7"/>
    <x v="0"/>
  </r>
  <r>
    <x v="2"/>
    <x v="2"/>
    <x v="3"/>
    <x v="2"/>
    <x v="139"/>
    <n v="120"/>
    <n v="12"/>
    <x v="352"/>
    <n v="2124.36"/>
    <n v="21479.64"/>
    <n v="5901"/>
    <x v="441"/>
    <d v="2014-03-01T00:00:00"/>
    <n v="3"/>
    <x v="3"/>
    <x v="0"/>
  </r>
  <r>
    <x v="1"/>
    <x v="3"/>
    <x v="3"/>
    <x v="2"/>
    <x v="340"/>
    <n v="120"/>
    <n v="15"/>
    <x v="353"/>
    <n v="3547.8"/>
    <n v="35872.199999999997"/>
    <n v="26280"/>
    <x v="442"/>
    <d v="2014-04-01T00:00:00"/>
    <n v="4"/>
    <x v="10"/>
    <x v="0"/>
  </r>
  <r>
    <x v="0"/>
    <x v="1"/>
    <x v="4"/>
    <x v="2"/>
    <x v="339"/>
    <n v="250"/>
    <n v="7"/>
    <x v="351"/>
    <n v="226.8"/>
    <n v="2293.1999999999998"/>
    <n v="1800"/>
    <x v="443"/>
    <d v="2014-10-01T00:00:00"/>
    <n v="10"/>
    <x v="7"/>
    <x v="0"/>
  </r>
  <r>
    <x v="0"/>
    <x v="2"/>
    <x v="4"/>
    <x v="2"/>
    <x v="341"/>
    <n v="250"/>
    <n v="20"/>
    <x v="354"/>
    <n v="4827.6000000000004"/>
    <n v="48812.4"/>
    <n v="26820"/>
    <x v="444"/>
    <d v="2013-11-01T00:00:00"/>
    <n v="11"/>
    <x v="9"/>
    <x v="1"/>
  </r>
  <r>
    <x v="0"/>
    <x v="3"/>
    <x v="4"/>
    <x v="2"/>
    <x v="336"/>
    <n v="250"/>
    <n v="7"/>
    <x v="348"/>
    <n v="328.23"/>
    <n v="3318.77"/>
    <n v="2605"/>
    <x v="445"/>
    <d v="2014-12-01T00:00:00"/>
    <n v="12"/>
    <x v="2"/>
    <x v="0"/>
  </r>
  <r>
    <x v="0"/>
    <x v="3"/>
    <x v="5"/>
    <x v="2"/>
    <x v="338"/>
    <n v="260"/>
    <n v="20"/>
    <x v="350"/>
    <n v="1868.4"/>
    <n v="18891.599999999999"/>
    <n v="10380"/>
    <x v="446"/>
    <d v="2014-06-01T00:00:00"/>
    <n v="6"/>
    <x v="1"/>
    <x v="0"/>
  </r>
  <r>
    <x v="1"/>
    <x v="0"/>
    <x v="5"/>
    <x v="2"/>
    <x v="342"/>
    <n v="260"/>
    <n v="15"/>
    <x v="355"/>
    <n v="2201.1750000000002"/>
    <n v="22256.325000000001"/>
    <n v="16305"/>
    <x v="447"/>
    <d v="2014-07-01T00:00:00"/>
    <n v="7"/>
    <x v="4"/>
    <x v="0"/>
  </r>
  <r>
    <x v="2"/>
    <x v="2"/>
    <x v="5"/>
    <x v="2"/>
    <x v="343"/>
    <n v="260"/>
    <n v="12"/>
    <x v="356"/>
    <n v="330.48"/>
    <n v="3341.52"/>
    <n v="918"/>
    <x v="448"/>
    <d v="2013-12-01T00:00:00"/>
    <n v="12"/>
    <x v="2"/>
    <x v="1"/>
  </r>
  <r>
    <x v="2"/>
    <x v="4"/>
    <x v="0"/>
    <x v="3"/>
    <x v="293"/>
    <n v="3"/>
    <n v="12"/>
    <x v="357"/>
    <n v="463.2"/>
    <n v="4168.8"/>
    <n v="1158"/>
    <x v="449"/>
    <d v="2013-10-01T00:00:00"/>
    <n v="10"/>
    <x v="7"/>
    <x v="1"/>
  </r>
  <r>
    <x v="0"/>
    <x v="4"/>
    <x v="1"/>
    <x v="3"/>
    <x v="344"/>
    <n v="5"/>
    <n v="7"/>
    <x v="358"/>
    <n v="1629.6"/>
    <n v="14666.4"/>
    <n v="11640"/>
    <x v="450"/>
    <d v="2014-09-01T00:00:00"/>
    <n v="9"/>
    <x v="6"/>
    <x v="0"/>
  </r>
  <r>
    <x v="2"/>
    <x v="4"/>
    <x v="2"/>
    <x v="3"/>
    <x v="293"/>
    <n v="10"/>
    <n v="12"/>
    <x v="357"/>
    <n v="463.2"/>
    <n v="4168.8"/>
    <n v="1158"/>
    <x v="451"/>
    <d v="2013-10-01T00:00:00"/>
    <n v="10"/>
    <x v="7"/>
    <x v="1"/>
  </r>
  <r>
    <x v="3"/>
    <x v="4"/>
    <x v="0"/>
    <x v="3"/>
    <x v="345"/>
    <n v="3"/>
    <n v="125"/>
    <x v="359"/>
    <n v="43068.75"/>
    <n v="387618.75"/>
    <n v="413460"/>
    <x v="452"/>
    <d v="2014-04-01T00:00:00"/>
    <n v="4"/>
    <x v="10"/>
    <x v="0"/>
  </r>
  <r>
    <x v="3"/>
    <x v="2"/>
    <x v="0"/>
    <x v="3"/>
    <x v="346"/>
    <n v="3"/>
    <n v="125"/>
    <x v="360"/>
    <n v="18525"/>
    <n v="166725"/>
    <n v="177840"/>
    <x v="453"/>
    <d v="2013-12-01T00:00:00"/>
    <n v="12"/>
    <x v="2"/>
    <x v="1"/>
  </r>
  <r>
    <x v="0"/>
    <x v="4"/>
    <x v="1"/>
    <x v="3"/>
    <x v="347"/>
    <n v="5"/>
    <n v="350"/>
    <x v="361"/>
    <n v="80955"/>
    <n v="728595"/>
    <n v="601380"/>
    <x v="454"/>
    <d v="2014-05-01T00:00:00"/>
    <n v="5"/>
    <x v="11"/>
    <x v="0"/>
  </r>
  <r>
    <x v="3"/>
    <x v="4"/>
    <x v="1"/>
    <x v="3"/>
    <x v="29"/>
    <n v="5"/>
    <n v="125"/>
    <x v="29"/>
    <n v="22550"/>
    <n v="202950"/>
    <n v="216480"/>
    <x v="455"/>
    <d v="2013-11-01T00:00:00"/>
    <n v="11"/>
    <x v="9"/>
    <x v="1"/>
  </r>
  <r>
    <x v="1"/>
    <x v="2"/>
    <x v="1"/>
    <x v="3"/>
    <x v="348"/>
    <n v="5"/>
    <n v="15"/>
    <x v="362"/>
    <n v="3108"/>
    <n v="27972"/>
    <n v="20720"/>
    <x v="456"/>
    <d v="2014-12-01T00:00:00"/>
    <n v="12"/>
    <x v="2"/>
    <x v="0"/>
  </r>
  <r>
    <x v="0"/>
    <x v="2"/>
    <x v="2"/>
    <x v="3"/>
    <x v="349"/>
    <n v="10"/>
    <n v="20"/>
    <x v="363"/>
    <n v="3908"/>
    <n v="35172"/>
    <n v="19540"/>
    <x v="457"/>
    <d v="2014-03-01T00:00:00"/>
    <n v="3"/>
    <x v="3"/>
    <x v="0"/>
  </r>
  <r>
    <x v="4"/>
    <x v="3"/>
    <x v="2"/>
    <x v="3"/>
    <x v="350"/>
    <n v="10"/>
    <n v="300"/>
    <x v="364"/>
    <n v="17730"/>
    <n v="159570"/>
    <n v="147750"/>
    <x v="458"/>
    <d v="2014-05-01T00:00:00"/>
    <n v="5"/>
    <x v="11"/>
    <x v="0"/>
  </r>
  <r>
    <x v="1"/>
    <x v="2"/>
    <x v="2"/>
    <x v="3"/>
    <x v="351"/>
    <n v="10"/>
    <n v="15"/>
    <x v="365"/>
    <n v="3250.5"/>
    <n v="29254.5"/>
    <n v="21670"/>
    <x v="459"/>
    <d v="2013-10-01T00:00:00"/>
    <n v="10"/>
    <x v="7"/>
    <x v="1"/>
  </r>
  <r>
    <x v="0"/>
    <x v="1"/>
    <x v="2"/>
    <x v="3"/>
    <x v="352"/>
    <n v="10"/>
    <n v="20"/>
    <x v="366"/>
    <n v="482"/>
    <n v="4338"/>
    <n v="2410"/>
    <x v="460"/>
    <d v="2014-10-01T00:00:00"/>
    <n v="10"/>
    <x v="7"/>
    <x v="0"/>
  </r>
  <r>
    <x v="1"/>
    <x v="1"/>
    <x v="3"/>
    <x v="3"/>
    <x v="353"/>
    <n v="120"/>
    <n v="15"/>
    <x v="367"/>
    <n v="1021.5"/>
    <n v="9193.5"/>
    <n v="6810"/>
    <x v="461"/>
    <d v="2014-01-01T00:00:00"/>
    <n v="1"/>
    <x v="0"/>
    <x v="0"/>
  </r>
  <r>
    <x v="1"/>
    <x v="1"/>
    <x v="3"/>
    <x v="3"/>
    <x v="354"/>
    <n v="120"/>
    <n v="15"/>
    <x v="368"/>
    <n v="765"/>
    <n v="6885"/>
    <n v="5100"/>
    <x v="462"/>
    <d v="2014-04-01T00:00:00"/>
    <n v="4"/>
    <x v="10"/>
    <x v="0"/>
  </r>
  <r>
    <x v="1"/>
    <x v="4"/>
    <x v="3"/>
    <x v="3"/>
    <x v="355"/>
    <n v="120"/>
    <n v="15"/>
    <x v="369"/>
    <n v="1185"/>
    <n v="10665"/>
    <n v="7900"/>
    <x v="463"/>
    <d v="2014-05-01T00:00:00"/>
    <n v="5"/>
    <x v="11"/>
    <x v="0"/>
  </r>
  <r>
    <x v="0"/>
    <x v="2"/>
    <x v="3"/>
    <x v="3"/>
    <x v="44"/>
    <n v="120"/>
    <n v="350"/>
    <x v="370"/>
    <n v="22365"/>
    <n v="201285"/>
    <n v="166140"/>
    <x v="464"/>
    <d v="2014-07-01T00:00:00"/>
    <n v="7"/>
    <x v="4"/>
    <x v="0"/>
  </r>
  <r>
    <x v="3"/>
    <x v="4"/>
    <x v="3"/>
    <x v="3"/>
    <x v="356"/>
    <n v="120"/>
    <n v="125"/>
    <x v="371"/>
    <n v="19950"/>
    <n v="179550"/>
    <n v="191520"/>
    <x v="465"/>
    <d v="2014-09-01T00:00:00"/>
    <n v="9"/>
    <x v="6"/>
    <x v="0"/>
  </r>
  <r>
    <x v="4"/>
    <x v="4"/>
    <x v="3"/>
    <x v="3"/>
    <x v="357"/>
    <n v="120"/>
    <n v="300"/>
    <x v="372"/>
    <n v="68820"/>
    <n v="619380"/>
    <n v="573500"/>
    <x v="466"/>
    <d v="2013-10-01T00:00:00"/>
    <n v="10"/>
    <x v="7"/>
    <x v="1"/>
  </r>
  <r>
    <x v="0"/>
    <x v="1"/>
    <x v="3"/>
    <x v="3"/>
    <x v="352"/>
    <n v="120"/>
    <n v="20"/>
    <x v="366"/>
    <n v="482"/>
    <n v="4338"/>
    <n v="2410"/>
    <x v="467"/>
    <d v="2014-10-01T00:00:00"/>
    <n v="10"/>
    <x v="7"/>
    <x v="0"/>
  </r>
  <r>
    <x v="0"/>
    <x v="1"/>
    <x v="3"/>
    <x v="3"/>
    <x v="358"/>
    <n v="120"/>
    <n v="7"/>
    <x v="373"/>
    <n v="1865.5"/>
    <n v="16789.5"/>
    <n v="13325"/>
    <x v="468"/>
    <d v="2014-11-01T00:00:00"/>
    <n v="11"/>
    <x v="9"/>
    <x v="0"/>
  </r>
  <r>
    <x v="3"/>
    <x v="0"/>
    <x v="3"/>
    <x v="3"/>
    <x v="94"/>
    <n v="120"/>
    <n v="125"/>
    <x v="374"/>
    <n v="23950"/>
    <n v="215550"/>
    <n v="229920"/>
    <x v="469"/>
    <d v="2013-12-01T00:00:00"/>
    <n v="12"/>
    <x v="2"/>
    <x v="1"/>
  </r>
  <r>
    <x v="4"/>
    <x v="2"/>
    <x v="3"/>
    <x v="3"/>
    <x v="359"/>
    <n v="120"/>
    <n v="300"/>
    <x v="375"/>
    <n v="25590"/>
    <n v="230310"/>
    <n v="213250"/>
    <x v="470"/>
    <d v="2014-12-01T00:00:00"/>
    <n v="12"/>
    <x v="2"/>
    <x v="0"/>
  </r>
  <r>
    <x v="3"/>
    <x v="3"/>
    <x v="4"/>
    <x v="3"/>
    <x v="360"/>
    <n v="250"/>
    <n v="125"/>
    <x v="376"/>
    <n v="4262.5"/>
    <n v="38362.5"/>
    <n v="40920"/>
    <x v="471"/>
    <d v="2014-05-01T00:00:00"/>
    <n v="5"/>
    <x v="11"/>
    <x v="0"/>
  </r>
  <r>
    <x v="1"/>
    <x v="3"/>
    <x v="4"/>
    <x v="3"/>
    <x v="361"/>
    <n v="250"/>
    <n v="15"/>
    <x v="377"/>
    <n v="961.5"/>
    <n v="8653.5"/>
    <n v="6410"/>
    <x v="472"/>
    <d v="2014-07-01T00:00:00"/>
    <n v="7"/>
    <x v="4"/>
    <x v="0"/>
  </r>
  <r>
    <x v="0"/>
    <x v="4"/>
    <x v="4"/>
    <x v="3"/>
    <x v="362"/>
    <n v="250"/>
    <n v="350"/>
    <x v="378"/>
    <n v="98245"/>
    <n v="884205"/>
    <n v="729820"/>
    <x v="473"/>
    <d v="2014-08-01T00:00:00"/>
    <n v="8"/>
    <x v="5"/>
    <x v="0"/>
  </r>
  <r>
    <x v="4"/>
    <x v="3"/>
    <x v="4"/>
    <x v="3"/>
    <x v="363"/>
    <n v="250"/>
    <n v="300"/>
    <x v="379"/>
    <n v="12960"/>
    <n v="116640"/>
    <n v="108000"/>
    <x v="474"/>
    <d v="2014-09-01T00:00:00"/>
    <n v="9"/>
    <x v="6"/>
    <x v="0"/>
  </r>
  <r>
    <x v="4"/>
    <x v="4"/>
    <x v="4"/>
    <x v="3"/>
    <x v="357"/>
    <n v="250"/>
    <n v="300"/>
    <x v="372"/>
    <n v="68820"/>
    <n v="619380"/>
    <n v="573500"/>
    <x v="475"/>
    <d v="2013-10-01T00:00:00"/>
    <n v="10"/>
    <x v="7"/>
    <x v="1"/>
  </r>
  <r>
    <x v="1"/>
    <x v="2"/>
    <x v="4"/>
    <x v="3"/>
    <x v="351"/>
    <n v="250"/>
    <n v="15"/>
    <x v="365"/>
    <n v="3250.5"/>
    <n v="29254.5"/>
    <n v="21670"/>
    <x v="476"/>
    <d v="2013-10-01T00:00:00"/>
    <n v="10"/>
    <x v="7"/>
    <x v="1"/>
  </r>
  <r>
    <x v="3"/>
    <x v="0"/>
    <x v="4"/>
    <x v="3"/>
    <x v="48"/>
    <n v="250"/>
    <n v="125"/>
    <x v="380"/>
    <n v="31612.5"/>
    <n v="284512.5"/>
    <n v="303480"/>
    <x v="477"/>
    <d v="2014-11-01T00:00:00"/>
    <n v="11"/>
    <x v="9"/>
    <x v="0"/>
  </r>
  <r>
    <x v="0"/>
    <x v="1"/>
    <x v="4"/>
    <x v="3"/>
    <x v="364"/>
    <n v="250"/>
    <n v="350"/>
    <x v="381"/>
    <n v="65450"/>
    <n v="589050"/>
    <n v="486200"/>
    <x v="478"/>
    <d v="2013-12-01T00:00:00"/>
    <n v="12"/>
    <x v="2"/>
    <x v="1"/>
  </r>
  <r>
    <x v="3"/>
    <x v="4"/>
    <x v="5"/>
    <x v="3"/>
    <x v="365"/>
    <n v="260"/>
    <n v="125"/>
    <x v="382"/>
    <n v="7237.5"/>
    <n v="65137.5"/>
    <n v="69480"/>
    <x v="479"/>
    <d v="2014-01-01T00:00:00"/>
    <n v="1"/>
    <x v="0"/>
    <x v="0"/>
  </r>
  <r>
    <x v="0"/>
    <x v="0"/>
    <x v="5"/>
    <x v="3"/>
    <x v="366"/>
    <n v="260"/>
    <n v="350"/>
    <x v="383"/>
    <n v="78400"/>
    <n v="705600"/>
    <n v="582400"/>
    <x v="480"/>
    <d v="2014-02-01T00:00:00"/>
    <n v="2"/>
    <x v="8"/>
    <x v="0"/>
  </r>
  <r>
    <x v="4"/>
    <x v="4"/>
    <x v="5"/>
    <x v="3"/>
    <x v="288"/>
    <n v="260"/>
    <n v="300"/>
    <x v="384"/>
    <n v="89790"/>
    <n v="808110"/>
    <n v="748250"/>
    <x v="481"/>
    <d v="2014-03-01T00:00:00"/>
    <n v="3"/>
    <x v="3"/>
    <x v="0"/>
  </r>
  <r>
    <x v="2"/>
    <x v="0"/>
    <x v="5"/>
    <x v="3"/>
    <x v="367"/>
    <n v="260"/>
    <n v="12"/>
    <x v="385"/>
    <n v="4224.6000000000004"/>
    <n v="38021.4"/>
    <n v="10561.5"/>
    <x v="482"/>
    <d v="2014-04-01T00:00:00"/>
    <n v="4"/>
    <x v="10"/>
    <x v="0"/>
  </r>
  <r>
    <x v="0"/>
    <x v="3"/>
    <x v="5"/>
    <x v="3"/>
    <x v="368"/>
    <n v="260"/>
    <n v="20"/>
    <x v="386"/>
    <n v="4078"/>
    <n v="36702"/>
    <n v="20390"/>
    <x v="483"/>
    <d v="2014-05-01T00:00:00"/>
    <n v="5"/>
    <x v="11"/>
    <x v="0"/>
  </r>
  <r>
    <x v="2"/>
    <x v="1"/>
    <x v="5"/>
    <x v="3"/>
    <x v="369"/>
    <n v="260"/>
    <n v="12"/>
    <x v="387"/>
    <n v="3088.8"/>
    <n v="27799.200000000001"/>
    <n v="7722"/>
    <x v="484"/>
    <d v="2014-08-01T00:00:00"/>
    <n v="8"/>
    <x v="5"/>
    <x v="0"/>
  </r>
  <r>
    <x v="0"/>
    <x v="0"/>
    <x v="5"/>
    <x v="3"/>
    <x v="370"/>
    <n v="260"/>
    <n v="350"/>
    <x v="388"/>
    <n v="24745"/>
    <n v="222705"/>
    <n v="183820"/>
    <x v="485"/>
    <d v="2014-09-01T00:00:00"/>
    <n v="9"/>
    <x v="6"/>
    <x v="0"/>
  </r>
  <r>
    <x v="1"/>
    <x v="2"/>
    <x v="5"/>
    <x v="3"/>
    <x v="348"/>
    <n v="260"/>
    <n v="15"/>
    <x v="362"/>
    <n v="3108"/>
    <n v="27972"/>
    <n v="20720"/>
    <x v="486"/>
    <d v="2014-12-01T00:00:00"/>
    <n v="12"/>
    <x v="2"/>
    <x v="0"/>
  </r>
  <r>
    <x v="4"/>
    <x v="2"/>
    <x v="5"/>
    <x v="3"/>
    <x v="359"/>
    <n v="260"/>
    <n v="300"/>
    <x v="375"/>
    <n v="25590"/>
    <n v="230310"/>
    <n v="213250"/>
    <x v="487"/>
    <d v="2014-12-01T00:00:00"/>
    <n v="12"/>
    <x v="2"/>
    <x v="0"/>
  </r>
  <r>
    <x v="2"/>
    <x v="2"/>
    <x v="0"/>
    <x v="3"/>
    <x v="371"/>
    <n v="3"/>
    <n v="12"/>
    <x v="389"/>
    <n v="1581.36"/>
    <n v="12794.64"/>
    <n v="3594"/>
    <x v="488"/>
    <d v="2013-10-01T00:00:00"/>
    <n v="10"/>
    <x v="7"/>
    <x v="1"/>
  </r>
  <r>
    <x v="0"/>
    <x v="2"/>
    <x v="2"/>
    <x v="3"/>
    <x v="372"/>
    <n v="10"/>
    <n v="7"/>
    <x v="390"/>
    <n v="1949.6399999999999"/>
    <n v="15774.36"/>
    <n v="12660"/>
    <x v="489"/>
    <d v="2014-04-01T00:00:00"/>
    <n v="4"/>
    <x v="10"/>
    <x v="0"/>
  </r>
  <r>
    <x v="2"/>
    <x v="2"/>
    <x v="2"/>
    <x v="3"/>
    <x v="371"/>
    <n v="10"/>
    <n v="12"/>
    <x v="389"/>
    <n v="1581.36"/>
    <n v="12794.64"/>
    <n v="3594"/>
    <x v="490"/>
    <d v="2013-10-01T00:00:00"/>
    <n v="10"/>
    <x v="7"/>
    <x v="1"/>
  </r>
  <r>
    <x v="1"/>
    <x v="0"/>
    <x v="3"/>
    <x v="3"/>
    <x v="373"/>
    <n v="120"/>
    <n v="15"/>
    <x v="391"/>
    <n v="633.59999999999991"/>
    <n v="5126.3999999999996"/>
    <n v="3840"/>
    <x v="491"/>
    <d v="2014-01-01T00:00:00"/>
    <n v="1"/>
    <x v="0"/>
    <x v="0"/>
  </r>
  <r>
    <x v="2"/>
    <x v="1"/>
    <x v="3"/>
    <x v="3"/>
    <x v="374"/>
    <n v="120"/>
    <n v="12"/>
    <x v="392"/>
    <n v="623.04"/>
    <n v="5040.96"/>
    <n v="1416"/>
    <x v="492"/>
    <d v="2014-10-01T00:00:00"/>
    <n v="10"/>
    <x v="7"/>
    <x v="0"/>
  </r>
  <r>
    <x v="0"/>
    <x v="4"/>
    <x v="4"/>
    <x v="3"/>
    <x v="199"/>
    <n v="250"/>
    <n v="7"/>
    <x v="393"/>
    <n v="1215.83"/>
    <n v="9837.17"/>
    <n v="7895"/>
    <x v="493"/>
    <d v="2014-03-01T00:00:00"/>
    <n v="3"/>
    <x v="3"/>
    <x v="0"/>
  </r>
  <r>
    <x v="2"/>
    <x v="3"/>
    <x v="4"/>
    <x v="3"/>
    <x v="375"/>
    <n v="250"/>
    <n v="12"/>
    <x v="394"/>
    <n v="1326.6"/>
    <n v="10733.4"/>
    <n v="3015"/>
    <x v="494"/>
    <d v="2013-09-01T00:00:00"/>
    <n v="9"/>
    <x v="6"/>
    <x v="1"/>
  </r>
  <r>
    <x v="1"/>
    <x v="4"/>
    <x v="5"/>
    <x v="3"/>
    <x v="376"/>
    <n v="260"/>
    <n v="15"/>
    <x v="395"/>
    <n v="5279.1749999999993"/>
    <n v="42713.324999999997"/>
    <n v="31995"/>
    <x v="495"/>
    <d v="2014-07-01T00:00:00"/>
    <n v="7"/>
    <x v="4"/>
    <x v="0"/>
  </r>
  <r>
    <x v="2"/>
    <x v="1"/>
    <x v="5"/>
    <x v="3"/>
    <x v="374"/>
    <n v="260"/>
    <n v="12"/>
    <x v="392"/>
    <n v="623.04"/>
    <n v="5040.96"/>
    <n v="1416"/>
    <x v="496"/>
    <d v="2014-10-01T00:00:00"/>
    <n v="10"/>
    <x v="7"/>
    <x v="0"/>
  </r>
  <r>
    <x v="2"/>
    <x v="0"/>
    <x v="0"/>
    <x v="3"/>
    <x v="377"/>
    <n v="3"/>
    <n v="12"/>
    <x v="396"/>
    <n v="2556.84"/>
    <n v="20687.16"/>
    <n v="5811"/>
    <x v="497"/>
    <d v="2014-02-01T00:00:00"/>
    <n v="2"/>
    <x v="8"/>
    <x v="0"/>
  </r>
  <r>
    <x v="0"/>
    <x v="1"/>
    <x v="0"/>
    <x v="3"/>
    <x v="378"/>
    <n v="3"/>
    <n v="350"/>
    <x v="397"/>
    <n v="30492"/>
    <n v="246708"/>
    <n v="205920"/>
    <x v="498"/>
    <d v="2014-03-01T00:00:00"/>
    <n v="3"/>
    <x v="3"/>
    <x v="0"/>
  </r>
  <r>
    <x v="4"/>
    <x v="1"/>
    <x v="0"/>
    <x v="3"/>
    <x v="379"/>
    <n v="3"/>
    <n v="300"/>
    <x v="398"/>
    <n v="92763"/>
    <n v="750537"/>
    <n v="702750"/>
    <x v="499"/>
    <d v="2014-07-01T00:00:00"/>
    <n v="7"/>
    <x v="4"/>
    <x v="0"/>
  </r>
  <r>
    <x v="3"/>
    <x v="2"/>
    <x v="0"/>
    <x v="3"/>
    <x v="380"/>
    <n v="3"/>
    <n v="125"/>
    <x v="399"/>
    <n v="33563.75"/>
    <n v="271561.25"/>
    <n v="292920"/>
    <x v="500"/>
    <d v="2014-10-01T00:00:00"/>
    <n v="10"/>
    <x v="7"/>
    <x v="0"/>
  </r>
  <r>
    <x v="1"/>
    <x v="0"/>
    <x v="0"/>
    <x v="3"/>
    <x v="381"/>
    <n v="3"/>
    <n v="15"/>
    <x v="400"/>
    <n v="2574"/>
    <n v="20826"/>
    <n v="15600"/>
    <x v="501"/>
    <d v="2013-11-01T00:00:00"/>
    <n v="11"/>
    <x v="9"/>
    <x v="1"/>
  </r>
  <r>
    <x v="0"/>
    <x v="3"/>
    <x v="0"/>
    <x v="3"/>
    <x v="382"/>
    <n v="3"/>
    <n v="7"/>
    <x v="401"/>
    <n v="2083.62"/>
    <n v="16858.38"/>
    <n v="13530"/>
    <x v="502"/>
    <d v="2013-11-01T00:00:00"/>
    <n v="11"/>
    <x v="9"/>
    <x v="1"/>
  </r>
  <r>
    <x v="0"/>
    <x v="1"/>
    <x v="1"/>
    <x v="3"/>
    <x v="52"/>
    <n v="5"/>
    <n v="350"/>
    <x v="402"/>
    <n v="29491"/>
    <n v="238609"/>
    <n v="199160"/>
    <x v="503"/>
    <d v="2014-01-01T00:00:00"/>
    <n v="1"/>
    <x v="0"/>
    <x v="0"/>
  </r>
  <r>
    <x v="0"/>
    <x v="1"/>
    <x v="1"/>
    <x v="3"/>
    <x v="181"/>
    <n v="5"/>
    <n v="20"/>
    <x v="403"/>
    <n v="6582.4"/>
    <n v="53257.599999999999"/>
    <n v="29920"/>
    <x v="504"/>
    <d v="2013-10-01T00:00:00"/>
    <n v="10"/>
    <x v="7"/>
    <x v="1"/>
  </r>
  <r>
    <x v="1"/>
    <x v="3"/>
    <x v="1"/>
    <x v="3"/>
    <x v="383"/>
    <n v="5"/>
    <n v="15"/>
    <x v="404"/>
    <n v="3559.05"/>
    <n v="28795.95"/>
    <n v="21570"/>
    <x v="505"/>
    <d v="2014-12-01T00:00:00"/>
    <n v="12"/>
    <x v="2"/>
    <x v="0"/>
  </r>
  <r>
    <x v="4"/>
    <x v="0"/>
    <x v="2"/>
    <x v="3"/>
    <x v="384"/>
    <n v="10"/>
    <n v="300"/>
    <x v="405"/>
    <n v="28809"/>
    <n v="233091"/>
    <n v="218250"/>
    <x v="506"/>
    <d v="2014-01-01T00:00:00"/>
    <n v="1"/>
    <x v="0"/>
    <x v="0"/>
  </r>
  <r>
    <x v="0"/>
    <x v="3"/>
    <x v="2"/>
    <x v="3"/>
    <x v="385"/>
    <n v="10"/>
    <n v="20"/>
    <x v="406"/>
    <n v="2468.4"/>
    <n v="19971.599999999999"/>
    <n v="11220"/>
    <x v="507"/>
    <d v="2014-03-01T00:00:00"/>
    <n v="3"/>
    <x v="3"/>
    <x v="0"/>
  </r>
  <r>
    <x v="0"/>
    <x v="0"/>
    <x v="2"/>
    <x v="3"/>
    <x v="386"/>
    <n v="10"/>
    <n v="350"/>
    <x v="407"/>
    <n v="81023.25"/>
    <n v="655551.75"/>
    <n v="547170"/>
    <x v="508"/>
    <d v="2014-07-01T00:00:00"/>
    <n v="7"/>
    <x v="4"/>
    <x v="0"/>
  </r>
  <r>
    <x v="2"/>
    <x v="0"/>
    <x v="2"/>
    <x v="3"/>
    <x v="387"/>
    <n v="10"/>
    <n v="12"/>
    <x v="408"/>
    <n v="5314.32"/>
    <n v="42997.68"/>
    <n v="12078"/>
    <x v="509"/>
    <d v="2014-07-01T00:00:00"/>
    <n v="7"/>
    <x v="4"/>
    <x v="0"/>
  </r>
  <r>
    <x v="2"/>
    <x v="2"/>
    <x v="2"/>
    <x v="3"/>
    <x v="388"/>
    <n v="10"/>
    <n v="12"/>
    <x v="409"/>
    <n v="3201.66"/>
    <n v="25904.34"/>
    <n v="7276.5"/>
    <x v="510"/>
    <d v="2014-07-01T00:00:00"/>
    <n v="7"/>
    <x v="4"/>
    <x v="0"/>
  </r>
  <r>
    <x v="0"/>
    <x v="0"/>
    <x v="2"/>
    <x v="3"/>
    <x v="389"/>
    <n v="10"/>
    <n v="20"/>
    <x v="410"/>
    <n v="5266.8"/>
    <n v="42613.2"/>
    <n v="23940"/>
    <x v="511"/>
    <d v="2014-08-01T00:00:00"/>
    <n v="8"/>
    <x v="5"/>
    <x v="0"/>
  </r>
  <r>
    <x v="1"/>
    <x v="3"/>
    <x v="2"/>
    <x v="3"/>
    <x v="390"/>
    <n v="10"/>
    <n v="15"/>
    <x v="411"/>
    <n v="3273.6"/>
    <n v="26486.400000000001"/>
    <n v="19840"/>
    <x v="512"/>
    <d v="2014-08-01T00:00:00"/>
    <n v="8"/>
    <x v="5"/>
    <x v="0"/>
  </r>
  <r>
    <x v="3"/>
    <x v="2"/>
    <x v="2"/>
    <x v="3"/>
    <x v="380"/>
    <n v="10"/>
    <n v="125"/>
    <x v="399"/>
    <n v="33563.75"/>
    <n v="271561.25"/>
    <n v="292920"/>
    <x v="513"/>
    <d v="2014-10-01T00:00:00"/>
    <n v="10"/>
    <x v="7"/>
    <x v="0"/>
  </r>
  <r>
    <x v="0"/>
    <x v="1"/>
    <x v="2"/>
    <x v="3"/>
    <x v="181"/>
    <n v="10"/>
    <n v="20"/>
    <x v="403"/>
    <n v="6582.4"/>
    <n v="53257.599999999999"/>
    <n v="29920"/>
    <x v="514"/>
    <d v="2013-10-01T00:00:00"/>
    <n v="10"/>
    <x v="7"/>
    <x v="1"/>
  </r>
  <r>
    <x v="4"/>
    <x v="0"/>
    <x v="2"/>
    <x v="3"/>
    <x v="282"/>
    <n v="10"/>
    <n v="300"/>
    <x v="412"/>
    <n v="45078"/>
    <n v="364722"/>
    <n v="341500"/>
    <x v="515"/>
    <d v="2014-11-01T00:00:00"/>
    <n v="11"/>
    <x v="9"/>
    <x v="0"/>
  </r>
  <r>
    <x v="0"/>
    <x v="2"/>
    <x v="3"/>
    <x v="3"/>
    <x v="391"/>
    <n v="120"/>
    <n v="20"/>
    <x v="413"/>
    <n v="6171"/>
    <n v="49929"/>
    <n v="28050"/>
    <x v="516"/>
    <d v="2013-09-01T00:00:00"/>
    <n v="9"/>
    <x v="6"/>
    <x v="1"/>
  </r>
  <r>
    <x v="1"/>
    <x v="3"/>
    <x v="3"/>
    <x v="3"/>
    <x v="392"/>
    <n v="120"/>
    <n v="15"/>
    <x v="414"/>
    <n v="1080.75"/>
    <n v="8744.25"/>
    <n v="6550"/>
    <x v="517"/>
    <d v="2013-09-01T00:00:00"/>
    <n v="9"/>
    <x v="6"/>
    <x v="1"/>
  </r>
  <r>
    <x v="0"/>
    <x v="3"/>
    <x v="3"/>
    <x v="3"/>
    <x v="393"/>
    <n v="120"/>
    <n v="350"/>
    <x v="415"/>
    <n v="13244"/>
    <n v="107156"/>
    <n v="89440"/>
    <x v="518"/>
    <d v="2013-10-01T00:00:00"/>
    <n v="10"/>
    <x v="7"/>
    <x v="1"/>
  </r>
  <r>
    <x v="0"/>
    <x v="0"/>
    <x v="3"/>
    <x v="3"/>
    <x v="394"/>
    <n v="120"/>
    <n v="7"/>
    <x v="416"/>
    <n v="1392.16"/>
    <n v="11263.84"/>
    <n v="9040"/>
    <x v="519"/>
    <d v="2014-11-01T00:00:00"/>
    <n v="11"/>
    <x v="9"/>
    <x v="0"/>
  </r>
  <r>
    <x v="2"/>
    <x v="2"/>
    <x v="4"/>
    <x v="3"/>
    <x v="395"/>
    <n v="250"/>
    <n v="12"/>
    <x v="417"/>
    <n v="2288.88"/>
    <n v="18519.12"/>
    <n v="5202"/>
    <x v="520"/>
    <d v="2014-01-01T00:00:00"/>
    <n v="1"/>
    <x v="0"/>
    <x v="0"/>
  </r>
  <r>
    <x v="3"/>
    <x v="3"/>
    <x v="4"/>
    <x v="3"/>
    <x v="396"/>
    <n v="250"/>
    <n v="125"/>
    <x v="418"/>
    <n v="7617.5"/>
    <n v="61632.5"/>
    <n v="66480"/>
    <x v="521"/>
    <d v="2014-01-01T00:00:00"/>
    <n v="1"/>
    <x v="0"/>
    <x v="0"/>
  </r>
  <r>
    <x v="0"/>
    <x v="0"/>
    <x v="4"/>
    <x v="3"/>
    <x v="397"/>
    <n v="250"/>
    <n v="20"/>
    <x v="419"/>
    <n v="6457"/>
    <n v="52243"/>
    <n v="29350"/>
    <x v="522"/>
    <d v="2013-11-01T00:00:00"/>
    <n v="11"/>
    <x v="9"/>
    <x v="1"/>
  </r>
  <r>
    <x v="3"/>
    <x v="1"/>
    <x v="5"/>
    <x v="3"/>
    <x v="398"/>
    <n v="260"/>
    <n v="125"/>
    <x v="420"/>
    <n v="43518.75"/>
    <n v="352106.25"/>
    <n v="379800"/>
    <x v="523"/>
    <d v="2014-01-01T00:00:00"/>
    <n v="1"/>
    <x v="0"/>
    <x v="0"/>
  </r>
  <r>
    <x v="0"/>
    <x v="3"/>
    <x v="5"/>
    <x v="3"/>
    <x v="399"/>
    <n v="260"/>
    <n v="20"/>
    <x v="421"/>
    <n v="5783.8"/>
    <n v="46796.2"/>
    <n v="26290"/>
    <x v="524"/>
    <d v="2014-01-01T00:00:00"/>
    <n v="1"/>
    <x v="0"/>
    <x v="0"/>
  </r>
  <r>
    <x v="3"/>
    <x v="2"/>
    <x v="5"/>
    <x v="3"/>
    <x v="400"/>
    <n v="260"/>
    <n v="125"/>
    <x v="422"/>
    <n v="19703.75"/>
    <n v="159421.25"/>
    <n v="171960"/>
    <x v="525"/>
    <d v="2014-05-01T00:00:00"/>
    <n v="5"/>
    <x v="11"/>
    <x v="0"/>
  </r>
  <r>
    <x v="3"/>
    <x v="3"/>
    <x v="5"/>
    <x v="3"/>
    <x v="401"/>
    <n v="260"/>
    <n v="125"/>
    <x v="423"/>
    <n v="13021.25"/>
    <n v="105353.75"/>
    <n v="113640"/>
    <x v="526"/>
    <d v="2013-09-01T00:00:00"/>
    <n v="9"/>
    <x v="6"/>
    <x v="1"/>
  </r>
  <r>
    <x v="0"/>
    <x v="3"/>
    <x v="5"/>
    <x v="3"/>
    <x v="393"/>
    <n v="260"/>
    <n v="350"/>
    <x v="415"/>
    <n v="13244"/>
    <n v="107156"/>
    <n v="89440"/>
    <x v="527"/>
    <d v="2013-10-01T00:00:00"/>
    <n v="10"/>
    <x v="7"/>
    <x v="1"/>
  </r>
  <r>
    <x v="1"/>
    <x v="3"/>
    <x v="5"/>
    <x v="3"/>
    <x v="383"/>
    <n v="260"/>
    <n v="15"/>
    <x v="404"/>
    <n v="3559.05"/>
    <n v="28795.95"/>
    <n v="21570"/>
    <x v="528"/>
    <d v="2014-12-01T00:00:00"/>
    <n v="12"/>
    <x v="2"/>
    <x v="0"/>
  </r>
  <r>
    <x v="0"/>
    <x v="4"/>
    <x v="2"/>
    <x v="3"/>
    <x v="402"/>
    <n v="10"/>
    <n v="7"/>
    <x v="424"/>
    <n v="292.60000000000002"/>
    <n v="2367.4"/>
    <n v="1900"/>
    <x v="529"/>
    <d v="2013-09-01T00:00:00"/>
    <n v="9"/>
    <x v="6"/>
    <x v="1"/>
  </r>
  <r>
    <x v="0"/>
    <x v="3"/>
    <x v="0"/>
    <x v="3"/>
    <x v="403"/>
    <n v="3"/>
    <n v="350"/>
    <x v="425"/>
    <n v="37212"/>
    <n v="272888"/>
    <n v="230360"/>
    <x v="530"/>
    <d v="2014-06-01T00:00:00"/>
    <n v="6"/>
    <x v="1"/>
    <x v="0"/>
  </r>
  <r>
    <x v="3"/>
    <x v="0"/>
    <x v="0"/>
    <x v="3"/>
    <x v="404"/>
    <n v="3"/>
    <n v="125"/>
    <x v="426"/>
    <n v="36240"/>
    <n v="265760"/>
    <n v="289920"/>
    <x v="531"/>
    <d v="2013-09-01T00:00:00"/>
    <n v="9"/>
    <x v="6"/>
    <x v="1"/>
  </r>
  <r>
    <x v="3"/>
    <x v="3"/>
    <x v="0"/>
    <x v="3"/>
    <x v="405"/>
    <n v="3"/>
    <n v="125"/>
    <x v="427"/>
    <n v="32340"/>
    <n v="237160"/>
    <n v="258720"/>
    <x v="532"/>
    <d v="2014-10-01T00:00:00"/>
    <n v="10"/>
    <x v="7"/>
    <x v="0"/>
  </r>
  <r>
    <x v="1"/>
    <x v="0"/>
    <x v="0"/>
    <x v="3"/>
    <x v="164"/>
    <n v="3"/>
    <n v="15"/>
    <x v="428"/>
    <n v="4840.2"/>
    <n v="35494.800000000003"/>
    <n v="26890"/>
    <x v="533"/>
    <d v="2014-11-01T00:00:00"/>
    <n v="11"/>
    <x v="9"/>
    <x v="0"/>
  </r>
  <r>
    <x v="1"/>
    <x v="4"/>
    <x v="1"/>
    <x v="3"/>
    <x v="406"/>
    <n v="5"/>
    <n v="15"/>
    <x v="429"/>
    <n v="1218.5999999999999"/>
    <n v="8936.4"/>
    <n v="6770"/>
    <x v="534"/>
    <d v="2014-03-01T00:00:00"/>
    <n v="3"/>
    <x v="3"/>
    <x v="0"/>
  </r>
  <r>
    <x v="4"/>
    <x v="2"/>
    <x v="1"/>
    <x v="3"/>
    <x v="407"/>
    <n v="5"/>
    <n v="300"/>
    <x v="430"/>
    <n v="63828"/>
    <n v="468072"/>
    <n v="443250"/>
    <x v="535"/>
    <d v="2014-04-01T00:00:00"/>
    <n v="4"/>
    <x v="10"/>
    <x v="0"/>
  </r>
  <r>
    <x v="0"/>
    <x v="3"/>
    <x v="1"/>
    <x v="3"/>
    <x v="408"/>
    <n v="5"/>
    <n v="7"/>
    <x v="431"/>
    <n v="2032.8"/>
    <n v="14907.2"/>
    <n v="12100"/>
    <x v="536"/>
    <d v="2014-09-01T00:00:00"/>
    <n v="9"/>
    <x v="6"/>
    <x v="0"/>
  </r>
  <r>
    <x v="0"/>
    <x v="0"/>
    <x v="1"/>
    <x v="3"/>
    <x v="409"/>
    <n v="5"/>
    <n v="7"/>
    <x v="432"/>
    <n v="2296.56"/>
    <n v="16841.439999999999"/>
    <n v="13670"/>
    <x v="537"/>
    <d v="2014-10-01T00:00:00"/>
    <n v="10"/>
    <x v="7"/>
    <x v="0"/>
  </r>
  <r>
    <x v="0"/>
    <x v="3"/>
    <x v="1"/>
    <x v="3"/>
    <x v="410"/>
    <n v="5"/>
    <n v="20"/>
    <x v="433"/>
    <n v="4116"/>
    <n v="30184"/>
    <n v="17150"/>
    <x v="538"/>
    <d v="2013-10-01T00:00:00"/>
    <n v="10"/>
    <x v="7"/>
    <x v="1"/>
  </r>
  <r>
    <x v="4"/>
    <x v="2"/>
    <x v="1"/>
    <x v="3"/>
    <x v="411"/>
    <n v="5"/>
    <n v="300"/>
    <x v="434"/>
    <n v="42696"/>
    <n v="313104"/>
    <n v="296500"/>
    <x v="539"/>
    <d v="2013-12-01T00:00:00"/>
    <n v="12"/>
    <x v="2"/>
    <x v="1"/>
  </r>
  <r>
    <x v="4"/>
    <x v="4"/>
    <x v="2"/>
    <x v="3"/>
    <x v="412"/>
    <n v="10"/>
    <n v="300"/>
    <x v="435"/>
    <n v="125820"/>
    <n v="922680"/>
    <n v="873750"/>
    <x v="540"/>
    <d v="2014-01-01T00:00:00"/>
    <n v="1"/>
    <x v="0"/>
    <x v="0"/>
  </r>
  <r>
    <x v="0"/>
    <x v="3"/>
    <x v="2"/>
    <x v="3"/>
    <x v="403"/>
    <n v="10"/>
    <n v="350"/>
    <x v="425"/>
    <n v="37212"/>
    <n v="272888"/>
    <n v="230360"/>
    <x v="541"/>
    <d v="2014-06-01T00:00:00"/>
    <n v="6"/>
    <x v="1"/>
    <x v="0"/>
  </r>
  <r>
    <x v="3"/>
    <x v="3"/>
    <x v="2"/>
    <x v="3"/>
    <x v="405"/>
    <n v="10"/>
    <n v="125"/>
    <x v="427"/>
    <n v="32340"/>
    <n v="237160"/>
    <n v="258720"/>
    <x v="542"/>
    <d v="2014-10-01T00:00:00"/>
    <n v="10"/>
    <x v="7"/>
    <x v="0"/>
  </r>
  <r>
    <x v="0"/>
    <x v="3"/>
    <x v="2"/>
    <x v="3"/>
    <x v="413"/>
    <n v="10"/>
    <n v="20"/>
    <x v="436"/>
    <n v="2172"/>
    <n v="15928"/>
    <n v="9050"/>
    <x v="543"/>
    <d v="2014-10-01T00:00:00"/>
    <n v="10"/>
    <x v="7"/>
    <x v="0"/>
  </r>
  <r>
    <x v="0"/>
    <x v="3"/>
    <x v="2"/>
    <x v="3"/>
    <x v="410"/>
    <n v="10"/>
    <n v="20"/>
    <x v="433"/>
    <n v="4116"/>
    <n v="30184"/>
    <n v="17150"/>
    <x v="544"/>
    <d v="2013-10-01T00:00:00"/>
    <n v="10"/>
    <x v="7"/>
    <x v="1"/>
  </r>
  <r>
    <x v="0"/>
    <x v="2"/>
    <x v="2"/>
    <x v="3"/>
    <x v="414"/>
    <n v="10"/>
    <n v="350"/>
    <x v="437"/>
    <n v="66948"/>
    <n v="490952"/>
    <n v="414440"/>
    <x v="545"/>
    <d v="2014-11-01T00:00:00"/>
    <n v="11"/>
    <x v="9"/>
    <x v="0"/>
  </r>
  <r>
    <x v="4"/>
    <x v="1"/>
    <x v="2"/>
    <x v="3"/>
    <x v="415"/>
    <n v="10"/>
    <n v="300"/>
    <x v="438"/>
    <n v="48924"/>
    <n v="358776"/>
    <n v="339750"/>
    <x v="546"/>
    <d v="2014-11-01T00:00:00"/>
    <n v="11"/>
    <x v="9"/>
    <x v="0"/>
  </r>
  <r>
    <x v="4"/>
    <x v="3"/>
    <x v="2"/>
    <x v="3"/>
    <x v="416"/>
    <n v="10"/>
    <n v="300"/>
    <x v="439"/>
    <n v="77400"/>
    <n v="567600"/>
    <n v="537500"/>
    <x v="547"/>
    <d v="2014-11-01T00:00:00"/>
    <n v="11"/>
    <x v="9"/>
    <x v="0"/>
  </r>
  <r>
    <x v="0"/>
    <x v="3"/>
    <x v="2"/>
    <x v="3"/>
    <x v="417"/>
    <n v="10"/>
    <n v="350"/>
    <x v="440"/>
    <n v="50274"/>
    <n v="368676"/>
    <n v="311220"/>
    <x v="548"/>
    <d v="2014-11-01T00:00:00"/>
    <n v="11"/>
    <x v="9"/>
    <x v="0"/>
  </r>
  <r>
    <x v="1"/>
    <x v="3"/>
    <x v="2"/>
    <x v="3"/>
    <x v="402"/>
    <n v="10"/>
    <n v="15"/>
    <x v="441"/>
    <n v="684"/>
    <n v="5016"/>
    <n v="3800"/>
    <x v="549"/>
    <d v="2013-12-01T00:00:00"/>
    <n v="12"/>
    <x v="2"/>
    <x v="1"/>
  </r>
  <r>
    <x v="0"/>
    <x v="3"/>
    <x v="2"/>
    <x v="3"/>
    <x v="418"/>
    <n v="10"/>
    <n v="20"/>
    <x v="442"/>
    <n v="2959.2"/>
    <n v="21700.799999999999"/>
    <n v="12330"/>
    <x v="550"/>
    <d v="2014-12-01T00:00:00"/>
    <n v="12"/>
    <x v="2"/>
    <x v="0"/>
  </r>
  <r>
    <x v="0"/>
    <x v="3"/>
    <x v="3"/>
    <x v="3"/>
    <x v="419"/>
    <n v="120"/>
    <n v="350"/>
    <x v="443"/>
    <n v="58590"/>
    <n v="429660"/>
    <n v="362700"/>
    <x v="551"/>
    <d v="2014-07-01T00:00:00"/>
    <n v="7"/>
    <x v="4"/>
    <x v="0"/>
  </r>
  <r>
    <x v="0"/>
    <x v="4"/>
    <x v="3"/>
    <x v="3"/>
    <x v="75"/>
    <n v="120"/>
    <n v="350"/>
    <x v="444"/>
    <n v="41412"/>
    <n v="303688"/>
    <n v="256360"/>
    <x v="552"/>
    <d v="2014-10-01T00:00:00"/>
    <n v="10"/>
    <x v="7"/>
    <x v="0"/>
  </r>
  <r>
    <x v="0"/>
    <x v="3"/>
    <x v="3"/>
    <x v="3"/>
    <x v="413"/>
    <n v="120"/>
    <n v="20"/>
    <x v="436"/>
    <n v="2172"/>
    <n v="15928"/>
    <n v="9050"/>
    <x v="553"/>
    <d v="2014-10-01T00:00:00"/>
    <n v="10"/>
    <x v="7"/>
    <x v="0"/>
  </r>
  <r>
    <x v="2"/>
    <x v="0"/>
    <x v="4"/>
    <x v="3"/>
    <x v="420"/>
    <n v="250"/>
    <n v="12"/>
    <x v="445"/>
    <n v="3036.96"/>
    <n v="22271.040000000001"/>
    <n v="6327"/>
    <x v="554"/>
    <d v="2014-05-01T00:00:00"/>
    <n v="5"/>
    <x v="11"/>
    <x v="0"/>
  </r>
  <r>
    <x v="1"/>
    <x v="2"/>
    <x v="4"/>
    <x v="3"/>
    <x v="421"/>
    <n v="250"/>
    <n v="15"/>
    <x v="446"/>
    <n v="6974.0999999999995"/>
    <n v="51143.4"/>
    <n v="38745"/>
    <x v="555"/>
    <d v="2014-07-01T00:00:00"/>
    <n v="7"/>
    <x v="4"/>
    <x v="0"/>
  </r>
  <r>
    <x v="0"/>
    <x v="0"/>
    <x v="4"/>
    <x v="3"/>
    <x v="422"/>
    <n v="250"/>
    <n v="350"/>
    <x v="447"/>
    <n v="26166"/>
    <n v="191884"/>
    <n v="161980"/>
    <x v="556"/>
    <d v="2013-09-01T00:00:00"/>
    <n v="9"/>
    <x v="6"/>
    <x v="1"/>
  </r>
  <r>
    <x v="0"/>
    <x v="4"/>
    <x v="4"/>
    <x v="3"/>
    <x v="75"/>
    <n v="250"/>
    <n v="350"/>
    <x v="444"/>
    <n v="41412"/>
    <n v="303688"/>
    <n v="256360"/>
    <x v="557"/>
    <d v="2014-10-01T00:00:00"/>
    <n v="10"/>
    <x v="7"/>
    <x v="0"/>
  </r>
  <r>
    <x v="3"/>
    <x v="4"/>
    <x v="4"/>
    <x v="3"/>
    <x v="423"/>
    <n v="250"/>
    <n v="125"/>
    <x v="448"/>
    <n v="35805"/>
    <n v="262570"/>
    <n v="286440"/>
    <x v="558"/>
    <d v="2014-11-01T00:00:00"/>
    <n v="11"/>
    <x v="9"/>
    <x v="0"/>
  </r>
  <r>
    <x v="0"/>
    <x v="3"/>
    <x v="4"/>
    <x v="3"/>
    <x v="418"/>
    <n v="250"/>
    <n v="20"/>
    <x v="442"/>
    <n v="2959.2"/>
    <n v="21700.799999999999"/>
    <n v="12330"/>
    <x v="559"/>
    <d v="2014-12-01T00:00:00"/>
    <n v="12"/>
    <x v="2"/>
    <x v="0"/>
  </r>
  <r>
    <x v="0"/>
    <x v="4"/>
    <x v="5"/>
    <x v="3"/>
    <x v="424"/>
    <n v="260"/>
    <n v="350"/>
    <x v="449"/>
    <n v="11340"/>
    <n v="83160"/>
    <n v="70200"/>
    <x v="560"/>
    <d v="2014-02-01T00:00:00"/>
    <n v="2"/>
    <x v="8"/>
    <x v="0"/>
  </r>
  <r>
    <x v="0"/>
    <x v="2"/>
    <x v="5"/>
    <x v="3"/>
    <x v="425"/>
    <n v="260"/>
    <n v="7"/>
    <x v="450"/>
    <n v="2874.06"/>
    <n v="21076.44"/>
    <n v="17107.5"/>
    <x v="561"/>
    <d v="2014-07-01T00:00:00"/>
    <n v="7"/>
    <x v="4"/>
    <x v="0"/>
  </r>
  <r>
    <x v="0"/>
    <x v="0"/>
    <x v="5"/>
    <x v="3"/>
    <x v="409"/>
    <n v="260"/>
    <n v="7"/>
    <x v="432"/>
    <n v="2296.56"/>
    <n v="16841.439999999999"/>
    <n v="13670"/>
    <x v="562"/>
    <d v="2014-10-01T00:00:00"/>
    <n v="10"/>
    <x v="7"/>
    <x v="0"/>
  </r>
  <r>
    <x v="1"/>
    <x v="4"/>
    <x v="5"/>
    <x v="3"/>
    <x v="426"/>
    <n v="260"/>
    <n v="15"/>
    <x v="451"/>
    <n v="4586.3999999999996"/>
    <n v="33633.599999999999"/>
    <n v="25480"/>
    <x v="563"/>
    <d v="2013-11-01T00:00:00"/>
    <n v="11"/>
    <x v="9"/>
    <x v="1"/>
  </r>
  <r>
    <x v="0"/>
    <x v="2"/>
    <x v="0"/>
    <x v="3"/>
    <x v="427"/>
    <n v="3"/>
    <n v="20"/>
    <x v="452"/>
    <n v="6051.6"/>
    <n v="44378.400000000001"/>
    <n v="25215"/>
    <x v="564"/>
    <d v="2014-01-01T00:00:00"/>
    <n v="1"/>
    <x v="0"/>
    <x v="0"/>
  </r>
  <r>
    <x v="2"/>
    <x v="3"/>
    <x v="1"/>
    <x v="3"/>
    <x v="428"/>
    <n v="5"/>
    <n v="12"/>
    <x v="453"/>
    <n v="3831.84"/>
    <n v="28100.16"/>
    <n v="7983"/>
    <x v="565"/>
    <d v="2014-05-01T00:00:00"/>
    <n v="5"/>
    <x v="11"/>
    <x v="0"/>
  </r>
  <r>
    <x v="0"/>
    <x v="1"/>
    <x v="2"/>
    <x v="3"/>
    <x v="429"/>
    <n v="10"/>
    <n v="20"/>
    <x v="454"/>
    <n v="3674.4"/>
    <n v="26945.599999999999"/>
    <n v="15310"/>
    <x v="566"/>
    <d v="2014-12-01T00:00:00"/>
    <n v="12"/>
    <x v="2"/>
    <x v="0"/>
  </r>
  <r>
    <x v="0"/>
    <x v="2"/>
    <x v="4"/>
    <x v="3"/>
    <x v="430"/>
    <n v="250"/>
    <n v="7"/>
    <x v="455"/>
    <n v="1252.44"/>
    <n v="9184.56"/>
    <n v="7455"/>
    <x v="567"/>
    <d v="2014-03-01T00:00:00"/>
    <n v="3"/>
    <x v="3"/>
    <x v="0"/>
  </r>
  <r>
    <x v="0"/>
    <x v="1"/>
    <x v="4"/>
    <x v="3"/>
    <x v="429"/>
    <n v="250"/>
    <n v="20"/>
    <x v="454"/>
    <n v="3674.4"/>
    <n v="26945.599999999999"/>
    <n v="15310"/>
    <x v="568"/>
    <d v="2014-12-01T00:00:00"/>
    <n v="12"/>
    <x v="2"/>
    <x v="0"/>
  </r>
  <r>
    <x v="2"/>
    <x v="0"/>
    <x v="5"/>
    <x v="3"/>
    <x v="431"/>
    <n v="260"/>
    <n v="12"/>
    <x v="456"/>
    <n v="3975.84"/>
    <n v="29156.16"/>
    <n v="8283"/>
    <x v="569"/>
    <d v="2013-09-01T00:00:00"/>
    <n v="9"/>
    <x v="6"/>
    <x v="1"/>
  </r>
  <r>
    <x v="1"/>
    <x v="4"/>
    <x v="0"/>
    <x v="3"/>
    <x v="432"/>
    <n v="3"/>
    <n v="15"/>
    <x v="457"/>
    <n v="5005.6499999999996"/>
    <n v="33499.35"/>
    <n v="25670"/>
    <x v="570"/>
    <d v="2014-06-01T00:00:00"/>
    <n v="6"/>
    <x v="1"/>
    <x v="0"/>
  </r>
  <r>
    <x v="1"/>
    <x v="4"/>
    <x v="4"/>
    <x v="3"/>
    <x v="432"/>
    <n v="250"/>
    <n v="15"/>
    <x v="457"/>
    <n v="5005.6499999999996"/>
    <n v="33499.35"/>
    <n v="25670"/>
    <x v="571"/>
    <d v="2014-06-01T00:00:00"/>
    <n v="6"/>
    <x v="1"/>
    <x v="0"/>
  </r>
  <r>
    <x v="0"/>
    <x v="0"/>
    <x v="0"/>
    <x v="3"/>
    <x v="71"/>
    <n v="3"/>
    <n v="350"/>
    <x v="458"/>
    <n v="41996.5"/>
    <n v="281053.5"/>
    <n v="239980"/>
    <x v="572"/>
    <d v="2014-03-01T00:00:00"/>
    <n v="3"/>
    <x v="3"/>
    <x v="0"/>
  </r>
  <r>
    <x v="0"/>
    <x v="2"/>
    <x v="0"/>
    <x v="3"/>
    <x v="433"/>
    <n v="3"/>
    <n v="350"/>
    <x v="459"/>
    <n v="81445"/>
    <n v="545055"/>
    <n v="465400"/>
    <x v="573"/>
    <d v="2014-03-01T00:00:00"/>
    <n v="3"/>
    <x v="3"/>
    <x v="0"/>
  </r>
  <r>
    <x v="0"/>
    <x v="1"/>
    <x v="0"/>
    <x v="3"/>
    <x v="434"/>
    <n v="3"/>
    <n v="20"/>
    <x v="460"/>
    <n v="1149.2"/>
    <n v="7690.8"/>
    <n v="4420"/>
    <x v="574"/>
    <d v="2013-09-01T00:00:00"/>
    <n v="9"/>
    <x v="6"/>
    <x v="1"/>
  </r>
  <r>
    <x v="0"/>
    <x v="4"/>
    <x v="1"/>
    <x v="3"/>
    <x v="435"/>
    <n v="5"/>
    <n v="350"/>
    <x v="461"/>
    <n v="44703.75"/>
    <n v="299171.25"/>
    <n v="255450"/>
    <x v="575"/>
    <d v="2014-01-01T00:00:00"/>
    <n v="1"/>
    <x v="0"/>
    <x v="0"/>
  </r>
  <r>
    <x v="0"/>
    <x v="4"/>
    <x v="1"/>
    <x v="3"/>
    <x v="436"/>
    <n v="5"/>
    <n v="7"/>
    <x v="462"/>
    <n v="1181.18"/>
    <n v="7904.82"/>
    <n v="6490"/>
    <x v="576"/>
    <d v="2014-02-01T00:00:00"/>
    <n v="2"/>
    <x v="8"/>
    <x v="0"/>
  </r>
  <r>
    <x v="2"/>
    <x v="3"/>
    <x v="1"/>
    <x v="3"/>
    <x v="437"/>
    <n v="5"/>
    <n v="12"/>
    <x v="463"/>
    <n v="942.24"/>
    <n v="6305.76"/>
    <n v="1812"/>
    <x v="577"/>
    <d v="2014-06-01T00:00:00"/>
    <n v="6"/>
    <x v="1"/>
    <x v="0"/>
  </r>
  <r>
    <x v="0"/>
    <x v="3"/>
    <x v="1"/>
    <x v="3"/>
    <x v="438"/>
    <n v="5"/>
    <n v="20"/>
    <x v="464"/>
    <n v="5863"/>
    <n v="39237"/>
    <n v="22550"/>
    <x v="578"/>
    <d v="2014-07-01T00:00:00"/>
    <n v="7"/>
    <x v="4"/>
    <x v="0"/>
  </r>
  <r>
    <x v="0"/>
    <x v="0"/>
    <x v="1"/>
    <x v="3"/>
    <x v="439"/>
    <n v="5"/>
    <n v="20"/>
    <x v="465"/>
    <n v="3247.4"/>
    <n v="21732.6"/>
    <n v="12490"/>
    <x v="579"/>
    <d v="2014-10-01T00:00:00"/>
    <n v="10"/>
    <x v="7"/>
    <x v="0"/>
  </r>
  <r>
    <x v="0"/>
    <x v="4"/>
    <x v="2"/>
    <x v="3"/>
    <x v="440"/>
    <n v="10"/>
    <n v="7"/>
    <x v="466"/>
    <n v="1309.0350000000001"/>
    <n v="8760.4650000000001"/>
    <n v="7192.5"/>
    <x v="580"/>
    <d v="2014-01-01T00:00:00"/>
    <n v="1"/>
    <x v="0"/>
    <x v="0"/>
  </r>
  <r>
    <x v="4"/>
    <x v="1"/>
    <x v="2"/>
    <x v="3"/>
    <x v="197"/>
    <n v="10"/>
    <n v="300"/>
    <x v="467"/>
    <n v="31473"/>
    <n v="210627"/>
    <n v="201750"/>
    <x v="581"/>
    <d v="2014-01-01T00:00:00"/>
    <n v="1"/>
    <x v="0"/>
    <x v="0"/>
  </r>
  <r>
    <x v="0"/>
    <x v="4"/>
    <x v="2"/>
    <x v="3"/>
    <x v="441"/>
    <n v="10"/>
    <n v="20"/>
    <x v="468"/>
    <n v="6866.6"/>
    <n v="45953.4"/>
    <n v="26410"/>
    <x v="582"/>
    <d v="2014-02-01T00:00:00"/>
    <n v="2"/>
    <x v="8"/>
    <x v="0"/>
  </r>
  <r>
    <x v="0"/>
    <x v="1"/>
    <x v="2"/>
    <x v="3"/>
    <x v="442"/>
    <n v="10"/>
    <n v="20"/>
    <x v="469"/>
    <n v="7040.8"/>
    <n v="47119.199999999997"/>
    <n v="27080"/>
    <x v="583"/>
    <d v="2014-02-01T00:00:00"/>
    <n v="2"/>
    <x v="8"/>
    <x v="0"/>
  </r>
  <r>
    <x v="0"/>
    <x v="0"/>
    <x v="2"/>
    <x v="3"/>
    <x v="443"/>
    <n v="10"/>
    <n v="350"/>
    <x v="470"/>
    <n v="119756"/>
    <n v="801444"/>
    <n v="684320"/>
    <x v="584"/>
    <d v="2014-06-01T00:00:00"/>
    <n v="6"/>
    <x v="1"/>
    <x v="0"/>
  </r>
  <r>
    <x v="3"/>
    <x v="0"/>
    <x v="2"/>
    <x v="3"/>
    <x v="444"/>
    <n v="10"/>
    <n v="125"/>
    <x v="471"/>
    <n v="25723.75"/>
    <n v="172151.25"/>
    <n v="189960"/>
    <x v="585"/>
    <d v="2014-06-01T00:00:00"/>
    <n v="6"/>
    <x v="1"/>
    <x v="0"/>
  </r>
  <r>
    <x v="2"/>
    <x v="3"/>
    <x v="2"/>
    <x v="3"/>
    <x v="445"/>
    <n v="10"/>
    <n v="12"/>
    <x v="472"/>
    <n v="890.76"/>
    <n v="5961.24"/>
    <n v="1713"/>
    <x v="586"/>
    <d v="2014-07-01T00:00:00"/>
    <n v="7"/>
    <x v="4"/>
    <x v="0"/>
  </r>
  <r>
    <x v="0"/>
    <x v="2"/>
    <x v="2"/>
    <x v="3"/>
    <x v="446"/>
    <n v="10"/>
    <n v="7"/>
    <x v="473"/>
    <n v="2453.36"/>
    <n v="16418.64"/>
    <n v="13480"/>
    <x v="587"/>
    <d v="2014-08-01T00:00:00"/>
    <n v="8"/>
    <x v="5"/>
    <x v="0"/>
  </r>
  <r>
    <x v="1"/>
    <x v="0"/>
    <x v="2"/>
    <x v="3"/>
    <x v="447"/>
    <n v="10"/>
    <n v="15"/>
    <x v="474"/>
    <n v="3051.75"/>
    <n v="20423.25"/>
    <n v="15650"/>
    <x v="588"/>
    <d v="2014-10-01T00:00:00"/>
    <n v="10"/>
    <x v="7"/>
    <x v="0"/>
  </r>
  <r>
    <x v="0"/>
    <x v="0"/>
    <x v="2"/>
    <x v="3"/>
    <x v="439"/>
    <n v="10"/>
    <n v="20"/>
    <x v="465"/>
    <n v="3247.4"/>
    <n v="21732.6"/>
    <n v="12490"/>
    <x v="589"/>
    <d v="2014-10-01T00:00:00"/>
    <n v="10"/>
    <x v="7"/>
    <x v="0"/>
  </r>
  <r>
    <x v="0"/>
    <x v="1"/>
    <x v="2"/>
    <x v="3"/>
    <x v="448"/>
    <n v="10"/>
    <n v="350"/>
    <x v="475"/>
    <n v="16243.5"/>
    <n v="108706.5"/>
    <n v="92820"/>
    <x v="590"/>
    <d v="2014-11-01T00:00:00"/>
    <n v="11"/>
    <x v="9"/>
    <x v="0"/>
  </r>
  <r>
    <x v="2"/>
    <x v="1"/>
    <x v="2"/>
    <x v="3"/>
    <x v="449"/>
    <n v="10"/>
    <n v="12"/>
    <x v="476"/>
    <n v="1580.28"/>
    <n v="10575.72"/>
    <n v="3039"/>
    <x v="591"/>
    <d v="2014-12-01T00:00:00"/>
    <n v="12"/>
    <x v="2"/>
    <x v="0"/>
  </r>
  <r>
    <x v="1"/>
    <x v="2"/>
    <x v="3"/>
    <x v="3"/>
    <x v="450"/>
    <n v="120"/>
    <n v="15"/>
    <x v="477"/>
    <n v="7795.125"/>
    <n v="52167.375"/>
    <n v="39975"/>
    <x v="592"/>
    <d v="2014-01-01T00:00:00"/>
    <n v="1"/>
    <x v="0"/>
    <x v="0"/>
  </r>
  <r>
    <x v="0"/>
    <x v="0"/>
    <x v="3"/>
    <x v="3"/>
    <x v="443"/>
    <n v="120"/>
    <n v="350"/>
    <x v="470"/>
    <n v="119756"/>
    <n v="801444"/>
    <n v="684320"/>
    <x v="593"/>
    <d v="2014-06-01T00:00:00"/>
    <n v="6"/>
    <x v="1"/>
    <x v="0"/>
  </r>
  <r>
    <x v="0"/>
    <x v="2"/>
    <x v="3"/>
    <x v="3"/>
    <x v="451"/>
    <n v="120"/>
    <n v="7"/>
    <x v="478"/>
    <n v="1082.9000000000001"/>
    <n v="7247.1"/>
    <n v="5950"/>
    <x v="594"/>
    <d v="2014-06-01T00:00:00"/>
    <n v="6"/>
    <x v="1"/>
    <x v="0"/>
  </r>
  <r>
    <x v="2"/>
    <x v="3"/>
    <x v="3"/>
    <x v="3"/>
    <x v="437"/>
    <n v="120"/>
    <n v="12"/>
    <x v="463"/>
    <n v="942.24"/>
    <n v="6305.76"/>
    <n v="1812"/>
    <x v="595"/>
    <d v="2014-06-01T00:00:00"/>
    <n v="6"/>
    <x v="1"/>
    <x v="0"/>
  </r>
  <r>
    <x v="1"/>
    <x v="1"/>
    <x v="3"/>
    <x v="3"/>
    <x v="452"/>
    <n v="120"/>
    <n v="15"/>
    <x v="479"/>
    <n v="1287"/>
    <n v="8613"/>
    <n v="6600"/>
    <x v="596"/>
    <d v="2013-09-01T00:00:00"/>
    <n v="9"/>
    <x v="6"/>
    <x v="1"/>
  </r>
  <r>
    <x v="2"/>
    <x v="3"/>
    <x v="3"/>
    <x v="3"/>
    <x v="453"/>
    <n v="120"/>
    <n v="12"/>
    <x v="480"/>
    <n v="639.6"/>
    <n v="4280.3999999999996"/>
    <n v="1230"/>
    <x v="597"/>
    <d v="2014-10-01T00:00:00"/>
    <n v="10"/>
    <x v="7"/>
    <x v="0"/>
  </r>
  <r>
    <x v="4"/>
    <x v="3"/>
    <x v="3"/>
    <x v="3"/>
    <x v="454"/>
    <n v="120"/>
    <n v="300"/>
    <x v="481"/>
    <n v="101595"/>
    <n v="679905"/>
    <n v="651250"/>
    <x v="598"/>
    <d v="2013-11-01T00:00:00"/>
    <n v="11"/>
    <x v="9"/>
    <x v="1"/>
  </r>
  <r>
    <x v="2"/>
    <x v="1"/>
    <x v="3"/>
    <x v="3"/>
    <x v="449"/>
    <n v="120"/>
    <n v="12"/>
    <x v="476"/>
    <n v="1580.28"/>
    <n v="10575.72"/>
    <n v="3039"/>
    <x v="599"/>
    <d v="2014-12-01T00:00:00"/>
    <n v="12"/>
    <x v="2"/>
    <x v="0"/>
  </r>
  <r>
    <x v="3"/>
    <x v="0"/>
    <x v="4"/>
    <x v="3"/>
    <x v="444"/>
    <n v="250"/>
    <n v="125"/>
    <x v="471"/>
    <n v="25723.75"/>
    <n v="172151.25"/>
    <n v="189960"/>
    <x v="600"/>
    <d v="2014-06-01T00:00:00"/>
    <n v="6"/>
    <x v="1"/>
    <x v="0"/>
  </r>
  <r>
    <x v="1"/>
    <x v="0"/>
    <x v="4"/>
    <x v="3"/>
    <x v="447"/>
    <n v="250"/>
    <n v="15"/>
    <x v="474"/>
    <n v="3051.75"/>
    <n v="20423.25"/>
    <n v="15650"/>
    <x v="601"/>
    <d v="2014-10-01T00:00:00"/>
    <n v="10"/>
    <x v="7"/>
    <x v="0"/>
  </r>
  <r>
    <x v="3"/>
    <x v="0"/>
    <x v="5"/>
    <x v="3"/>
    <x v="255"/>
    <n v="260"/>
    <n v="125"/>
    <x v="482"/>
    <n v="26958.75"/>
    <n v="180416.25"/>
    <n v="199080"/>
    <x v="602"/>
    <d v="2014-01-01T00:00:00"/>
    <n v="1"/>
    <x v="0"/>
    <x v="0"/>
  </r>
  <r>
    <x v="0"/>
    <x v="2"/>
    <x v="5"/>
    <x v="3"/>
    <x v="451"/>
    <n v="260"/>
    <n v="7"/>
    <x v="478"/>
    <n v="1082.9000000000001"/>
    <n v="7247.1"/>
    <n v="5950"/>
    <x v="603"/>
    <d v="2014-06-01T00:00:00"/>
    <n v="6"/>
    <x v="1"/>
    <x v="0"/>
  </r>
  <r>
    <x v="2"/>
    <x v="3"/>
    <x v="5"/>
    <x v="3"/>
    <x v="453"/>
    <n v="260"/>
    <n v="12"/>
    <x v="480"/>
    <n v="639.6"/>
    <n v="4280.3999999999996"/>
    <n v="1230"/>
    <x v="604"/>
    <d v="2014-10-01T00:00:00"/>
    <n v="10"/>
    <x v="7"/>
    <x v="0"/>
  </r>
  <r>
    <x v="2"/>
    <x v="1"/>
    <x v="5"/>
    <x v="3"/>
    <x v="455"/>
    <n v="260"/>
    <n v="12"/>
    <x v="483"/>
    <n v="2761.2"/>
    <n v="18478.8"/>
    <n v="5310"/>
    <x v="605"/>
    <d v="2013-12-01T00:00:00"/>
    <n v="12"/>
    <x v="2"/>
    <x v="1"/>
  </r>
  <r>
    <x v="0"/>
    <x v="3"/>
    <x v="0"/>
    <x v="3"/>
    <x v="456"/>
    <n v="3"/>
    <n v="20"/>
    <x v="484"/>
    <n v="7221.2"/>
    <n v="44358.8"/>
    <n v="25790"/>
    <x v="606"/>
    <d v="2014-04-01T00:00:00"/>
    <n v="4"/>
    <x v="10"/>
    <x v="0"/>
  </r>
  <r>
    <x v="0"/>
    <x v="4"/>
    <x v="0"/>
    <x v="3"/>
    <x v="228"/>
    <n v="3"/>
    <n v="20"/>
    <x v="485"/>
    <n v="4880.3999999999996"/>
    <n v="29979.599999999999"/>
    <n v="17430"/>
    <x v="607"/>
    <d v="2014-05-01T00:00:00"/>
    <n v="5"/>
    <x v="11"/>
    <x v="0"/>
  </r>
  <r>
    <x v="0"/>
    <x v="4"/>
    <x v="0"/>
    <x v="3"/>
    <x v="457"/>
    <n v="3"/>
    <n v="7"/>
    <x v="486"/>
    <n v="2936.08"/>
    <n v="18035.919999999998"/>
    <n v="14980"/>
    <x v="608"/>
    <d v="2013-10-01T00:00:00"/>
    <n v="10"/>
    <x v="7"/>
    <x v="1"/>
  </r>
  <r>
    <x v="0"/>
    <x v="1"/>
    <x v="0"/>
    <x v="3"/>
    <x v="458"/>
    <n v="3"/>
    <n v="7"/>
    <x v="487"/>
    <n v="274.39999999999998"/>
    <n v="1685.6"/>
    <n v="1400"/>
    <x v="609"/>
    <d v="2014-12-01T00:00:00"/>
    <n v="12"/>
    <x v="2"/>
    <x v="0"/>
  </r>
  <r>
    <x v="0"/>
    <x v="2"/>
    <x v="1"/>
    <x v="3"/>
    <x v="459"/>
    <n v="5"/>
    <n v="7"/>
    <x v="488"/>
    <n v="287.14"/>
    <n v="1763.8600000000001"/>
    <n v="1465"/>
    <x v="610"/>
    <d v="2014-02-01T00:00:00"/>
    <n v="2"/>
    <x v="8"/>
    <x v="0"/>
  </r>
  <r>
    <x v="0"/>
    <x v="4"/>
    <x v="1"/>
    <x v="3"/>
    <x v="457"/>
    <n v="5"/>
    <n v="7"/>
    <x v="486"/>
    <n v="2936.08"/>
    <n v="18035.919999999998"/>
    <n v="14980"/>
    <x v="611"/>
    <d v="2013-10-01T00:00:00"/>
    <n v="10"/>
    <x v="7"/>
    <x v="1"/>
  </r>
  <r>
    <x v="1"/>
    <x v="1"/>
    <x v="2"/>
    <x v="3"/>
    <x v="460"/>
    <n v="10"/>
    <n v="15"/>
    <x v="489"/>
    <n v="583.79999999999995"/>
    <n v="3586.2"/>
    <n v="2780"/>
    <x v="612"/>
    <d v="2014-02-01T00:00:00"/>
    <n v="2"/>
    <x v="8"/>
    <x v="0"/>
  </r>
  <r>
    <x v="0"/>
    <x v="0"/>
    <x v="2"/>
    <x v="3"/>
    <x v="461"/>
    <n v="10"/>
    <n v="20"/>
    <x v="490"/>
    <n v="6798.4"/>
    <n v="41761.599999999999"/>
    <n v="24280"/>
    <x v="613"/>
    <d v="2014-03-01T00:00:00"/>
    <n v="3"/>
    <x v="3"/>
    <x v="0"/>
  </r>
  <r>
    <x v="1"/>
    <x v="4"/>
    <x v="2"/>
    <x v="3"/>
    <x v="462"/>
    <n v="10"/>
    <n v="15"/>
    <x v="491"/>
    <n v="3710.7"/>
    <n v="22794.3"/>
    <n v="17670"/>
    <x v="614"/>
    <d v="2014-09-01T00:00:00"/>
    <n v="9"/>
    <x v="6"/>
    <x v="0"/>
  </r>
  <r>
    <x v="2"/>
    <x v="2"/>
    <x v="2"/>
    <x v="3"/>
    <x v="463"/>
    <n v="10"/>
    <n v="12"/>
    <x v="492"/>
    <n v="2340.2399999999998"/>
    <n v="14375.76"/>
    <n v="4179"/>
    <x v="615"/>
    <d v="2014-10-01T00:00:00"/>
    <n v="10"/>
    <x v="7"/>
    <x v="0"/>
  </r>
  <r>
    <x v="0"/>
    <x v="1"/>
    <x v="4"/>
    <x v="3"/>
    <x v="458"/>
    <n v="250"/>
    <n v="7"/>
    <x v="487"/>
    <n v="274.39999999999998"/>
    <n v="1685.6"/>
    <n v="1400"/>
    <x v="616"/>
    <d v="2014-12-01T00:00:00"/>
    <n v="12"/>
    <x v="2"/>
    <x v="0"/>
  </r>
  <r>
    <x v="2"/>
    <x v="2"/>
    <x v="5"/>
    <x v="3"/>
    <x v="463"/>
    <n v="260"/>
    <n v="12"/>
    <x v="492"/>
    <n v="2340.2399999999998"/>
    <n v="14375.76"/>
    <n v="4179"/>
    <x v="617"/>
    <d v="2014-10-01T00:00:00"/>
    <n v="10"/>
    <x v="7"/>
    <x v="0"/>
  </r>
  <r>
    <x v="2"/>
    <x v="4"/>
    <x v="5"/>
    <x v="3"/>
    <x v="464"/>
    <n v="260"/>
    <n v="12"/>
    <x v="493"/>
    <n v="3385.2"/>
    <n v="20794.8"/>
    <n v="6045"/>
    <x v="618"/>
    <d v="2013-12-01T00:00:00"/>
    <n v="12"/>
    <x v="2"/>
    <x v="1"/>
  </r>
  <r>
    <x v="4"/>
    <x v="3"/>
    <x v="0"/>
    <x v="3"/>
    <x v="465"/>
    <n v="3"/>
    <n v="300"/>
    <x v="494"/>
    <n v="33642"/>
    <n v="206658"/>
    <n v="200250"/>
    <x v="619"/>
    <d v="2014-07-01T00:00:00"/>
    <n v="7"/>
    <x v="4"/>
    <x v="0"/>
  </r>
  <r>
    <x v="3"/>
    <x v="2"/>
    <x v="0"/>
    <x v="3"/>
    <x v="466"/>
    <n v="3"/>
    <n v="125"/>
    <x v="495"/>
    <n v="17902.5"/>
    <n v="109972.5"/>
    <n v="122760"/>
    <x v="620"/>
    <d v="2013-09-01T00:00:00"/>
    <n v="9"/>
    <x v="6"/>
    <x v="1"/>
  </r>
  <r>
    <x v="4"/>
    <x v="0"/>
    <x v="0"/>
    <x v="3"/>
    <x v="216"/>
    <n v="3"/>
    <n v="300"/>
    <x v="496"/>
    <n v="62832"/>
    <n v="385968"/>
    <n v="374000"/>
    <x v="621"/>
    <d v="2014-10-01T00:00:00"/>
    <n v="10"/>
    <x v="7"/>
    <x v="0"/>
  </r>
  <r>
    <x v="4"/>
    <x v="4"/>
    <x v="0"/>
    <x v="3"/>
    <x v="467"/>
    <n v="3"/>
    <n v="300"/>
    <x v="497"/>
    <n v="42420"/>
    <n v="260580"/>
    <n v="252500"/>
    <x v="622"/>
    <d v="2014-10-01T00:00:00"/>
    <n v="10"/>
    <x v="7"/>
    <x v="0"/>
  </r>
  <r>
    <x v="1"/>
    <x v="1"/>
    <x v="0"/>
    <x v="3"/>
    <x v="5"/>
    <n v="3"/>
    <n v="15"/>
    <x v="498"/>
    <n v="3177.3"/>
    <n v="19517.7"/>
    <n v="15130"/>
    <x v="623"/>
    <d v="2014-11-01T00:00:00"/>
    <n v="11"/>
    <x v="9"/>
    <x v="0"/>
  </r>
  <r>
    <x v="1"/>
    <x v="0"/>
    <x v="0"/>
    <x v="3"/>
    <x v="468"/>
    <n v="3"/>
    <n v="15"/>
    <x v="499"/>
    <n v="4830"/>
    <n v="29670"/>
    <n v="23000"/>
    <x v="624"/>
    <d v="2014-12-01T00:00:00"/>
    <n v="12"/>
    <x v="2"/>
    <x v="0"/>
  </r>
  <r>
    <x v="3"/>
    <x v="3"/>
    <x v="0"/>
    <x v="3"/>
    <x v="31"/>
    <n v="3"/>
    <n v="125"/>
    <x v="31"/>
    <n v="49367.5"/>
    <n v="303257.5"/>
    <n v="338520"/>
    <x v="625"/>
    <d v="2013-12-01T00:00:00"/>
    <n v="12"/>
    <x v="2"/>
    <x v="1"/>
  </r>
  <r>
    <x v="0"/>
    <x v="0"/>
    <x v="1"/>
    <x v="3"/>
    <x v="469"/>
    <n v="5"/>
    <n v="350"/>
    <x v="500"/>
    <n v="109147.5"/>
    <n v="670477.5"/>
    <n v="579150"/>
    <x v="626"/>
    <d v="2014-01-01T00:00:00"/>
    <n v="1"/>
    <x v="0"/>
    <x v="0"/>
  </r>
  <r>
    <x v="0"/>
    <x v="1"/>
    <x v="1"/>
    <x v="3"/>
    <x v="470"/>
    <n v="5"/>
    <n v="350"/>
    <x v="501"/>
    <n v="58751"/>
    <n v="360899"/>
    <n v="311740"/>
    <x v="627"/>
    <d v="2014-04-01T00:00:00"/>
    <n v="4"/>
    <x v="10"/>
    <x v="0"/>
  </r>
  <r>
    <x v="0"/>
    <x v="0"/>
    <x v="1"/>
    <x v="3"/>
    <x v="471"/>
    <n v="5"/>
    <n v="350"/>
    <x v="502"/>
    <n v="9800"/>
    <n v="60200"/>
    <n v="52000"/>
    <x v="628"/>
    <d v="2014-05-01T00:00:00"/>
    <n v="5"/>
    <x v="11"/>
    <x v="0"/>
  </r>
  <r>
    <x v="0"/>
    <x v="0"/>
    <x v="1"/>
    <x v="3"/>
    <x v="472"/>
    <n v="5"/>
    <n v="7"/>
    <x v="503"/>
    <n v="380.24"/>
    <n v="2335.7600000000002"/>
    <n v="1940"/>
    <x v="629"/>
    <d v="2014-09-01T00:00:00"/>
    <n v="9"/>
    <x v="6"/>
    <x v="0"/>
  </r>
  <r>
    <x v="0"/>
    <x v="3"/>
    <x v="1"/>
    <x v="3"/>
    <x v="473"/>
    <n v="5"/>
    <n v="7"/>
    <x v="504"/>
    <n v="1692.46"/>
    <n v="10396.540000000001"/>
    <n v="8635"/>
    <x v="630"/>
    <d v="2013-10-01T00:00:00"/>
    <n v="10"/>
    <x v="7"/>
    <x v="1"/>
  </r>
  <r>
    <x v="1"/>
    <x v="0"/>
    <x v="1"/>
    <x v="3"/>
    <x v="468"/>
    <n v="5"/>
    <n v="15"/>
    <x v="499"/>
    <n v="4830"/>
    <n v="29670"/>
    <n v="23000"/>
    <x v="631"/>
    <d v="2014-12-01T00:00:00"/>
    <n v="12"/>
    <x v="2"/>
    <x v="0"/>
  </r>
  <r>
    <x v="0"/>
    <x v="3"/>
    <x v="2"/>
    <x v="3"/>
    <x v="474"/>
    <n v="10"/>
    <n v="20"/>
    <x v="505"/>
    <n v="728"/>
    <n v="4472"/>
    <n v="2600"/>
    <x v="632"/>
    <d v="2014-02-01T00:00:00"/>
    <n v="2"/>
    <x v="8"/>
    <x v="0"/>
  </r>
  <r>
    <x v="1"/>
    <x v="0"/>
    <x v="2"/>
    <x v="3"/>
    <x v="4"/>
    <n v="10"/>
    <n v="15"/>
    <x v="4"/>
    <n v="5187"/>
    <n v="31863"/>
    <n v="24700"/>
    <x v="633"/>
    <d v="2013-09-01T00:00:00"/>
    <n v="9"/>
    <x v="6"/>
    <x v="1"/>
  </r>
  <r>
    <x v="1"/>
    <x v="0"/>
    <x v="2"/>
    <x v="3"/>
    <x v="228"/>
    <n v="10"/>
    <n v="15"/>
    <x v="235"/>
    <n v="3660.3"/>
    <n v="22484.7"/>
    <n v="17430"/>
    <x v="303"/>
    <d v="2013-10-01T00:00:00"/>
    <n v="10"/>
    <x v="7"/>
    <x v="1"/>
  </r>
  <r>
    <x v="2"/>
    <x v="4"/>
    <x v="2"/>
    <x v="3"/>
    <x v="475"/>
    <n v="10"/>
    <n v="12"/>
    <x v="506"/>
    <n v="4895.5200000000004"/>
    <n v="30072.48"/>
    <n v="8742"/>
    <x v="634"/>
    <d v="2014-10-01T00:00:00"/>
    <n v="10"/>
    <x v="7"/>
    <x v="0"/>
  </r>
  <r>
    <x v="0"/>
    <x v="2"/>
    <x v="2"/>
    <x v="3"/>
    <x v="476"/>
    <n v="10"/>
    <n v="7"/>
    <x v="507"/>
    <n v="1696.38"/>
    <n v="10420.619999999999"/>
    <n v="8655"/>
    <x v="635"/>
    <d v="2014-10-01T00:00:00"/>
    <n v="10"/>
    <x v="7"/>
    <x v="0"/>
  </r>
  <r>
    <x v="0"/>
    <x v="0"/>
    <x v="2"/>
    <x v="3"/>
    <x v="477"/>
    <n v="10"/>
    <n v="350"/>
    <x v="508"/>
    <n v="34300"/>
    <n v="210700"/>
    <n v="182000"/>
    <x v="636"/>
    <d v="2014-11-01T00:00:00"/>
    <n v="11"/>
    <x v="9"/>
    <x v="0"/>
  </r>
  <r>
    <x v="2"/>
    <x v="0"/>
    <x v="2"/>
    <x v="3"/>
    <x v="478"/>
    <n v="10"/>
    <n v="12"/>
    <x v="509"/>
    <n v="3732.96"/>
    <n v="22931.040000000001"/>
    <n v="6666"/>
    <x v="637"/>
    <d v="2013-11-01T00:00:00"/>
    <n v="11"/>
    <x v="9"/>
    <x v="1"/>
  </r>
  <r>
    <x v="0"/>
    <x v="4"/>
    <x v="2"/>
    <x v="3"/>
    <x v="479"/>
    <n v="10"/>
    <n v="350"/>
    <x v="510"/>
    <n v="57673"/>
    <n v="354277"/>
    <n v="306020"/>
    <x v="638"/>
    <d v="2014-11-01T00:00:00"/>
    <n v="11"/>
    <x v="9"/>
    <x v="0"/>
  </r>
  <r>
    <x v="0"/>
    <x v="2"/>
    <x v="2"/>
    <x v="3"/>
    <x v="480"/>
    <n v="10"/>
    <n v="350"/>
    <x v="511"/>
    <n v="94178"/>
    <n v="578522"/>
    <n v="499720"/>
    <x v="639"/>
    <d v="2013-11-01T00:00:00"/>
    <n v="11"/>
    <x v="9"/>
    <x v="1"/>
  </r>
  <r>
    <x v="3"/>
    <x v="3"/>
    <x v="3"/>
    <x v="3"/>
    <x v="481"/>
    <n v="120"/>
    <n v="125"/>
    <x v="512"/>
    <n v="27562.5"/>
    <n v="169312.5"/>
    <n v="189000"/>
    <x v="640"/>
    <d v="2014-02-01T00:00:00"/>
    <n v="2"/>
    <x v="8"/>
    <x v="0"/>
  </r>
  <r>
    <x v="0"/>
    <x v="4"/>
    <x v="3"/>
    <x v="3"/>
    <x v="482"/>
    <n v="120"/>
    <n v="20"/>
    <x v="513"/>
    <n v="1696.8000000000002"/>
    <n v="10423.200000000001"/>
    <n v="6060"/>
    <x v="641"/>
    <d v="2014-04-01T00:00:00"/>
    <n v="4"/>
    <x v="10"/>
    <x v="0"/>
  </r>
  <r>
    <x v="4"/>
    <x v="4"/>
    <x v="3"/>
    <x v="3"/>
    <x v="283"/>
    <n v="120"/>
    <n v="300"/>
    <x v="293"/>
    <n v="103320"/>
    <n v="634680"/>
    <n v="615000"/>
    <x v="642"/>
    <d v="2014-07-01T00:00:00"/>
    <n v="7"/>
    <x v="4"/>
    <x v="0"/>
  </r>
  <r>
    <x v="4"/>
    <x v="0"/>
    <x v="3"/>
    <x v="3"/>
    <x v="483"/>
    <n v="120"/>
    <n v="300"/>
    <x v="514"/>
    <n v="11298"/>
    <n v="69402"/>
    <n v="67250"/>
    <x v="643"/>
    <d v="2013-10-01T00:00:00"/>
    <n v="10"/>
    <x v="7"/>
    <x v="1"/>
  </r>
  <r>
    <x v="4"/>
    <x v="1"/>
    <x v="3"/>
    <x v="3"/>
    <x v="484"/>
    <n v="120"/>
    <n v="300"/>
    <x v="515"/>
    <n v="106512"/>
    <n v="654288"/>
    <n v="634000"/>
    <x v="644"/>
    <d v="2013-11-01T00:00:00"/>
    <n v="11"/>
    <x v="9"/>
    <x v="1"/>
  </r>
  <r>
    <x v="0"/>
    <x v="3"/>
    <x v="4"/>
    <x v="3"/>
    <x v="485"/>
    <n v="250"/>
    <n v="7"/>
    <x v="516"/>
    <n v="2844.94"/>
    <n v="17476.060000000001"/>
    <n v="14515"/>
    <x v="645"/>
    <d v="2014-03-01T00:00:00"/>
    <n v="3"/>
    <x v="3"/>
    <x v="0"/>
  </r>
  <r>
    <x v="4"/>
    <x v="4"/>
    <x v="4"/>
    <x v="3"/>
    <x v="486"/>
    <n v="250"/>
    <n v="300"/>
    <x v="517"/>
    <n v="106722"/>
    <n v="655578"/>
    <n v="635250"/>
    <x v="646"/>
    <d v="2014-08-01T00:00:00"/>
    <n v="8"/>
    <x v="5"/>
    <x v="0"/>
  </r>
  <r>
    <x v="4"/>
    <x v="0"/>
    <x v="4"/>
    <x v="3"/>
    <x v="483"/>
    <n v="250"/>
    <n v="300"/>
    <x v="514"/>
    <n v="11298"/>
    <n v="69402"/>
    <n v="67250"/>
    <x v="647"/>
    <d v="2013-10-01T00:00:00"/>
    <n v="10"/>
    <x v="7"/>
    <x v="1"/>
  </r>
  <r>
    <x v="4"/>
    <x v="0"/>
    <x v="4"/>
    <x v="3"/>
    <x v="216"/>
    <n v="250"/>
    <n v="300"/>
    <x v="496"/>
    <n v="62832"/>
    <n v="385968"/>
    <n v="374000"/>
    <x v="648"/>
    <d v="2014-10-01T00:00:00"/>
    <n v="10"/>
    <x v="7"/>
    <x v="0"/>
  </r>
  <r>
    <x v="4"/>
    <x v="4"/>
    <x v="4"/>
    <x v="3"/>
    <x v="467"/>
    <n v="250"/>
    <n v="300"/>
    <x v="497"/>
    <n v="42420"/>
    <n v="260580"/>
    <n v="252500"/>
    <x v="649"/>
    <d v="2014-10-01T00:00:00"/>
    <n v="10"/>
    <x v="7"/>
    <x v="0"/>
  </r>
  <r>
    <x v="0"/>
    <x v="2"/>
    <x v="4"/>
    <x v="3"/>
    <x v="487"/>
    <n v="250"/>
    <n v="350"/>
    <x v="518"/>
    <n v="62769"/>
    <n v="385581"/>
    <n v="333060"/>
    <x v="650"/>
    <d v="2013-12-01T00:00:00"/>
    <n v="12"/>
    <x v="2"/>
    <x v="1"/>
  </r>
  <r>
    <x v="4"/>
    <x v="0"/>
    <x v="5"/>
    <x v="3"/>
    <x v="3"/>
    <n v="260"/>
    <n v="300"/>
    <x v="519"/>
    <n v="37296"/>
    <n v="229104"/>
    <n v="222000"/>
    <x v="651"/>
    <d v="2014-03-01T00:00:00"/>
    <n v="3"/>
    <x v="3"/>
    <x v="0"/>
  </r>
  <r>
    <x v="3"/>
    <x v="4"/>
    <x v="5"/>
    <x v="3"/>
    <x v="126"/>
    <n v="260"/>
    <n v="125"/>
    <x v="520"/>
    <n v="49770"/>
    <n v="305730"/>
    <n v="341280"/>
    <x v="652"/>
    <d v="2014-05-01T00:00:00"/>
    <n v="5"/>
    <x v="11"/>
    <x v="0"/>
  </r>
  <r>
    <x v="2"/>
    <x v="2"/>
    <x v="5"/>
    <x v="3"/>
    <x v="488"/>
    <n v="260"/>
    <n v="12"/>
    <x v="521"/>
    <n v="4158"/>
    <n v="25542"/>
    <n v="7425"/>
    <x v="653"/>
    <d v="2014-08-01T00:00:00"/>
    <n v="8"/>
    <x v="5"/>
    <x v="0"/>
  </r>
  <r>
    <x v="1"/>
    <x v="0"/>
    <x v="5"/>
    <x v="3"/>
    <x v="228"/>
    <n v="260"/>
    <n v="15"/>
    <x v="235"/>
    <n v="3660.3"/>
    <n v="22484.7"/>
    <n v="17430"/>
    <x v="654"/>
    <d v="2013-10-01T00:00:00"/>
    <n v="10"/>
    <x v="7"/>
    <x v="1"/>
  </r>
  <r>
    <x v="2"/>
    <x v="4"/>
    <x v="5"/>
    <x v="3"/>
    <x v="475"/>
    <n v="260"/>
    <n v="12"/>
    <x v="506"/>
    <n v="4895.5200000000004"/>
    <n v="30072.48"/>
    <n v="8742"/>
    <x v="655"/>
    <d v="2014-10-01T00:00:00"/>
    <n v="10"/>
    <x v="7"/>
    <x v="0"/>
  </r>
  <r>
    <x v="0"/>
    <x v="2"/>
    <x v="5"/>
    <x v="3"/>
    <x v="476"/>
    <n v="260"/>
    <n v="7"/>
    <x v="507"/>
    <n v="1696.38"/>
    <n v="10420.619999999999"/>
    <n v="8655"/>
    <x v="656"/>
    <d v="2014-10-01T00:00:00"/>
    <n v="10"/>
    <x v="7"/>
    <x v="0"/>
  </r>
  <r>
    <x v="0"/>
    <x v="3"/>
    <x v="5"/>
    <x v="3"/>
    <x v="473"/>
    <n v="260"/>
    <n v="7"/>
    <x v="504"/>
    <n v="1692.46"/>
    <n v="10396.540000000001"/>
    <n v="8635"/>
    <x v="657"/>
    <d v="2013-10-01T00:00:00"/>
    <n v="10"/>
    <x v="7"/>
    <x v="1"/>
  </r>
  <r>
    <x v="1"/>
    <x v="3"/>
    <x v="5"/>
    <x v="3"/>
    <x v="364"/>
    <n v="260"/>
    <n v="15"/>
    <x v="522"/>
    <n v="3927"/>
    <n v="24123"/>
    <n v="18700"/>
    <x v="658"/>
    <d v="2013-11-01T00:00:00"/>
    <n v="11"/>
    <x v="9"/>
    <x v="1"/>
  </r>
  <r>
    <x v="3"/>
    <x v="2"/>
    <x v="0"/>
    <x v="3"/>
    <x v="489"/>
    <n v="3"/>
    <n v="125"/>
    <x v="523"/>
    <n v="22012.5"/>
    <n v="124737.5"/>
    <n v="140880"/>
    <x v="659"/>
    <d v="2014-08-01T00:00:00"/>
    <n v="8"/>
    <x v="5"/>
    <x v="0"/>
  </r>
  <r>
    <x v="3"/>
    <x v="1"/>
    <x v="0"/>
    <x v="3"/>
    <x v="490"/>
    <n v="3"/>
    <n v="125"/>
    <x v="524"/>
    <n v="51881.25"/>
    <n v="293993.75"/>
    <n v="332040"/>
    <x v="660"/>
    <d v="2014-08-01T00:00:00"/>
    <n v="8"/>
    <x v="5"/>
    <x v="0"/>
  </r>
  <r>
    <x v="3"/>
    <x v="1"/>
    <x v="0"/>
    <x v="3"/>
    <x v="491"/>
    <n v="3"/>
    <n v="125"/>
    <x v="525"/>
    <n v="20343.75"/>
    <n v="115281.25"/>
    <n v="130200"/>
    <x v="661"/>
    <d v="2014-10-01T00:00:00"/>
    <n v="10"/>
    <x v="7"/>
    <x v="0"/>
  </r>
  <r>
    <x v="4"/>
    <x v="3"/>
    <x v="1"/>
    <x v="3"/>
    <x v="492"/>
    <n v="5"/>
    <n v="300"/>
    <x v="526"/>
    <n v="24570"/>
    <n v="139230"/>
    <n v="136500"/>
    <x v="662"/>
    <d v="2014-10-01T00:00:00"/>
    <n v="10"/>
    <x v="7"/>
    <x v="0"/>
  </r>
  <r>
    <x v="0"/>
    <x v="1"/>
    <x v="2"/>
    <x v="3"/>
    <x v="493"/>
    <n v="10"/>
    <n v="20"/>
    <x v="527"/>
    <n v="3474"/>
    <n v="19686"/>
    <n v="11580"/>
    <x v="663"/>
    <d v="2014-03-01T00:00:00"/>
    <n v="3"/>
    <x v="3"/>
    <x v="0"/>
  </r>
  <r>
    <x v="1"/>
    <x v="0"/>
    <x v="2"/>
    <x v="3"/>
    <x v="494"/>
    <n v="10"/>
    <n v="15"/>
    <x v="528"/>
    <n v="3631.5"/>
    <n v="20578.5"/>
    <n v="16140"/>
    <x v="664"/>
    <d v="2014-04-01T00:00:00"/>
    <n v="4"/>
    <x v="10"/>
    <x v="0"/>
  </r>
  <r>
    <x v="0"/>
    <x v="3"/>
    <x v="2"/>
    <x v="3"/>
    <x v="495"/>
    <n v="10"/>
    <n v="7"/>
    <x v="529"/>
    <n v="2661.75"/>
    <n v="15083.25"/>
    <n v="12675"/>
    <x v="665"/>
    <d v="2014-04-01T00:00:00"/>
    <n v="4"/>
    <x v="10"/>
    <x v="0"/>
  </r>
  <r>
    <x v="0"/>
    <x v="3"/>
    <x v="2"/>
    <x v="3"/>
    <x v="136"/>
    <n v="10"/>
    <n v="350"/>
    <x v="530"/>
    <n v="149677.5"/>
    <n v="848172.5"/>
    <n v="741260"/>
    <x v="666"/>
    <d v="2014-05-01T00:00:00"/>
    <n v="5"/>
    <x v="11"/>
    <x v="0"/>
  </r>
  <r>
    <x v="1"/>
    <x v="0"/>
    <x v="2"/>
    <x v="3"/>
    <x v="496"/>
    <n v="10"/>
    <n v="15"/>
    <x v="531"/>
    <n v="5757.75"/>
    <n v="32627.25"/>
    <n v="25590"/>
    <x v="667"/>
    <d v="2014-08-01T00:00:00"/>
    <n v="8"/>
    <x v="5"/>
    <x v="0"/>
  </r>
  <r>
    <x v="0"/>
    <x v="4"/>
    <x v="2"/>
    <x v="3"/>
    <x v="497"/>
    <n v="10"/>
    <n v="20"/>
    <x v="532"/>
    <n v="801"/>
    <n v="4539"/>
    <n v="2670"/>
    <x v="668"/>
    <d v="2013-10-01T00:00:00"/>
    <n v="10"/>
    <x v="7"/>
    <x v="1"/>
  </r>
  <r>
    <x v="3"/>
    <x v="1"/>
    <x v="2"/>
    <x v="3"/>
    <x v="491"/>
    <n v="10"/>
    <n v="125"/>
    <x v="525"/>
    <n v="20343.75"/>
    <n v="115281.25"/>
    <n v="130200"/>
    <x v="669"/>
    <d v="2014-10-01T00:00:00"/>
    <n v="10"/>
    <x v="7"/>
    <x v="0"/>
  </r>
  <r>
    <x v="1"/>
    <x v="1"/>
    <x v="2"/>
    <x v="3"/>
    <x v="498"/>
    <n v="10"/>
    <n v="15"/>
    <x v="533"/>
    <n v="2643.75"/>
    <n v="14981.25"/>
    <n v="11750"/>
    <x v="670"/>
    <d v="2014-10-01T00:00:00"/>
    <n v="10"/>
    <x v="7"/>
    <x v="0"/>
  </r>
  <r>
    <x v="0"/>
    <x v="4"/>
    <x v="2"/>
    <x v="3"/>
    <x v="499"/>
    <n v="10"/>
    <n v="350"/>
    <x v="534"/>
    <n v="105367.5"/>
    <n v="597082.5"/>
    <n v="521820"/>
    <x v="671"/>
    <d v="2013-11-01T00:00:00"/>
    <n v="11"/>
    <x v="9"/>
    <x v="1"/>
  </r>
  <r>
    <x v="0"/>
    <x v="3"/>
    <x v="2"/>
    <x v="3"/>
    <x v="35"/>
    <n v="10"/>
    <n v="350"/>
    <x v="535"/>
    <n v="112927.5"/>
    <n v="639922.5"/>
    <n v="559260"/>
    <x v="672"/>
    <d v="2013-11-01T00:00:00"/>
    <n v="11"/>
    <x v="9"/>
    <x v="1"/>
  </r>
  <r>
    <x v="2"/>
    <x v="4"/>
    <x v="2"/>
    <x v="3"/>
    <x v="500"/>
    <n v="10"/>
    <n v="12"/>
    <x v="536"/>
    <n v="1645.2"/>
    <n v="9322.7999999999993"/>
    <n v="2742"/>
    <x v="673"/>
    <d v="2014-12-01T00:00:00"/>
    <n v="12"/>
    <x v="2"/>
    <x v="0"/>
  </r>
  <r>
    <x v="0"/>
    <x v="2"/>
    <x v="2"/>
    <x v="3"/>
    <x v="459"/>
    <n v="10"/>
    <n v="20"/>
    <x v="537"/>
    <n v="879"/>
    <n v="4981"/>
    <n v="2930"/>
    <x v="674"/>
    <d v="2014-12-01T00:00:00"/>
    <n v="12"/>
    <x v="2"/>
    <x v="0"/>
  </r>
  <r>
    <x v="2"/>
    <x v="3"/>
    <x v="3"/>
    <x v="3"/>
    <x v="501"/>
    <n v="120"/>
    <n v="12"/>
    <x v="538"/>
    <n v="900"/>
    <n v="5100"/>
    <n v="1500"/>
    <x v="675"/>
    <d v="2014-03-01T00:00:00"/>
    <n v="3"/>
    <x v="3"/>
    <x v="0"/>
  </r>
  <r>
    <x v="1"/>
    <x v="2"/>
    <x v="3"/>
    <x v="3"/>
    <x v="502"/>
    <n v="120"/>
    <n v="15"/>
    <x v="539"/>
    <n v="6358.5"/>
    <n v="36031.5"/>
    <n v="28260"/>
    <x v="676"/>
    <d v="2014-05-01T00:00:00"/>
    <n v="5"/>
    <x v="11"/>
    <x v="0"/>
  </r>
  <r>
    <x v="3"/>
    <x v="2"/>
    <x v="3"/>
    <x v="3"/>
    <x v="61"/>
    <n v="120"/>
    <n v="125"/>
    <x v="61"/>
    <n v="12431.25"/>
    <n v="70443.75"/>
    <n v="79560"/>
    <x v="86"/>
    <d v="2014-09-01T00:00:00"/>
    <n v="9"/>
    <x v="6"/>
    <x v="0"/>
  </r>
  <r>
    <x v="4"/>
    <x v="4"/>
    <x v="3"/>
    <x v="3"/>
    <x v="369"/>
    <n v="120"/>
    <n v="300"/>
    <x v="540"/>
    <n v="115830"/>
    <n v="656370"/>
    <n v="643500"/>
    <x v="677"/>
    <d v="2013-11-01T00:00:00"/>
    <n v="11"/>
    <x v="9"/>
    <x v="1"/>
  </r>
  <r>
    <x v="3"/>
    <x v="4"/>
    <x v="3"/>
    <x v="3"/>
    <x v="503"/>
    <n v="120"/>
    <n v="125"/>
    <x v="541"/>
    <n v="45712.5"/>
    <n v="259037.5"/>
    <n v="292560"/>
    <x v="678"/>
    <d v="2013-12-01T00:00:00"/>
    <n v="12"/>
    <x v="2"/>
    <x v="1"/>
  </r>
  <r>
    <x v="2"/>
    <x v="4"/>
    <x v="3"/>
    <x v="3"/>
    <x v="500"/>
    <n v="120"/>
    <n v="12"/>
    <x v="536"/>
    <n v="1645.2"/>
    <n v="9322.7999999999993"/>
    <n v="2742"/>
    <x v="679"/>
    <d v="2014-12-01T00:00:00"/>
    <n v="12"/>
    <x v="2"/>
    <x v="0"/>
  </r>
  <r>
    <x v="0"/>
    <x v="0"/>
    <x v="4"/>
    <x v="3"/>
    <x v="504"/>
    <n v="250"/>
    <n v="20"/>
    <x v="542"/>
    <n v="2596.5"/>
    <n v="14713.5"/>
    <n v="8655"/>
    <x v="680"/>
    <d v="2014-07-01T00:00:00"/>
    <n v="7"/>
    <x v="4"/>
    <x v="0"/>
  </r>
  <r>
    <x v="1"/>
    <x v="1"/>
    <x v="4"/>
    <x v="3"/>
    <x v="505"/>
    <n v="250"/>
    <n v="15"/>
    <x v="543"/>
    <n v="1107"/>
    <n v="6273"/>
    <n v="4920"/>
    <x v="681"/>
    <d v="2014-07-01T00:00:00"/>
    <n v="7"/>
    <x v="4"/>
    <x v="0"/>
  </r>
  <r>
    <x v="0"/>
    <x v="4"/>
    <x v="4"/>
    <x v="3"/>
    <x v="497"/>
    <n v="250"/>
    <n v="20"/>
    <x v="532"/>
    <n v="801"/>
    <n v="4539"/>
    <n v="2670"/>
    <x v="682"/>
    <d v="2013-10-01T00:00:00"/>
    <n v="10"/>
    <x v="7"/>
    <x v="1"/>
  </r>
  <r>
    <x v="1"/>
    <x v="1"/>
    <x v="4"/>
    <x v="3"/>
    <x v="498"/>
    <n v="250"/>
    <n v="15"/>
    <x v="533"/>
    <n v="2643.75"/>
    <n v="14981.25"/>
    <n v="11750"/>
    <x v="683"/>
    <d v="2014-10-01T00:00:00"/>
    <n v="10"/>
    <x v="7"/>
    <x v="0"/>
  </r>
  <r>
    <x v="3"/>
    <x v="0"/>
    <x v="4"/>
    <x v="3"/>
    <x v="506"/>
    <n v="250"/>
    <n v="125"/>
    <x v="544"/>
    <n v="55387.5"/>
    <n v="313862.5"/>
    <n v="354480"/>
    <x v="684"/>
    <d v="2013-11-01T00:00:00"/>
    <n v="11"/>
    <x v="9"/>
    <x v="1"/>
  </r>
  <r>
    <x v="3"/>
    <x v="1"/>
    <x v="4"/>
    <x v="3"/>
    <x v="205"/>
    <n v="250"/>
    <n v="125"/>
    <x v="545"/>
    <n v="10350"/>
    <n v="58650"/>
    <n v="66240"/>
    <x v="685"/>
    <d v="2014-11-01T00:00:00"/>
    <n v="11"/>
    <x v="9"/>
    <x v="0"/>
  </r>
  <r>
    <x v="0"/>
    <x v="2"/>
    <x v="4"/>
    <x v="3"/>
    <x v="459"/>
    <n v="250"/>
    <n v="20"/>
    <x v="537"/>
    <n v="879"/>
    <n v="4981"/>
    <n v="2930"/>
    <x v="686"/>
    <d v="2014-12-01T00:00:00"/>
    <n v="12"/>
    <x v="2"/>
    <x v="0"/>
  </r>
  <r>
    <x v="4"/>
    <x v="2"/>
    <x v="5"/>
    <x v="3"/>
    <x v="488"/>
    <n v="260"/>
    <n v="300"/>
    <x v="546"/>
    <n v="111375"/>
    <n v="631125"/>
    <n v="618750"/>
    <x v="687"/>
    <d v="2014-03-01T00:00:00"/>
    <n v="3"/>
    <x v="3"/>
    <x v="0"/>
  </r>
  <r>
    <x v="4"/>
    <x v="3"/>
    <x v="5"/>
    <x v="3"/>
    <x v="492"/>
    <n v="260"/>
    <n v="300"/>
    <x v="526"/>
    <n v="24570"/>
    <n v="139230"/>
    <n v="136500"/>
    <x v="688"/>
    <d v="2014-10-01T00:00:00"/>
    <n v="10"/>
    <x v="7"/>
    <x v="0"/>
  </r>
  <r>
    <x v="0"/>
    <x v="3"/>
    <x v="1"/>
    <x v="3"/>
    <x v="507"/>
    <n v="5"/>
    <n v="7"/>
    <x v="547"/>
    <n v="1436.4"/>
    <n v="8139.6"/>
    <n v="6840"/>
    <x v="689"/>
    <d v="2014-02-01T00:00:00"/>
    <n v="2"/>
    <x v="8"/>
    <x v="0"/>
  </r>
  <r>
    <x v="0"/>
    <x v="0"/>
    <x v="2"/>
    <x v="3"/>
    <x v="508"/>
    <n v="10"/>
    <n v="7"/>
    <x v="548"/>
    <n v="759.15000000000009"/>
    <n v="4301.8500000000004"/>
    <n v="3615"/>
    <x v="690"/>
    <d v="2014-04-01T00:00:00"/>
    <n v="4"/>
    <x v="10"/>
    <x v="0"/>
  </r>
  <r>
    <x v="2"/>
    <x v="4"/>
    <x v="4"/>
    <x v="3"/>
    <x v="509"/>
    <n v="250"/>
    <n v="12"/>
    <x v="549"/>
    <n v="3250.8"/>
    <n v="18421.2"/>
    <n v="5418"/>
    <x v="691"/>
    <d v="2014-05-01T00:00:00"/>
    <n v="5"/>
    <x v="11"/>
    <x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s v="Canada"/>
    <x v="0"/>
    <s v="None"/>
    <n v="1618.5"/>
    <n v="3"/>
    <n v="20"/>
    <n v="32370"/>
    <n v="0"/>
    <n v="32370"/>
    <n v="16185"/>
    <n v="27514.5"/>
    <d v="2014-01-01T00:00:00"/>
    <n v="1"/>
    <s v="January"/>
    <s v="2014"/>
    <n v="0.85"/>
    <n v="17"/>
  </r>
  <r>
    <x v="0"/>
    <s v="Germany"/>
    <x v="0"/>
    <s v="None"/>
    <n v="1321"/>
    <n v="3"/>
    <n v="20"/>
    <n v="26420"/>
    <n v="0"/>
    <n v="26420"/>
    <n v="13210"/>
    <n v="22457"/>
    <d v="2014-01-01T00:00:00"/>
    <n v="1"/>
    <s v="January"/>
    <s v="2014"/>
    <n v="0.85"/>
    <n v="17"/>
  </r>
  <r>
    <x v="1"/>
    <s v="France"/>
    <x v="0"/>
    <s v="None"/>
    <n v="2178"/>
    <n v="3"/>
    <n v="15"/>
    <n v="32670"/>
    <n v="0"/>
    <n v="32670"/>
    <n v="21780"/>
    <n v="26136"/>
    <d v="2014-06-01T00:00:00"/>
    <n v="6"/>
    <s v="June"/>
    <s v="2014"/>
    <n v="0.8"/>
    <n v="12"/>
  </r>
  <r>
    <x v="1"/>
    <s v="Germany"/>
    <x v="0"/>
    <s v="None"/>
    <n v="888"/>
    <n v="3"/>
    <n v="15"/>
    <n v="13320"/>
    <n v="0"/>
    <n v="13320"/>
    <n v="8880"/>
    <n v="10656"/>
    <d v="2014-06-01T00:00:00"/>
    <n v="6"/>
    <s v="June"/>
    <s v="2014"/>
    <n v="0.8"/>
    <n v="12"/>
  </r>
  <r>
    <x v="1"/>
    <s v="Mexico"/>
    <x v="0"/>
    <s v="None"/>
    <n v="2470"/>
    <n v="3"/>
    <n v="15"/>
    <n v="37050"/>
    <n v="0"/>
    <n v="37050"/>
    <n v="24700"/>
    <n v="29640"/>
    <d v="2014-06-01T00:00:00"/>
    <n v="6"/>
    <s v="June"/>
    <s v="2014"/>
    <n v="0.8"/>
    <n v="12"/>
  </r>
  <r>
    <x v="0"/>
    <s v="Germany"/>
    <x v="0"/>
    <s v="None"/>
    <n v="1513"/>
    <n v="3"/>
    <n v="350"/>
    <n v="529550"/>
    <n v="0"/>
    <n v="529550"/>
    <n v="393380"/>
    <n v="525011"/>
    <d v="2014-12-01T00:00:00"/>
    <n v="12"/>
    <s v="December"/>
    <s v="2014"/>
    <n v="0.99142857142857144"/>
    <n v="347"/>
  </r>
  <r>
    <x v="1"/>
    <s v="Germany"/>
    <x v="1"/>
    <s v="None"/>
    <n v="921"/>
    <n v="5"/>
    <n v="15"/>
    <n v="13815"/>
    <n v="0"/>
    <n v="13815"/>
    <n v="9210"/>
    <n v="9210"/>
    <d v="2014-03-01T00:00:00"/>
    <n v="3"/>
    <s v="March"/>
    <s v="2014"/>
    <n v="0.66666666666666663"/>
    <n v="10"/>
  </r>
  <r>
    <x v="2"/>
    <s v="Canada"/>
    <x v="1"/>
    <s v="None"/>
    <n v="2518"/>
    <n v="5"/>
    <n v="12"/>
    <n v="30216"/>
    <n v="0"/>
    <n v="30216"/>
    <n v="7554"/>
    <n v="17626"/>
    <d v="2014-06-01T00:00:00"/>
    <n v="6"/>
    <s v="June"/>
    <s v="2014"/>
    <n v="0.58333333333333337"/>
    <n v="7"/>
  </r>
  <r>
    <x v="0"/>
    <s v="France"/>
    <x v="1"/>
    <s v="None"/>
    <n v="1899"/>
    <n v="5"/>
    <n v="20"/>
    <n v="37980"/>
    <n v="0"/>
    <n v="37980"/>
    <n v="18990"/>
    <n v="28485"/>
    <d v="2014-06-01T00:00:00"/>
    <n v="6"/>
    <s v="June"/>
    <s v="2014"/>
    <n v="0.75"/>
    <n v="15"/>
  </r>
  <r>
    <x v="2"/>
    <s v="Germany"/>
    <x v="1"/>
    <s v="None"/>
    <n v="1545"/>
    <n v="5"/>
    <n v="12"/>
    <n v="18540"/>
    <n v="0"/>
    <n v="18540"/>
    <n v="4635"/>
    <n v="10815"/>
    <d v="2014-06-01T00:00:00"/>
    <n v="6"/>
    <s v="June"/>
    <s v="2014"/>
    <n v="0.58333333333333337"/>
    <n v="7"/>
  </r>
  <r>
    <x v="1"/>
    <s v="Mexico"/>
    <x v="1"/>
    <s v="None"/>
    <n v="2470"/>
    <n v="5"/>
    <n v="15"/>
    <n v="37050"/>
    <n v="0"/>
    <n v="37050"/>
    <n v="24700"/>
    <n v="24700"/>
    <d v="2014-06-01T00:00:00"/>
    <n v="6"/>
    <s v="June"/>
    <s v="2014"/>
    <n v="0.66666666666666663"/>
    <n v="10"/>
  </r>
  <r>
    <x v="3"/>
    <s v="Canada"/>
    <x v="1"/>
    <s v="None"/>
    <n v="2665.5"/>
    <n v="5"/>
    <n v="125"/>
    <n v="333187.5"/>
    <n v="0"/>
    <n v="333187.5"/>
    <n v="319860"/>
    <n v="319860"/>
    <d v="2014-07-01T00:00:00"/>
    <n v="7"/>
    <s v="July"/>
    <s v="2014"/>
    <n v="0.96"/>
    <n v="120"/>
  </r>
  <r>
    <x v="4"/>
    <s v="Mexico"/>
    <x v="1"/>
    <s v="None"/>
    <n v="958"/>
    <n v="5"/>
    <n v="300"/>
    <n v="287400"/>
    <n v="0"/>
    <n v="287400"/>
    <n v="239500"/>
    <n v="282610"/>
    <d v="2014-08-01T00:00:00"/>
    <n v="8"/>
    <s v="August"/>
    <s v="2014"/>
    <n v="0.98333333333333328"/>
    <n v="295"/>
  </r>
  <r>
    <x v="0"/>
    <s v="Germany"/>
    <x v="1"/>
    <s v="None"/>
    <n v="2146"/>
    <n v="5"/>
    <n v="7"/>
    <n v="15022"/>
    <n v="0"/>
    <n v="15022"/>
    <n v="10730"/>
    <n v="4292"/>
    <d v="2014-09-01T00:00:00"/>
    <n v="9"/>
    <s v="September"/>
    <s v="2014"/>
    <n v="0.2857142857142857"/>
    <n v="2"/>
  </r>
  <r>
    <x v="3"/>
    <s v="Canada"/>
    <x v="1"/>
    <s v="None"/>
    <n v="345"/>
    <n v="5"/>
    <n v="125"/>
    <n v="43125"/>
    <n v="0"/>
    <n v="43125"/>
    <n v="41400"/>
    <n v="41400"/>
    <d v="2013-10-01T00:00:00"/>
    <n v="10"/>
    <s v="October"/>
    <s v="2013"/>
    <n v="0.96"/>
    <n v="120"/>
  </r>
  <r>
    <x v="1"/>
    <s v="United States of America"/>
    <x v="1"/>
    <s v="None"/>
    <n v="615"/>
    <n v="5"/>
    <n v="15"/>
    <n v="9225"/>
    <n v="0"/>
    <n v="9225"/>
    <n v="6150"/>
    <n v="6150"/>
    <d v="2014-12-01T00:00:00"/>
    <n v="12"/>
    <s v="December"/>
    <s v="2014"/>
    <n v="0.66666666666666663"/>
    <n v="10"/>
  </r>
  <r>
    <x v="0"/>
    <s v="Canada"/>
    <x v="2"/>
    <s v="None"/>
    <n v="292"/>
    <n v="10"/>
    <n v="20"/>
    <n v="5840"/>
    <n v="0"/>
    <n v="5840"/>
    <n v="2920"/>
    <n v="2920"/>
    <d v="2014-02-01T00:00:00"/>
    <n v="2"/>
    <s v="February"/>
    <s v="2014"/>
    <n v="0.5"/>
    <n v="10"/>
  </r>
  <r>
    <x v="1"/>
    <s v="Mexico"/>
    <x v="2"/>
    <s v="None"/>
    <n v="974"/>
    <n v="10"/>
    <n v="15"/>
    <n v="14610"/>
    <n v="0"/>
    <n v="14610"/>
    <n v="9740"/>
    <n v="4870"/>
    <d v="2014-02-01T00:00:00"/>
    <n v="2"/>
    <s v="February"/>
    <s v="2014"/>
    <n v="0.33333333333333331"/>
    <n v="5"/>
  </r>
  <r>
    <x v="2"/>
    <s v="Canada"/>
    <x v="2"/>
    <s v="None"/>
    <n v="2518"/>
    <n v="10"/>
    <n v="12"/>
    <n v="30216"/>
    <n v="0"/>
    <n v="30216"/>
    <n v="7554"/>
    <n v="5036"/>
    <d v="2014-06-01T00:00:00"/>
    <n v="6"/>
    <s v="June"/>
    <s v="2014"/>
    <n v="0.16666666666666666"/>
    <n v="2"/>
  </r>
  <r>
    <x v="0"/>
    <s v="Germany"/>
    <x v="2"/>
    <s v="None"/>
    <n v="1006"/>
    <n v="10"/>
    <n v="350"/>
    <n v="352100"/>
    <n v="0"/>
    <n v="352100"/>
    <n v="261560"/>
    <n v="342040"/>
    <d v="2014-06-01T00:00:00"/>
    <n v="6"/>
    <s v="June"/>
    <s v="2014"/>
    <n v="0.97142857142857142"/>
    <n v="340"/>
  </r>
  <r>
    <x v="2"/>
    <s v="Germany"/>
    <x v="2"/>
    <s v="None"/>
    <n v="367"/>
    <n v="10"/>
    <n v="12"/>
    <n v="4404"/>
    <n v="0"/>
    <n v="4404"/>
    <n v="1101"/>
    <n v="734"/>
    <d v="2014-07-01T00:00:00"/>
    <n v="7"/>
    <s v="July"/>
    <s v="2014"/>
    <n v="0.16666666666666666"/>
    <n v="2"/>
  </r>
  <r>
    <x v="0"/>
    <s v="Mexico"/>
    <x v="2"/>
    <s v="None"/>
    <n v="883"/>
    <n v="10"/>
    <n v="7"/>
    <n v="6181"/>
    <n v="0"/>
    <n v="6181"/>
    <n v="4415"/>
    <n v="-2649"/>
    <d v="2014-08-01T00:00:00"/>
    <n v="8"/>
    <s v="August"/>
    <s v="2014"/>
    <n v="-0.42857142857142855"/>
    <n v="-3"/>
  </r>
  <r>
    <x v="1"/>
    <s v="France"/>
    <x v="2"/>
    <s v="None"/>
    <n v="549"/>
    <n v="10"/>
    <n v="15"/>
    <n v="8235"/>
    <n v="0"/>
    <n v="8235"/>
    <n v="5490"/>
    <n v="2745"/>
    <d v="2013-09-01T00:00:00"/>
    <n v="9"/>
    <s v="September"/>
    <s v="2013"/>
    <n v="0.33333333333333331"/>
    <n v="5"/>
  </r>
  <r>
    <x v="4"/>
    <s v="Mexico"/>
    <x v="2"/>
    <s v="None"/>
    <n v="788"/>
    <n v="10"/>
    <n v="300"/>
    <n v="236400"/>
    <n v="0"/>
    <n v="236400"/>
    <n v="197000"/>
    <n v="228520"/>
    <d v="2013-09-01T00:00:00"/>
    <n v="9"/>
    <s v="September"/>
    <s v="2013"/>
    <n v="0.96666666666666667"/>
    <n v="290"/>
  </r>
  <r>
    <x v="1"/>
    <s v="Mexico"/>
    <x v="2"/>
    <s v="None"/>
    <n v="2472"/>
    <n v="10"/>
    <n v="15"/>
    <n v="37080"/>
    <n v="0"/>
    <n v="37080"/>
    <n v="24720"/>
    <n v="12360"/>
    <d v="2014-09-01T00:00:00"/>
    <n v="9"/>
    <s v="September"/>
    <s v="2014"/>
    <n v="0.33333333333333331"/>
    <n v="5"/>
  </r>
  <r>
    <x v="0"/>
    <s v="United States of America"/>
    <x v="2"/>
    <s v="None"/>
    <n v="1143"/>
    <n v="10"/>
    <n v="7"/>
    <n v="8001"/>
    <n v="0"/>
    <n v="8001"/>
    <n v="5715"/>
    <n v="-3429"/>
    <d v="2014-10-01T00:00:00"/>
    <n v="10"/>
    <s v="October"/>
    <s v="2014"/>
    <n v="-0.42857142857142855"/>
    <n v="-3"/>
  </r>
  <r>
    <x v="0"/>
    <s v="Canada"/>
    <x v="2"/>
    <s v="None"/>
    <n v="1725"/>
    <n v="10"/>
    <n v="350"/>
    <n v="603750"/>
    <n v="0"/>
    <n v="603750"/>
    <n v="448500"/>
    <n v="586500"/>
    <d v="2013-11-01T00:00:00"/>
    <n v="11"/>
    <s v="November"/>
    <s v="2013"/>
    <n v="0.97142857142857142"/>
    <n v="340"/>
  </r>
  <r>
    <x v="2"/>
    <s v="United States of America"/>
    <x v="2"/>
    <s v="None"/>
    <n v="912"/>
    <n v="10"/>
    <n v="12"/>
    <n v="10944"/>
    <n v="0"/>
    <n v="10944"/>
    <n v="2736"/>
    <n v="1824"/>
    <d v="2013-11-01T00:00:00"/>
    <n v="11"/>
    <s v="November"/>
    <s v="2013"/>
    <n v="0.16666666666666666"/>
    <n v="2"/>
  </r>
  <r>
    <x v="1"/>
    <s v="Canada"/>
    <x v="2"/>
    <s v="None"/>
    <n v="2152"/>
    <n v="10"/>
    <n v="15"/>
    <n v="32280"/>
    <n v="0"/>
    <n v="32280"/>
    <n v="21520"/>
    <n v="10760"/>
    <d v="2013-12-01T00:00:00"/>
    <n v="12"/>
    <s v="December"/>
    <s v="2013"/>
    <n v="0.33333333333333331"/>
    <n v="5"/>
  </r>
  <r>
    <x v="0"/>
    <s v="Canada"/>
    <x v="2"/>
    <s v="None"/>
    <n v="1817"/>
    <n v="10"/>
    <n v="20"/>
    <n v="36340"/>
    <n v="0"/>
    <n v="36340"/>
    <n v="18170"/>
    <n v="18170"/>
    <d v="2014-12-01T00:00:00"/>
    <n v="12"/>
    <s v="December"/>
    <s v="2014"/>
    <n v="0.5"/>
    <n v="10"/>
  </r>
  <r>
    <x v="0"/>
    <s v="Germany"/>
    <x v="2"/>
    <s v="None"/>
    <n v="1513"/>
    <n v="10"/>
    <n v="350"/>
    <n v="529550"/>
    <n v="0"/>
    <n v="529550"/>
    <n v="393380"/>
    <n v="514420"/>
    <d v="2014-12-01T00:00:00"/>
    <n v="12"/>
    <s v="December"/>
    <s v="2014"/>
    <n v="0.97142857142857142"/>
    <n v="340"/>
  </r>
  <r>
    <x v="0"/>
    <s v="Mexico"/>
    <x v="3"/>
    <s v="None"/>
    <n v="1493"/>
    <n v="120"/>
    <n v="7"/>
    <n v="10451"/>
    <n v="0"/>
    <n v="10451"/>
    <n v="7465"/>
    <n v="-168709"/>
    <d v="2014-01-01T00:00:00"/>
    <n v="1"/>
    <s v="January"/>
    <s v="2014"/>
    <n v="-16.142857142857142"/>
    <n v="-113"/>
  </r>
  <r>
    <x v="3"/>
    <s v="France"/>
    <x v="3"/>
    <s v="None"/>
    <n v="1804"/>
    <n v="120"/>
    <n v="125"/>
    <n v="225500"/>
    <n v="0"/>
    <n v="225500"/>
    <n v="216480"/>
    <n v="9020"/>
    <d v="2014-02-01T00:00:00"/>
    <n v="2"/>
    <s v="February"/>
    <s v="2014"/>
    <n v="0.04"/>
    <n v="5"/>
  </r>
  <r>
    <x v="2"/>
    <s v="Germany"/>
    <x v="3"/>
    <s v="None"/>
    <n v="2161"/>
    <n v="120"/>
    <n v="12"/>
    <n v="25932"/>
    <n v="0"/>
    <n v="25932"/>
    <n v="6483"/>
    <n v="-233388"/>
    <d v="2014-03-01T00:00:00"/>
    <n v="3"/>
    <s v="March"/>
    <s v="2014"/>
    <n v="-9"/>
    <n v="-108"/>
  </r>
  <r>
    <x v="0"/>
    <s v="Germany"/>
    <x v="3"/>
    <s v="None"/>
    <n v="1006"/>
    <n v="120"/>
    <n v="350"/>
    <n v="352100"/>
    <n v="0"/>
    <n v="352100"/>
    <n v="261560"/>
    <n v="231380"/>
    <d v="2014-06-01T00:00:00"/>
    <n v="6"/>
    <s v="June"/>
    <s v="2014"/>
    <n v="0.65714285714285714"/>
    <n v="230"/>
  </r>
  <r>
    <x v="2"/>
    <s v="Germany"/>
    <x v="3"/>
    <s v="None"/>
    <n v="1545"/>
    <n v="120"/>
    <n v="12"/>
    <n v="18540"/>
    <n v="0"/>
    <n v="18540"/>
    <n v="4635"/>
    <n v="-166860"/>
    <d v="2014-06-01T00:00:00"/>
    <n v="6"/>
    <s v="June"/>
    <s v="2014"/>
    <n v="-9"/>
    <n v="-108"/>
  </r>
  <r>
    <x v="3"/>
    <s v="United States of America"/>
    <x v="3"/>
    <s v="None"/>
    <n v="2821"/>
    <n v="120"/>
    <n v="125"/>
    <n v="352625"/>
    <n v="0"/>
    <n v="352625"/>
    <n v="338520"/>
    <n v="14105"/>
    <d v="2014-08-01T00:00:00"/>
    <n v="8"/>
    <s v="August"/>
    <s v="2014"/>
    <n v="0.04"/>
    <n v="5"/>
  </r>
  <r>
    <x v="3"/>
    <s v="Canada"/>
    <x v="3"/>
    <s v="None"/>
    <n v="345"/>
    <n v="120"/>
    <n v="125"/>
    <n v="43125"/>
    <n v="0"/>
    <n v="43125"/>
    <n v="41400"/>
    <n v="1725"/>
    <d v="2013-10-01T00:00:00"/>
    <n v="10"/>
    <s v="October"/>
    <s v="2013"/>
    <n v="0.04"/>
    <n v="5"/>
  </r>
  <r>
    <x v="4"/>
    <s v="Canada"/>
    <x v="4"/>
    <s v="None"/>
    <n v="2001"/>
    <n v="250"/>
    <n v="300"/>
    <n v="600300"/>
    <n v="0"/>
    <n v="600300"/>
    <n v="500250"/>
    <n v="100050"/>
    <d v="2014-02-01T00:00:00"/>
    <n v="2"/>
    <s v="February"/>
    <s v="2014"/>
    <n v="0.16666666666666666"/>
    <n v="50"/>
  </r>
  <r>
    <x v="2"/>
    <s v="Germany"/>
    <x v="4"/>
    <s v="None"/>
    <n v="2838"/>
    <n v="250"/>
    <n v="12"/>
    <n v="34056"/>
    <n v="0"/>
    <n v="34056"/>
    <n v="8514"/>
    <n v="-675444"/>
    <d v="2014-04-01T00:00:00"/>
    <n v="4"/>
    <s v="April"/>
    <s v="2014"/>
    <n v="-19.833333333333332"/>
    <n v="-238"/>
  </r>
  <r>
    <x v="1"/>
    <s v="France"/>
    <x v="4"/>
    <s v="None"/>
    <n v="2178"/>
    <n v="250"/>
    <n v="15"/>
    <n v="32670"/>
    <n v="0"/>
    <n v="32670"/>
    <n v="21780"/>
    <n v="-511830"/>
    <d v="2014-06-01T00:00:00"/>
    <n v="6"/>
    <s v="June"/>
    <s v="2014"/>
    <n v="-15.666666666666666"/>
    <n v="-235"/>
  </r>
  <r>
    <x v="1"/>
    <s v="Germany"/>
    <x v="4"/>
    <s v="None"/>
    <n v="888"/>
    <n v="250"/>
    <n v="15"/>
    <n v="13320"/>
    <n v="0"/>
    <n v="13320"/>
    <n v="8880"/>
    <n v="-208680"/>
    <d v="2014-06-01T00:00:00"/>
    <n v="6"/>
    <s v="June"/>
    <s v="2014"/>
    <n v="-15.666666666666666"/>
    <n v="-235"/>
  </r>
  <r>
    <x v="0"/>
    <s v="France"/>
    <x v="4"/>
    <s v="None"/>
    <n v="1527"/>
    <n v="250"/>
    <n v="350"/>
    <n v="534450"/>
    <n v="0"/>
    <n v="534450"/>
    <n v="397020"/>
    <n v="152700"/>
    <d v="2013-09-01T00:00:00"/>
    <n v="9"/>
    <s v="September"/>
    <s v="2013"/>
    <n v="0.2857142857142857"/>
    <n v="100"/>
  </r>
  <r>
    <x v="4"/>
    <s v="France"/>
    <x v="4"/>
    <s v="None"/>
    <n v="2151"/>
    <n v="250"/>
    <n v="300"/>
    <n v="645300"/>
    <n v="0"/>
    <n v="645300"/>
    <n v="537750"/>
    <n v="107550"/>
    <d v="2014-09-01T00:00:00"/>
    <n v="9"/>
    <s v="September"/>
    <s v="2014"/>
    <n v="0.16666666666666666"/>
    <n v="50"/>
  </r>
  <r>
    <x v="0"/>
    <s v="Canada"/>
    <x v="4"/>
    <s v="None"/>
    <n v="1817"/>
    <n v="250"/>
    <n v="20"/>
    <n v="36340"/>
    <n v="0"/>
    <n v="36340"/>
    <n v="18170"/>
    <n v="-417910"/>
    <d v="2014-12-01T00:00:00"/>
    <n v="12"/>
    <s v="December"/>
    <s v="2014"/>
    <n v="-11.5"/>
    <n v="-230"/>
  </r>
  <r>
    <x v="0"/>
    <s v="France"/>
    <x v="5"/>
    <s v="None"/>
    <n v="2750"/>
    <n v="260"/>
    <n v="350"/>
    <n v="962500"/>
    <n v="0"/>
    <n v="962500"/>
    <n v="715000"/>
    <n v="247500"/>
    <d v="2014-02-01T00:00:00"/>
    <n v="2"/>
    <s v="February"/>
    <s v="2014"/>
    <n v="0.25714285714285712"/>
    <n v="90"/>
  </r>
  <r>
    <x v="2"/>
    <s v="United States of America"/>
    <x v="5"/>
    <s v="None"/>
    <n v="1953"/>
    <n v="260"/>
    <n v="12"/>
    <n v="23436"/>
    <n v="0"/>
    <n v="23436"/>
    <n v="5859"/>
    <n v="-484344"/>
    <d v="2014-04-01T00:00:00"/>
    <n v="4"/>
    <s v="April"/>
    <s v="2014"/>
    <n v="-20.666666666666668"/>
    <n v="-248"/>
  </r>
  <r>
    <x v="3"/>
    <s v="Germany"/>
    <x v="5"/>
    <s v="None"/>
    <n v="4219.5"/>
    <n v="260"/>
    <n v="125"/>
    <n v="527437.5"/>
    <n v="0"/>
    <n v="527437.5"/>
    <n v="506340"/>
    <n v="-569632.5"/>
    <d v="2014-04-01T00:00:00"/>
    <n v="4"/>
    <s v="April"/>
    <s v="2014"/>
    <n v="-1.08"/>
    <n v="-135"/>
  </r>
  <r>
    <x v="0"/>
    <s v="France"/>
    <x v="5"/>
    <s v="None"/>
    <n v="1899"/>
    <n v="260"/>
    <n v="20"/>
    <n v="37980"/>
    <n v="0"/>
    <n v="37980"/>
    <n v="18990"/>
    <n v="-455760"/>
    <d v="2014-06-01T00:00:00"/>
    <n v="6"/>
    <s v="June"/>
    <s v="2014"/>
    <n v="-12"/>
    <n v="-240"/>
  </r>
  <r>
    <x v="0"/>
    <s v="Germany"/>
    <x v="5"/>
    <s v="None"/>
    <n v="1686"/>
    <n v="260"/>
    <n v="7"/>
    <n v="11802"/>
    <n v="0"/>
    <n v="11802"/>
    <n v="8430"/>
    <n v="-426558"/>
    <d v="2014-07-01T00:00:00"/>
    <n v="7"/>
    <s v="July"/>
    <s v="2014"/>
    <n v="-36.142857142857146"/>
    <n v="-253"/>
  </r>
  <r>
    <x v="2"/>
    <s v="United States of America"/>
    <x v="5"/>
    <s v="None"/>
    <n v="2141"/>
    <n v="260"/>
    <n v="12"/>
    <n v="25692"/>
    <n v="0"/>
    <n v="25692"/>
    <n v="6423"/>
    <n v="-530968"/>
    <d v="2014-08-01T00:00:00"/>
    <n v="8"/>
    <s v="August"/>
    <s v="2014"/>
    <n v="-20.666666666666668"/>
    <n v="-248"/>
  </r>
  <r>
    <x v="0"/>
    <s v="United States of America"/>
    <x v="5"/>
    <s v="None"/>
    <n v="1143"/>
    <n v="260"/>
    <n v="7"/>
    <n v="8001"/>
    <n v="0"/>
    <n v="8001"/>
    <n v="5715"/>
    <n v="-289179"/>
    <d v="2014-10-01T00:00:00"/>
    <n v="10"/>
    <s v="October"/>
    <s v="2014"/>
    <n v="-36.142857142857146"/>
    <n v="-253"/>
  </r>
  <r>
    <x v="1"/>
    <s v="United States of America"/>
    <x v="5"/>
    <s v="None"/>
    <n v="615"/>
    <n v="260"/>
    <n v="15"/>
    <n v="9225"/>
    <n v="0"/>
    <n v="9225"/>
    <n v="6150"/>
    <n v="-150675"/>
    <d v="2014-12-01T00:00:00"/>
    <n v="12"/>
    <s v="December"/>
    <s v="2014"/>
    <n v="-16.333333333333332"/>
    <n v="-245"/>
  </r>
  <r>
    <x v="0"/>
    <s v="France"/>
    <x v="2"/>
    <s v="Low"/>
    <n v="3945"/>
    <n v="10"/>
    <n v="7"/>
    <n v="27615"/>
    <n v="276.14999999999998"/>
    <n v="27338.85"/>
    <n v="19725"/>
    <n v="-11835"/>
    <d v="2014-01-01T00:00:00"/>
    <n v="1"/>
    <s v="January"/>
    <s v="2014"/>
    <n v="-0.4329004329004329"/>
    <n v="-3"/>
  </r>
  <r>
    <x v="1"/>
    <s v="France"/>
    <x v="2"/>
    <s v="Low"/>
    <n v="2296"/>
    <n v="10"/>
    <n v="15"/>
    <n v="34440"/>
    <n v="344.4"/>
    <n v="34095.599999999999"/>
    <n v="22960"/>
    <n v="11480"/>
    <d v="2014-02-01T00:00:00"/>
    <n v="2"/>
    <s v="February"/>
    <s v="2014"/>
    <n v="0.33670033670033672"/>
    <n v="5"/>
  </r>
  <r>
    <x v="0"/>
    <s v="France"/>
    <x v="2"/>
    <s v="Low"/>
    <n v="1030"/>
    <n v="10"/>
    <n v="7"/>
    <n v="7210"/>
    <n v="72.099999999999994"/>
    <n v="7137.9"/>
    <n v="5150"/>
    <n v="-3090"/>
    <d v="2014-05-01T00:00:00"/>
    <n v="5"/>
    <s v="May"/>
    <s v="2014"/>
    <n v="-0.4329004329004329"/>
    <n v="-3"/>
  </r>
  <r>
    <x v="0"/>
    <s v="France"/>
    <x v="3"/>
    <s v="Low"/>
    <n v="639"/>
    <n v="120"/>
    <n v="7"/>
    <n v="4473"/>
    <n v="44.73"/>
    <n v="4428.2700000000004"/>
    <n v="3195"/>
    <n v="-72207"/>
    <d v="2014-11-01T00:00:00"/>
    <n v="11"/>
    <s v="November"/>
    <s v="2014"/>
    <n v="-16.305916305916305"/>
    <n v="-113"/>
  </r>
  <r>
    <x v="0"/>
    <s v="Canada"/>
    <x v="4"/>
    <s v="Low"/>
    <n v="1326"/>
    <n v="250"/>
    <n v="7"/>
    <n v="9282"/>
    <n v="92.82"/>
    <n v="9189.18"/>
    <n v="6630"/>
    <n v="-322218"/>
    <d v="2014-03-01T00:00:00"/>
    <n v="3"/>
    <s v="March"/>
    <s v="2014"/>
    <n v="-35.064935064935064"/>
    <n v="-243"/>
  </r>
  <r>
    <x v="2"/>
    <s v="United States of America"/>
    <x v="0"/>
    <s v="Low"/>
    <n v="1858"/>
    <n v="3"/>
    <n v="12"/>
    <n v="22296"/>
    <n v="222.96"/>
    <n v="22073.040000000001"/>
    <n v="5574"/>
    <n v="16722"/>
    <d v="2014-02-01T00:00:00"/>
    <n v="2"/>
    <s v="February"/>
    <s v="2014"/>
    <n v="0.75757575757575757"/>
    <n v="9"/>
  </r>
  <r>
    <x v="0"/>
    <s v="Mexico"/>
    <x v="0"/>
    <s v="Low"/>
    <n v="1210"/>
    <n v="3"/>
    <n v="350"/>
    <n v="423500"/>
    <n v="4235"/>
    <n v="419265"/>
    <n v="314600"/>
    <n v="419870"/>
    <d v="2014-03-01T00:00:00"/>
    <n v="3"/>
    <s v="March"/>
    <s v="2014"/>
    <n v="1.0014430014430014"/>
    <n v="347"/>
  </r>
  <r>
    <x v="0"/>
    <s v="United States of America"/>
    <x v="0"/>
    <s v="Low"/>
    <n v="2529"/>
    <n v="3"/>
    <n v="7"/>
    <n v="17703"/>
    <n v="177.03"/>
    <n v="17525.97"/>
    <n v="12645"/>
    <n v="10116"/>
    <d v="2014-07-01T00:00:00"/>
    <n v="7"/>
    <s v="July"/>
    <s v="2014"/>
    <n v="0.57720057720057716"/>
    <n v="4"/>
  </r>
  <r>
    <x v="2"/>
    <s v="Canada"/>
    <x v="0"/>
    <s v="Low"/>
    <n v="1445"/>
    <n v="3"/>
    <n v="12"/>
    <n v="17340"/>
    <n v="173.4"/>
    <n v="17166.599999999999"/>
    <n v="4335"/>
    <n v="13005"/>
    <d v="2014-09-01T00:00:00"/>
    <n v="9"/>
    <s v="September"/>
    <s v="2014"/>
    <n v="0.75757575757575768"/>
    <n v="9"/>
  </r>
  <r>
    <x v="3"/>
    <s v="United States of America"/>
    <x v="0"/>
    <s v="Low"/>
    <n v="330"/>
    <n v="3"/>
    <n v="125"/>
    <n v="41250"/>
    <n v="412.5"/>
    <n v="40837.5"/>
    <n v="39600"/>
    <n v="40260"/>
    <d v="2013-09-01T00:00:00"/>
    <n v="9"/>
    <s v="September"/>
    <s v="2013"/>
    <n v="0.98585858585858588"/>
    <n v="122"/>
  </r>
  <r>
    <x v="2"/>
    <s v="France"/>
    <x v="0"/>
    <s v="Low"/>
    <n v="2671"/>
    <n v="3"/>
    <n v="12"/>
    <n v="32052"/>
    <n v="320.52"/>
    <n v="31731.48"/>
    <n v="8013"/>
    <n v="24039"/>
    <d v="2014-09-01T00:00:00"/>
    <n v="9"/>
    <s v="September"/>
    <s v="2014"/>
    <n v="0.75757575757575757"/>
    <n v="9"/>
  </r>
  <r>
    <x v="2"/>
    <s v="Germany"/>
    <x v="0"/>
    <s v="Low"/>
    <n v="766"/>
    <n v="3"/>
    <n v="12"/>
    <n v="9192"/>
    <n v="91.92"/>
    <n v="9100.08"/>
    <n v="2298"/>
    <n v="6894"/>
    <d v="2013-10-01T00:00:00"/>
    <n v="10"/>
    <s v="October"/>
    <s v="2013"/>
    <n v="0.75757575757575757"/>
    <n v="9"/>
  </r>
  <r>
    <x v="4"/>
    <s v="Mexico"/>
    <x v="0"/>
    <s v="Low"/>
    <n v="494"/>
    <n v="3"/>
    <n v="300"/>
    <n v="148200"/>
    <n v="1482"/>
    <n v="146718"/>
    <n v="123500"/>
    <n v="146718"/>
    <d v="2013-10-01T00:00:00"/>
    <n v="10"/>
    <s v="October"/>
    <s v="2013"/>
    <n v="1"/>
    <n v="297"/>
  </r>
  <r>
    <x v="0"/>
    <s v="Mexico"/>
    <x v="0"/>
    <s v="Low"/>
    <n v="1397"/>
    <n v="3"/>
    <n v="350"/>
    <n v="488950"/>
    <n v="4889.5"/>
    <n v="484060.5"/>
    <n v="363220"/>
    <n v="484759"/>
    <d v="2014-10-01T00:00:00"/>
    <n v="10"/>
    <s v="October"/>
    <s v="2014"/>
    <n v="1.0014430014430014"/>
    <n v="347"/>
  </r>
  <r>
    <x v="0"/>
    <s v="France"/>
    <x v="0"/>
    <s v="Low"/>
    <n v="2155"/>
    <n v="3"/>
    <n v="350"/>
    <n v="754250"/>
    <n v="7542.5"/>
    <n v="746707.5"/>
    <n v="560300"/>
    <n v="747785"/>
    <d v="2014-12-01T00:00:00"/>
    <n v="12"/>
    <s v="December"/>
    <s v="2014"/>
    <n v="1.0014430014430014"/>
    <n v="347"/>
  </r>
  <r>
    <x v="1"/>
    <s v="Mexico"/>
    <x v="1"/>
    <s v="Low"/>
    <n v="2214"/>
    <n v="5"/>
    <n v="15"/>
    <n v="33210"/>
    <n v="332.1"/>
    <n v="32877.9"/>
    <n v="22140"/>
    <n v="22140"/>
    <d v="2014-03-01T00:00:00"/>
    <n v="3"/>
    <s v="March"/>
    <s v="2014"/>
    <n v="0.67340067340067333"/>
    <n v="10"/>
  </r>
  <r>
    <x v="4"/>
    <s v="United States of America"/>
    <x v="1"/>
    <s v="Low"/>
    <n v="2301"/>
    <n v="5"/>
    <n v="300"/>
    <n v="690300"/>
    <n v="6903"/>
    <n v="683397"/>
    <n v="575250"/>
    <n v="678795"/>
    <d v="2014-04-01T00:00:00"/>
    <n v="4"/>
    <s v="April"/>
    <s v="2014"/>
    <n v="0.9932659932659933"/>
    <n v="295"/>
  </r>
  <r>
    <x v="0"/>
    <s v="France"/>
    <x v="1"/>
    <s v="Low"/>
    <n v="1375.5"/>
    <n v="5"/>
    <n v="20"/>
    <n v="27510"/>
    <n v="275.10000000000002"/>
    <n v="27234.9"/>
    <n v="13755"/>
    <n v="20632.5"/>
    <d v="2014-07-01T00:00:00"/>
    <n v="7"/>
    <s v="July"/>
    <s v="2014"/>
    <n v="0.75757575757575757"/>
    <n v="15"/>
  </r>
  <r>
    <x v="0"/>
    <s v="Canada"/>
    <x v="1"/>
    <s v="Low"/>
    <n v="1830"/>
    <n v="5"/>
    <n v="7"/>
    <n v="12810"/>
    <n v="128.1"/>
    <n v="12681.9"/>
    <n v="9150"/>
    <n v="3660"/>
    <d v="2014-08-01T00:00:00"/>
    <n v="8"/>
    <s v="August"/>
    <s v="2014"/>
    <n v="0.28860028860028863"/>
    <n v="2"/>
  </r>
  <r>
    <x v="4"/>
    <s v="United States of America"/>
    <x v="1"/>
    <s v="Low"/>
    <n v="2498"/>
    <n v="5"/>
    <n v="300"/>
    <n v="749400"/>
    <n v="7494"/>
    <n v="741906"/>
    <n v="624500"/>
    <n v="736910"/>
    <d v="2013-09-01T00:00:00"/>
    <n v="9"/>
    <s v="September"/>
    <s v="2013"/>
    <n v="0.9932659932659933"/>
    <n v="295"/>
  </r>
  <r>
    <x v="3"/>
    <s v="United States of America"/>
    <x v="1"/>
    <s v="Low"/>
    <n v="663"/>
    <n v="5"/>
    <n v="125"/>
    <n v="82875"/>
    <n v="828.75"/>
    <n v="82046.25"/>
    <n v="79560"/>
    <n v="79560"/>
    <d v="2013-10-01T00:00:00"/>
    <n v="10"/>
    <s v="October"/>
    <s v="2013"/>
    <n v="0.96969696969696972"/>
    <n v="120"/>
  </r>
  <r>
    <x v="1"/>
    <s v="United States of America"/>
    <x v="2"/>
    <s v="Low"/>
    <n v="1514"/>
    <n v="10"/>
    <n v="15"/>
    <n v="22710"/>
    <n v="227.1"/>
    <n v="22482.9"/>
    <n v="15140"/>
    <n v="7570"/>
    <d v="2014-02-01T00:00:00"/>
    <n v="2"/>
    <s v="February"/>
    <s v="2014"/>
    <n v="0.33670033670033667"/>
    <n v="5"/>
  </r>
  <r>
    <x v="0"/>
    <s v="United States of America"/>
    <x v="2"/>
    <s v="Low"/>
    <n v="4492.5"/>
    <n v="10"/>
    <n v="7"/>
    <n v="31447.5"/>
    <n v="314.47500000000002"/>
    <n v="31133.025000000001"/>
    <n v="22462.5"/>
    <n v="-13477.5"/>
    <d v="2014-04-01T00:00:00"/>
    <n v="4"/>
    <s v="April"/>
    <s v="2014"/>
    <n v="-0.4329004329004329"/>
    <n v="-3"/>
  </r>
  <r>
    <x v="3"/>
    <s v="United States of America"/>
    <x v="2"/>
    <s v="Low"/>
    <n v="727"/>
    <n v="10"/>
    <n v="125"/>
    <n v="90875"/>
    <n v="908.75"/>
    <n v="89966.25"/>
    <n v="87240"/>
    <n v="83605"/>
    <d v="2014-06-01T00:00:00"/>
    <n v="6"/>
    <s v="June"/>
    <s v="2014"/>
    <n v="0.92929292929292928"/>
    <n v="115"/>
  </r>
  <r>
    <x v="3"/>
    <s v="France"/>
    <x v="2"/>
    <s v="Low"/>
    <n v="787"/>
    <n v="10"/>
    <n v="125"/>
    <n v="98375"/>
    <n v="983.75"/>
    <n v="97391.25"/>
    <n v="94440"/>
    <n v="90505"/>
    <d v="2014-06-01T00:00:00"/>
    <n v="6"/>
    <s v="June"/>
    <s v="2014"/>
    <n v="0.92929292929292928"/>
    <n v="115"/>
  </r>
  <r>
    <x v="3"/>
    <s v="Mexico"/>
    <x v="2"/>
    <s v="Low"/>
    <n v="1823"/>
    <n v="10"/>
    <n v="125"/>
    <n v="227875"/>
    <n v="2278.75"/>
    <n v="225596.25"/>
    <n v="218760"/>
    <n v="209645"/>
    <d v="2014-07-01T00:00:00"/>
    <n v="7"/>
    <s v="July"/>
    <s v="2014"/>
    <n v="0.92929292929292928"/>
    <n v="115"/>
  </r>
  <r>
    <x v="1"/>
    <s v="Germany"/>
    <x v="2"/>
    <s v="Low"/>
    <n v="747"/>
    <n v="10"/>
    <n v="15"/>
    <n v="11205"/>
    <n v="112.05"/>
    <n v="11092.95"/>
    <n v="7470"/>
    <n v="3735"/>
    <d v="2014-09-01T00:00:00"/>
    <n v="9"/>
    <s v="September"/>
    <s v="2014"/>
    <n v="0.33670033670033667"/>
    <n v="5"/>
  </r>
  <r>
    <x v="2"/>
    <s v="Germany"/>
    <x v="2"/>
    <s v="Low"/>
    <n v="766"/>
    <n v="10"/>
    <n v="12"/>
    <n v="9192"/>
    <n v="91.92"/>
    <n v="9100.08"/>
    <n v="2298"/>
    <n v="1532"/>
    <d v="2013-10-01T00:00:00"/>
    <n v="10"/>
    <s v="October"/>
    <s v="2013"/>
    <n v="0.16835016835016836"/>
    <n v="2"/>
  </r>
  <r>
    <x v="4"/>
    <s v="United States of America"/>
    <x v="2"/>
    <s v="Low"/>
    <n v="2905"/>
    <n v="10"/>
    <n v="300"/>
    <n v="871500"/>
    <n v="8715"/>
    <n v="862785"/>
    <n v="726250"/>
    <n v="842450"/>
    <d v="2014-11-01T00:00:00"/>
    <n v="11"/>
    <s v="November"/>
    <s v="2014"/>
    <n v="0.97643097643097643"/>
    <n v="290"/>
  </r>
  <r>
    <x v="0"/>
    <s v="France"/>
    <x v="2"/>
    <s v="Low"/>
    <n v="2155"/>
    <n v="10"/>
    <n v="350"/>
    <n v="754250"/>
    <n v="7542.5"/>
    <n v="746707.5"/>
    <n v="560300"/>
    <n v="732700"/>
    <d v="2014-12-01T00:00:00"/>
    <n v="12"/>
    <s v="December"/>
    <s v="2014"/>
    <n v="0.98124098124098125"/>
    <n v="340"/>
  </r>
  <r>
    <x v="0"/>
    <s v="France"/>
    <x v="3"/>
    <s v="Low"/>
    <n v="3864"/>
    <n v="120"/>
    <n v="20"/>
    <n v="77280"/>
    <n v="772.80000000000007"/>
    <n v="76507.199999999997"/>
    <n v="38640"/>
    <n v="-386400"/>
    <d v="2014-04-01T00:00:00"/>
    <n v="4"/>
    <s v="April"/>
    <s v="2014"/>
    <n v="-5.0505050505050511"/>
    <n v="-100"/>
  </r>
  <r>
    <x v="0"/>
    <s v="Mexico"/>
    <x v="3"/>
    <s v="Low"/>
    <n v="362"/>
    <n v="120"/>
    <n v="7"/>
    <n v="2534"/>
    <n v="25.34"/>
    <n v="2508.66"/>
    <n v="1810"/>
    <n v="-40906"/>
    <d v="2014-05-01T00:00:00"/>
    <n v="5"/>
    <s v="May"/>
    <s v="2014"/>
    <n v="-16.305916305916305"/>
    <n v="-113"/>
  </r>
  <r>
    <x v="3"/>
    <s v="Canada"/>
    <x v="3"/>
    <s v="Low"/>
    <n v="923"/>
    <n v="120"/>
    <n v="125"/>
    <n v="115375"/>
    <n v="1153.75"/>
    <n v="114221.25"/>
    <n v="110760"/>
    <n v="4615"/>
    <d v="2014-08-01T00:00:00"/>
    <n v="8"/>
    <s v="August"/>
    <s v="2014"/>
    <n v="4.0404040404040407E-2"/>
    <n v="5"/>
  </r>
  <r>
    <x v="3"/>
    <s v="United States of America"/>
    <x v="3"/>
    <s v="Low"/>
    <n v="663"/>
    <n v="120"/>
    <n v="125"/>
    <n v="82875"/>
    <n v="828.75"/>
    <n v="82046.25"/>
    <n v="79560"/>
    <n v="3315"/>
    <d v="2013-10-01T00:00:00"/>
    <n v="10"/>
    <s v="October"/>
    <s v="2013"/>
    <n v="4.0404040404040407E-2"/>
    <n v="5"/>
  </r>
  <r>
    <x v="0"/>
    <s v="Canada"/>
    <x v="3"/>
    <s v="Low"/>
    <n v="2092"/>
    <n v="120"/>
    <n v="7"/>
    <n v="14644"/>
    <n v="146.44"/>
    <n v="14497.56"/>
    <n v="10460"/>
    <n v="-236396"/>
    <d v="2013-11-01T00:00:00"/>
    <n v="11"/>
    <s v="November"/>
    <s v="2013"/>
    <n v="-16.305916305916305"/>
    <n v="-113"/>
  </r>
  <r>
    <x v="0"/>
    <s v="Germany"/>
    <x v="4"/>
    <s v="Low"/>
    <n v="263"/>
    <n v="250"/>
    <n v="7"/>
    <n v="1841"/>
    <n v="18.41"/>
    <n v="1822.59"/>
    <n v="1315"/>
    <n v="-63909"/>
    <d v="2014-03-01T00:00:00"/>
    <n v="3"/>
    <s v="March"/>
    <s v="2014"/>
    <n v="-35.064935064935064"/>
    <n v="-243"/>
  </r>
  <r>
    <x v="0"/>
    <s v="Canada"/>
    <x v="4"/>
    <s v="Low"/>
    <n v="943.5"/>
    <n v="250"/>
    <n v="350"/>
    <n v="330225"/>
    <n v="3302.25"/>
    <n v="326922.75"/>
    <n v="245310"/>
    <n v="94350"/>
    <d v="2014-04-01T00:00:00"/>
    <n v="4"/>
    <s v="April"/>
    <s v="2014"/>
    <n v="0.28860028860028858"/>
    <n v="100"/>
  </r>
  <r>
    <x v="3"/>
    <s v="United States of America"/>
    <x v="4"/>
    <s v="Low"/>
    <n v="727"/>
    <n v="250"/>
    <n v="125"/>
    <n v="90875"/>
    <n v="908.75"/>
    <n v="89966.25"/>
    <n v="87240"/>
    <n v="-90875"/>
    <d v="2014-06-01T00:00:00"/>
    <n v="6"/>
    <s v="June"/>
    <s v="2014"/>
    <n v="-1.0101010101010102"/>
    <n v="-125"/>
  </r>
  <r>
    <x v="3"/>
    <s v="France"/>
    <x v="4"/>
    <s v="Low"/>
    <n v="787"/>
    <n v="250"/>
    <n v="125"/>
    <n v="98375"/>
    <n v="983.75"/>
    <n v="97391.25"/>
    <n v="94440"/>
    <n v="-98375"/>
    <d v="2014-06-01T00:00:00"/>
    <n v="6"/>
    <s v="June"/>
    <s v="2014"/>
    <n v="-1.0101010101010102"/>
    <n v="-125"/>
  </r>
  <r>
    <x v="4"/>
    <s v="Germany"/>
    <x v="4"/>
    <s v="Low"/>
    <n v="986"/>
    <n v="250"/>
    <n v="300"/>
    <n v="295800"/>
    <n v="2958"/>
    <n v="292842"/>
    <n v="246500"/>
    <n v="49300"/>
    <d v="2014-09-01T00:00:00"/>
    <n v="9"/>
    <s v="September"/>
    <s v="2014"/>
    <n v="0.16835016835016836"/>
    <n v="50"/>
  </r>
  <r>
    <x v="4"/>
    <s v="Mexico"/>
    <x v="4"/>
    <s v="Low"/>
    <n v="494"/>
    <n v="250"/>
    <n v="300"/>
    <n v="148200"/>
    <n v="1482"/>
    <n v="146718"/>
    <n v="123500"/>
    <n v="24700"/>
    <d v="2013-10-01T00:00:00"/>
    <n v="10"/>
    <s v="October"/>
    <s v="2013"/>
    <n v="0.16835016835016836"/>
    <n v="50"/>
  </r>
  <r>
    <x v="0"/>
    <s v="Mexico"/>
    <x v="4"/>
    <s v="Low"/>
    <n v="1397"/>
    <n v="250"/>
    <n v="350"/>
    <n v="488950"/>
    <n v="4889.5"/>
    <n v="484060.5"/>
    <n v="363220"/>
    <n v="139700"/>
    <d v="2014-10-01T00:00:00"/>
    <n v="10"/>
    <s v="October"/>
    <s v="2014"/>
    <n v="0.28860028860028858"/>
    <n v="100"/>
  </r>
  <r>
    <x v="3"/>
    <s v="France"/>
    <x v="4"/>
    <s v="Low"/>
    <n v="1744"/>
    <n v="250"/>
    <n v="125"/>
    <n v="218000"/>
    <n v="2180"/>
    <n v="215820"/>
    <n v="209280"/>
    <n v="-218000"/>
    <d v="2014-11-01T00:00:00"/>
    <n v="11"/>
    <s v="November"/>
    <s v="2014"/>
    <n v="-1.0101010101010102"/>
    <n v="-125"/>
  </r>
  <r>
    <x v="2"/>
    <s v="United States of America"/>
    <x v="5"/>
    <s v="Low"/>
    <n v="1989"/>
    <n v="260"/>
    <n v="12"/>
    <n v="23868"/>
    <n v="238.68"/>
    <n v="23629.32"/>
    <n v="5967"/>
    <n v="-493272"/>
    <d v="2013-09-01T00:00:00"/>
    <n v="9"/>
    <s v="September"/>
    <s v="2013"/>
    <n v="-20.875420875420875"/>
    <n v="-248"/>
  </r>
  <r>
    <x v="1"/>
    <s v="France"/>
    <x v="5"/>
    <s v="Low"/>
    <n v="321"/>
    <n v="260"/>
    <n v="15"/>
    <n v="4815"/>
    <n v="48.15"/>
    <n v="4766.8500000000004"/>
    <n v="3210"/>
    <n v="-78645"/>
    <d v="2013-11-01T00:00:00"/>
    <n v="11"/>
    <s v="November"/>
    <s v="2013"/>
    <n v="-16.498316498316498"/>
    <n v="-245"/>
  </r>
  <r>
    <x v="3"/>
    <s v="Canada"/>
    <x v="0"/>
    <s v="Low"/>
    <n v="742.5"/>
    <n v="3"/>
    <n v="125"/>
    <n v="92812.5"/>
    <n v="1856.25"/>
    <n v="90956.25"/>
    <n v="89100"/>
    <n v="90585"/>
    <d v="2014-04-01T00:00:00"/>
    <n v="4"/>
    <s v="April"/>
    <s v="2014"/>
    <n v="0.99591836734693873"/>
    <n v="122"/>
  </r>
  <r>
    <x v="2"/>
    <s v="Canada"/>
    <x v="0"/>
    <s v="Low"/>
    <n v="1295"/>
    <n v="3"/>
    <n v="12"/>
    <n v="15540"/>
    <n v="310.8"/>
    <n v="15229.2"/>
    <n v="3885"/>
    <n v="11655"/>
    <d v="2014-10-01T00:00:00"/>
    <n v="10"/>
    <s v="October"/>
    <s v="2014"/>
    <n v="0.76530612244897955"/>
    <n v="9"/>
  </r>
  <r>
    <x v="4"/>
    <s v="Germany"/>
    <x v="0"/>
    <s v="Low"/>
    <n v="214"/>
    <n v="3"/>
    <n v="300"/>
    <n v="64200"/>
    <n v="1284"/>
    <n v="62916"/>
    <n v="53500"/>
    <n v="63558"/>
    <d v="2013-10-01T00:00:00"/>
    <n v="10"/>
    <s v="October"/>
    <s v="2013"/>
    <n v="1.010204081632653"/>
    <n v="297"/>
  </r>
  <r>
    <x v="0"/>
    <s v="France"/>
    <x v="0"/>
    <s v="Low"/>
    <n v="2145"/>
    <n v="3"/>
    <n v="7"/>
    <n v="15015"/>
    <n v="300.3"/>
    <n v="14714.7"/>
    <n v="10725"/>
    <n v="8580"/>
    <d v="2013-11-01T00:00:00"/>
    <n v="11"/>
    <s v="November"/>
    <s v="2013"/>
    <n v="0.58309037900874627"/>
    <n v="4"/>
  </r>
  <r>
    <x v="0"/>
    <s v="Canada"/>
    <x v="0"/>
    <s v="Low"/>
    <n v="2852"/>
    <n v="3"/>
    <n v="350"/>
    <n v="998200"/>
    <n v="19964"/>
    <n v="978236"/>
    <n v="741520"/>
    <n v="989644"/>
    <d v="2014-12-01T00:00:00"/>
    <n v="12"/>
    <s v="December"/>
    <s v="2014"/>
    <n v="1.0116618075801749"/>
    <n v="347"/>
  </r>
  <r>
    <x v="2"/>
    <s v="United States of America"/>
    <x v="1"/>
    <s v="Low"/>
    <n v="1142"/>
    <n v="5"/>
    <n v="12"/>
    <n v="13704"/>
    <n v="274.08"/>
    <n v="13429.92"/>
    <n v="3426"/>
    <n v="7994"/>
    <d v="2014-06-01T00:00:00"/>
    <n v="6"/>
    <s v="June"/>
    <s v="2014"/>
    <n v="0.59523809523809523"/>
    <n v="7"/>
  </r>
  <r>
    <x v="0"/>
    <s v="United States of America"/>
    <x v="1"/>
    <s v="Low"/>
    <n v="1566"/>
    <n v="5"/>
    <n v="20"/>
    <n v="31320"/>
    <n v="626.4"/>
    <n v="30693.599999999999"/>
    <n v="15660"/>
    <n v="23490"/>
    <d v="2014-10-01T00:00:00"/>
    <n v="10"/>
    <s v="October"/>
    <s v="2014"/>
    <n v="0.76530612244897966"/>
    <n v="15"/>
  </r>
  <r>
    <x v="2"/>
    <s v="Mexico"/>
    <x v="1"/>
    <s v="Low"/>
    <n v="690"/>
    <n v="5"/>
    <n v="12"/>
    <n v="8280"/>
    <n v="165.6"/>
    <n v="8114.4"/>
    <n v="2070"/>
    <n v="4830"/>
    <d v="2014-11-01T00:00:00"/>
    <n v="11"/>
    <s v="November"/>
    <s v="2014"/>
    <n v="0.59523809523809523"/>
    <n v="7"/>
  </r>
  <r>
    <x v="3"/>
    <s v="Mexico"/>
    <x v="1"/>
    <s v="Low"/>
    <n v="1660"/>
    <n v="5"/>
    <n v="125"/>
    <n v="207500"/>
    <n v="4150"/>
    <n v="203350"/>
    <n v="199200"/>
    <n v="199200"/>
    <d v="2013-11-01T00:00:00"/>
    <n v="11"/>
    <s v="November"/>
    <s v="2013"/>
    <n v="0.97959183673469385"/>
    <n v="120"/>
  </r>
  <r>
    <x v="1"/>
    <s v="Canada"/>
    <x v="2"/>
    <s v="Low"/>
    <n v="2363"/>
    <n v="10"/>
    <n v="15"/>
    <n v="35445"/>
    <n v="708.9"/>
    <n v="34736.1"/>
    <n v="23630"/>
    <n v="11815"/>
    <d v="2014-02-01T00:00:00"/>
    <n v="2"/>
    <s v="February"/>
    <s v="2014"/>
    <n v="0.3401360544217687"/>
    <n v="5"/>
  </r>
  <r>
    <x v="4"/>
    <s v="France"/>
    <x v="2"/>
    <s v="Low"/>
    <n v="918"/>
    <n v="10"/>
    <n v="300"/>
    <n v="275400"/>
    <n v="5508"/>
    <n v="269892"/>
    <n v="229500"/>
    <n v="266220"/>
    <d v="2014-05-01T00:00:00"/>
    <n v="5"/>
    <s v="May"/>
    <s v="2014"/>
    <n v="0.98639455782312924"/>
    <n v="290"/>
  </r>
  <r>
    <x v="4"/>
    <s v="Germany"/>
    <x v="2"/>
    <s v="Low"/>
    <n v="1728"/>
    <n v="10"/>
    <n v="300"/>
    <n v="518400"/>
    <n v="10368"/>
    <n v="508032"/>
    <n v="432000"/>
    <n v="501120"/>
    <d v="2014-05-01T00:00:00"/>
    <n v="5"/>
    <s v="May"/>
    <s v="2014"/>
    <n v="0.98639455782312924"/>
    <n v="290"/>
  </r>
  <r>
    <x v="2"/>
    <s v="United States of America"/>
    <x v="2"/>
    <s v="Low"/>
    <n v="1142"/>
    <n v="10"/>
    <n v="12"/>
    <n v="13704"/>
    <n v="274.08"/>
    <n v="13429.92"/>
    <n v="3426"/>
    <n v="2284"/>
    <d v="2014-06-01T00:00:00"/>
    <n v="6"/>
    <s v="June"/>
    <s v="2014"/>
    <n v="0.17006802721088435"/>
    <n v="2"/>
  </r>
  <r>
    <x v="3"/>
    <s v="Mexico"/>
    <x v="2"/>
    <s v="Low"/>
    <n v="662"/>
    <n v="10"/>
    <n v="125"/>
    <n v="82750"/>
    <n v="1655"/>
    <n v="81095"/>
    <n v="79440"/>
    <n v="76130"/>
    <d v="2014-06-01T00:00:00"/>
    <n v="6"/>
    <s v="June"/>
    <s v="2014"/>
    <n v="0.93877551020408168"/>
    <n v="115"/>
  </r>
  <r>
    <x v="2"/>
    <s v="Canada"/>
    <x v="2"/>
    <s v="Low"/>
    <n v="1295"/>
    <n v="10"/>
    <n v="12"/>
    <n v="15540"/>
    <n v="310.8"/>
    <n v="15229.2"/>
    <n v="3885"/>
    <n v="2590"/>
    <d v="2014-10-01T00:00:00"/>
    <n v="10"/>
    <s v="October"/>
    <s v="2014"/>
    <n v="0.17006802721088435"/>
    <n v="2"/>
  </r>
  <r>
    <x v="3"/>
    <s v="Germany"/>
    <x v="2"/>
    <s v="Low"/>
    <n v="809"/>
    <n v="10"/>
    <n v="125"/>
    <n v="101125"/>
    <n v="2022.5"/>
    <n v="99102.5"/>
    <n v="97080"/>
    <n v="93035"/>
    <d v="2013-10-01T00:00:00"/>
    <n v="10"/>
    <s v="October"/>
    <s v="2013"/>
    <n v="0.93877551020408168"/>
    <n v="115"/>
  </r>
  <r>
    <x v="3"/>
    <s v="Mexico"/>
    <x v="2"/>
    <s v="Low"/>
    <n v="2145"/>
    <n v="10"/>
    <n v="125"/>
    <n v="268125"/>
    <n v="5362.5"/>
    <n v="262762.5"/>
    <n v="257400"/>
    <n v="246675"/>
    <d v="2013-10-01T00:00:00"/>
    <n v="10"/>
    <s v="October"/>
    <s v="2013"/>
    <n v="0.93877551020408168"/>
    <n v="115"/>
  </r>
  <r>
    <x v="2"/>
    <s v="France"/>
    <x v="2"/>
    <s v="Low"/>
    <n v="1785"/>
    <n v="10"/>
    <n v="12"/>
    <n v="21420"/>
    <n v="428.4"/>
    <n v="20991.599999999999"/>
    <n v="5355"/>
    <n v="3570"/>
    <d v="2013-11-01T00:00:00"/>
    <n v="11"/>
    <s v="November"/>
    <s v="2013"/>
    <n v="0.17006802721088438"/>
    <n v="2"/>
  </r>
  <r>
    <x v="4"/>
    <s v="Canada"/>
    <x v="2"/>
    <s v="Low"/>
    <n v="1916"/>
    <n v="10"/>
    <n v="300"/>
    <n v="574800"/>
    <n v="11496"/>
    <n v="563304"/>
    <n v="479000"/>
    <n v="555640"/>
    <d v="2014-12-01T00:00:00"/>
    <n v="12"/>
    <s v="December"/>
    <s v="2014"/>
    <n v="0.98639455782312924"/>
    <n v="290"/>
  </r>
  <r>
    <x v="0"/>
    <s v="Canada"/>
    <x v="2"/>
    <s v="Low"/>
    <n v="2852"/>
    <n v="10"/>
    <n v="350"/>
    <n v="998200"/>
    <n v="19964"/>
    <n v="978236"/>
    <n v="741520"/>
    <n v="969680"/>
    <d v="2014-12-01T00:00:00"/>
    <n v="12"/>
    <s v="December"/>
    <s v="2014"/>
    <n v="0.99125364431486884"/>
    <n v="340"/>
  </r>
  <r>
    <x v="3"/>
    <s v="Canada"/>
    <x v="2"/>
    <s v="Low"/>
    <n v="2729"/>
    <n v="10"/>
    <n v="125"/>
    <n v="341125"/>
    <n v="6822.5"/>
    <n v="334302.5"/>
    <n v="327480"/>
    <n v="313835"/>
    <d v="2014-12-01T00:00:00"/>
    <n v="12"/>
    <s v="December"/>
    <s v="2014"/>
    <n v="0.93877551020408168"/>
    <n v="115"/>
  </r>
  <r>
    <x v="1"/>
    <s v="United States of America"/>
    <x v="2"/>
    <s v="Low"/>
    <n v="1925"/>
    <n v="10"/>
    <n v="15"/>
    <n v="28875"/>
    <n v="577.5"/>
    <n v="28297.5"/>
    <n v="19250"/>
    <n v="9625"/>
    <d v="2013-12-01T00:00:00"/>
    <n v="12"/>
    <s v="December"/>
    <s v="2013"/>
    <n v="0.3401360544217687"/>
    <n v="5"/>
  </r>
  <r>
    <x v="0"/>
    <s v="United States of America"/>
    <x v="2"/>
    <s v="Low"/>
    <n v="2013"/>
    <n v="10"/>
    <n v="7"/>
    <n v="14091"/>
    <n v="281.82"/>
    <n v="13809.18"/>
    <n v="10065"/>
    <n v="-6039"/>
    <d v="2013-12-01T00:00:00"/>
    <n v="12"/>
    <s v="December"/>
    <s v="2013"/>
    <n v="-0.43731778425655976"/>
    <n v="-3"/>
  </r>
  <r>
    <x v="2"/>
    <s v="France"/>
    <x v="2"/>
    <s v="Low"/>
    <n v="1055"/>
    <n v="10"/>
    <n v="12"/>
    <n v="12660"/>
    <n v="253.2"/>
    <n v="12406.8"/>
    <n v="3165"/>
    <n v="2110"/>
    <d v="2014-12-01T00:00:00"/>
    <n v="12"/>
    <s v="December"/>
    <s v="2014"/>
    <n v="0.17006802721088438"/>
    <n v="2"/>
  </r>
  <r>
    <x v="2"/>
    <s v="Mexico"/>
    <x v="2"/>
    <s v="Low"/>
    <n v="1084"/>
    <n v="10"/>
    <n v="12"/>
    <n v="13008"/>
    <n v="260.16000000000003"/>
    <n v="12747.84"/>
    <n v="3252"/>
    <n v="2168"/>
    <d v="2014-12-01T00:00:00"/>
    <n v="12"/>
    <s v="December"/>
    <s v="2014"/>
    <n v="0.17006802721088435"/>
    <n v="2"/>
  </r>
  <r>
    <x v="0"/>
    <s v="United States of America"/>
    <x v="3"/>
    <s v="Low"/>
    <n v="1566"/>
    <n v="120"/>
    <n v="20"/>
    <n v="31320"/>
    <n v="626.4"/>
    <n v="30693.599999999999"/>
    <n v="15660"/>
    <n v="-156600"/>
    <d v="2014-10-01T00:00:00"/>
    <n v="10"/>
    <s v="October"/>
    <s v="2014"/>
    <n v="-5.1020408163265305"/>
    <n v="-100"/>
  </r>
  <r>
    <x v="0"/>
    <s v="Germany"/>
    <x v="3"/>
    <s v="Low"/>
    <n v="2966"/>
    <n v="120"/>
    <n v="350"/>
    <n v="1038100"/>
    <n v="20762"/>
    <n v="1017338"/>
    <n v="771160"/>
    <n v="682180"/>
    <d v="2013-10-01T00:00:00"/>
    <n v="10"/>
    <s v="October"/>
    <s v="2013"/>
    <n v="0.67055393586005829"/>
    <n v="230"/>
  </r>
  <r>
    <x v="0"/>
    <s v="Germany"/>
    <x v="3"/>
    <s v="Low"/>
    <n v="2877"/>
    <n v="120"/>
    <n v="350"/>
    <n v="1006950"/>
    <n v="20139"/>
    <n v="986811"/>
    <n v="748020"/>
    <n v="661710"/>
    <d v="2014-10-01T00:00:00"/>
    <n v="10"/>
    <s v="October"/>
    <s v="2014"/>
    <n v="0.67055393586005829"/>
    <n v="230"/>
  </r>
  <r>
    <x v="3"/>
    <s v="Germany"/>
    <x v="3"/>
    <s v="Low"/>
    <n v="809"/>
    <n v="120"/>
    <n v="125"/>
    <n v="101125"/>
    <n v="2022.5"/>
    <n v="99102.5"/>
    <n v="97080"/>
    <n v="4045"/>
    <d v="2013-10-01T00:00:00"/>
    <n v="10"/>
    <s v="October"/>
    <s v="2013"/>
    <n v="4.0816326530612242E-2"/>
    <n v="5"/>
  </r>
  <r>
    <x v="3"/>
    <s v="Mexico"/>
    <x v="3"/>
    <s v="Low"/>
    <n v="2145"/>
    <n v="120"/>
    <n v="125"/>
    <n v="268125"/>
    <n v="5362.5"/>
    <n v="262762.5"/>
    <n v="257400"/>
    <n v="10725"/>
    <d v="2013-10-01T00:00:00"/>
    <n v="10"/>
    <s v="October"/>
    <s v="2013"/>
    <n v="4.0816326530612242E-2"/>
    <n v="5"/>
  </r>
  <r>
    <x v="2"/>
    <s v="France"/>
    <x v="3"/>
    <s v="Low"/>
    <n v="1055"/>
    <n v="120"/>
    <n v="12"/>
    <n v="12660"/>
    <n v="253.2"/>
    <n v="12406.8"/>
    <n v="3165"/>
    <n v="-113940"/>
    <d v="2014-12-01T00:00:00"/>
    <n v="12"/>
    <s v="December"/>
    <s v="2014"/>
    <n v="-9.183673469387756"/>
    <n v="-108"/>
  </r>
  <r>
    <x v="0"/>
    <s v="Mexico"/>
    <x v="3"/>
    <s v="Low"/>
    <n v="544"/>
    <n v="120"/>
    <n v="20"/>
    <n v="10880"/>
    <n v="217.6"/>
    <n v="10662.4"/>
    <n v="5440"/>
    <n v="-54400"/>
    <d v="2013-12-01T00:00:00"/>
    <n v="12"/>
    <s v="December"/>
    <s v="2013"/>
    <n v="-5.1020408163265305"/>
    <n v="-100"/>
  </r>
  <r>
    <x v="2"/>
    <s v="Mexico"/>
    <x v="3"/>
    <s v="Low"/>
    <n v="1084"/>
    <n v="120"/>
    <n v="12"/>
    <n v="13008"/>
    <n v="260.16000000000003"/>
    <n v="12747.84"/>
    <n v="3252"/>
    <n v="-117072"/>
    <d v="2014-12-01T00:00:00"/>
    <n v="12"/>
    <s v="December"/>
    <s v="2014"/>
    <n v="-9.1836734693877542"/>
    <n v="-108"/>
  </r>
  <r>
    <x v="3"/>
    <s v="Mexico"/>
    <x v="4"/>
    <s v="Low"/>
    <n v="662"/>
    <n v="250"/>
    <n v="125"/>
    <n v="82750"/>
    <n v="1655"/>
    <n v="81095"/>
    <n v="79440"/>
    <n v="-82750"/>
    <d v="2014-06-01T00:00:00"/>
    <n v="6"/>
    <s v="June"/>
    <s v="2014"/>
    <n v="-1.0204081632653061"/>
    <n v="-125"/>
  </r>
  <r>
    <x v="4"/>
    <s v="Germany"/>
    <x v="4"/>
    <s v="Low"/>
    <n v="214"/>
    <n v="250"/>
    <n v="300"/>
    <n v="64200"/>
    <n v="1284"/>
    <n v="62916"/>
    <n v="53500"/>
    <n v="10700"/>
    <d v="2013-10-01T00:00:00"/>
    <n v="10"/>
    <s v="October"/>
    <s v="2013"/>
    <n v="0.17006802721088435"/>
    <n v="50"/>
  </r>
  <r>
    <x v="0"/>
    <s v="Germany"/>
    <x v="4"/>
    <s v="Low"/>
    <n v="2877"/>
    <n v="250"/>
    <n v="350"/>
    <n v="1006950"/>
    <n v="20139"/>
    <n v="986811"/>
    <n v="748020"/>
    <n v="287700"/>
    <d v="2014-10-01T00:00:00"/>
    <n v="10"/>
    <s v="October"/>
    <s v="2014"/>
    <n v="0.29154518950437319"/>
    <n v="100"/>
  </r>
  <r>
    <x v="3"/>
    <s v="Canada"/>
    <x v="4"/>
    <s v="Low"/>
    <n v="2729"/>
    <n v="250"/>
    <n v="125"/>
    <n v="341125"/>
    <n v="6822.5"/>
    <n v="334302.5"/>
    <n v="327480"/>
    <n v="-341125"/>
    <d v="2014-12-01T00:00:00"/>
    <n v="12"/>
    <s v="December"/>
    <s v="2014"/>
    <n v="-1.0204081632653061"/>
    <n v="-125"/>
  </r>
  <r>
    <x v="0"/>
    <s v="United States of America"/>
    <x v="4"/>
    <s v="Low"/>
    <n v="266"/>
    <n v="250"/>
    <n v="350"/>
    <n v="93100"/>
    <n v="1862"/>
    <n v="91238"/>
    <n v="69160"/>
    <n v="26600"/>
    <d v="2013-12-01T00:00:00"/>
    <n v="12"/>
    <s v="December"/>
    <s v="2013"/>
    <n v="0.29154518950437319"/>
    <n v="100"/>
  </r>
  <r>
    <x v="0"/>
    <s v="Mexico"/>
    <x v="4"/>
    <s v="Low"/>
    <n v="1940"/>
    <n v="250"/>
    <n v="350"/>
    <n v="679000"/>
    <n v="13580"/>
    <n v="665420"/>
    <n v="504400"/>
    <n v="194000"/>
    <d v="2013-12-01T00:00:00"/>
    <n v="12"/>
    <s v="December"/>
    <s v="2013"/>
    <n v="0.29154518950437319"/>
    <n v="100"/>
  </r>
  <r>
    <x v="4"/>
    <s v="Germany"/>
    <x v="5"/>
    <s v="Low"/>
    <n v="259"/>
    <n v="260"/>
    <n v="300"/>
    <n v="77700"/>
    <n v="1554"/>
    <n v="76146"/>
    <n v="64750"/>
    <n v="10360"/>
    <d v="2014-03-01T00:00:00"/>
    <n v="3"/>
    <s v="March"/>
    <s v="2014"/>
    <n v="0.1360544217687075"/>
    <n v="40"/>
  </r>
  <r>
    <x v="4"/>
    <s v="Mexico"/>
    <x v="5"/>
    <s v="Low"/>
    <n v="1101"/>
    <n v="260"/>
    <n v="300"/>
    <n v="330300"/>
    <n v="6606"/>
    <n v="323694"/>
    <n v="275250"/>
    <n v="44040"/>
    <d v="2014-03-01T00:00:00"/>
    <n v="3"/>
    <s v="March"/>
    <s v="2014"/>
    <n v="0.1360544217687075"/>
    <n v="40"/>
  </r>
  <r>
    <x v="3"/>
    <s v="Germany"/>
    <x v="5"/>
    <s v="Low"/>
    <n v="2276"/>
    <n v="260"/>
    <n v="125"/>
    <n v="284500"/>
    <n v="5690"/>
    <n v="278810"/>
    <n v="273120"/>
    <n v="-307260"/>
    <d v="2014-05-01T00:00:00"/>
    <n v="5"/>
    <s v="May"/>
    <s v="2014"/>
    <n v="-1.1020408163265305"/>
    <n v="-135"/>
  </r>
  <r>
    <x v="0"/>
    <s v="Germany"/>
    <x v="5"/>
    <s v="Low"/>
    <n v="2966"/>
    <n v="260"/>
    <n v="350"/>
    <n v="1038100"/>
    <n v="20762"/>
    <n v="1017338"/>
    <n v="771160"/>
    <n v="266940"/>
    <d v="2013-10-01T00:00:00"/>
    <n v="10"/>
    <s v="October"/>
    <s v="2013"/>
    <n v="0.26239067055393583"/>
    <n v="90"/>
  </r>
  <r>
    <x v="0"/>
    <s v="United States of America"/>
    <x v="5"/>
    <s v="Low"/>
    <n v="1236"/>
    <n v="260"/>
    <n v="20"/>
    <n v="24720"/>
    <n v="494.4"/>
    <n v="24225.599999999999"/>
    <n v="12360"/>
    <n v="-296640"/>
    <d v="2014-11-01T00:00:00"/>
    <n v="11"/>
    <s v="November"/>
    <s v="2014"/>
    <n v="-12.244897959183675"/>
    <n v="-240"/>
  </r>
  <r>
    <x v="0"/>
    <s v="France"/>
    <x v="5"/>
    <s v="Low"/>
    <n v="941"/>
    <n v="260"/>
    <n v="20"/>
    <n v="18820"/>
    <n v="376.4"/>
    <n v="18443.599999999999"/>
    <n v="9410"/>
    <n v="-225840"/>
    <d v="2014-11-01T00:00:00"/>
    <n v="11"/>
    <s v="November"/>
    <s v="2014"/>
    <n v="-12.244897959183675"/>
    <n v="-240"/>
  </r>
  <r>
    <x v="4"/>
    <s v="Canada"/>
    <x v="5"/>
    <s v="Low"/>
    <n v="1916"/>
    <n v="260"/>
    <n v="300"/>
    <n v="574800"/>
    <n v="11496"/>
    <n v="563304"/>
    <n v="479000"/>
    <n v="76640"/>
    <d v="2014-12-01T00:00:00"/>
    <n v="12"/>
    <s v="December"/>
    <s v="2014"/>
    <n v="0.1360544217687075"/>
    <n v="40"/>
  </r>
  <r>
    <x v="3"/>
    <s v="France"/>
    <x v="0"/>
    <s v="Low"/>
    <n v="4243.5"/>
    <n v="3"/>
    <n v="125"/>
    <n v="530437.5"/>
    <n v="15913.125"/>
    <n v="514524.375"/>
    <n v="509220"/>
    <n v="517707"/>
    <d v="2014-04-01T00:00:00"/>
    <n v="4"/>
    <s v="April"/>
    <s v="2014"/>
    <n v="1.0061855670103093"/>
    <n v="122"/>
  </r>
  <r>
    <x v="0"/>
    <s v="Germany"/>
    <x v="0"/>
    <s v="Low"/>
    <n v="2580"/>
    <n v="3"/>
    <n v="20"/>
    <n v="51600"/>
    <n v="1548"/>
    <n v="50052"/>
    <n v="25800"/>
    <n v="43860"/>
    <d v="2014-04-01T00:00:00"/>
    <n v="4"/>
    <s v="April"/>
    <s v="2014"/>
    <n v="0.87628865979381443"/>
    <n v="17"/>
  </r>
  <r>
    <x v="4"/>
    <s v="Germany"/>
    <x v="0"/>
    <s v="Low"/>
    <n v="689"/>
    <n v="3"/>
    <n v="300"/>
    <n v="206700"/>
    <n v="6201"/>
    <n v="200499"/>
    <n v="172250"/>
    <n v="204633"/>
    <d v="2014-06-01T00:00:00"/>
    <n v="6"/>
    <s v="June"/>
    <s v="2014"/>
    <n v="1.0206185567010309"/>
    <n v="297"/>
  </r>
  <r>
    <x v="2"/>
    <s v="United States of America"/>
    <x v="0"/>
    <s v="Low"/>
    <n v="1947"/>
    <n v="3"/>
    <n v="12"/>
    <n v="23364"/>
    <n v="700.92"/>
    <n v="22663.08"/>
    <n v="5841"/>
    <n v="17523"/>
    <d v="2014-09-01T00:00:00"/>
    <n v="9"/>
    <s v="September"/>
    <s v="2014"/>
    <n v="0.77319587628865971"/>
    <n v="9"/>
  </r>
  <r>
    <x v="2"/>
    <s v="Canada"/>
    <x v="0"/>
    <s v="Low"/>
    <n v="908"/>
    <n v="3"/>
    <n v="12"/>
    <n v="10896"/>
    <n v="326.88"/>
    <n v="10569.12"/>
    <n v="2724"/>
    <n v="8172"/>
    <d v="2013-12-01T00:00:00"/>
    <n v="12"/>
    <s v="December"/>
    <s v="2013"/>
    <n v="0.77319587628865971"/>
    <n v="9"/>
  </r>
  <r>
    <x v="0"/>
    <s v="Germany"/>
    <x v="1"/>
    <s v="Low"/>
    <n v="1958"/>
    <n v="5"/>
    <n v="7"/>
    <n v="13706"/>
    <n v="411.18"/>
    <n v="13294.82"/>
    <n v="9790"/>
    <n v="3916"/>
    <d v="2014-02-01T00:00:00"/>
    <n v="2"/>
    <s v="February"/>
    <s v="2014"/>
    <n v="0.29455081001472755"/>
    <n v="2"/>
  </r>
  <r>
    <x v="2"/>
    <s v="France"/>
    <x v="1"/>
    <s v="Low"/>
    <n v="1901"/>
    <n v="5"/>
    <n v="12"/>
    <n v="22812"/>
    <n v="684.36"/>
    <n v="22127.64"/>
    <n v="5703"/>
    <n v="13307"/>
    <d v="2014-06-01T00:00:00"/>
    <n v="6"/>
    <s v="June"/>
    <s v="2014"/>
    <n v="0.60137457044673537"/>
    <n v="7"/>
  </r>
  <r>
    <x v="0"/>
    <s v="France"/>
    <x v="1"/>
    <s v="Low"/>
    <n v="544"/>
    <n v="5"/>
    <n v="7"/>
    <n v="3808"/>
    <n v="114.24"/>
    <n v="3693.76"/>
    <n v="2720"/>
    <n v="1088"/>
    <d v="2014-09-01T00:00:00"/>
    <n v="9"/>
    <s v="September"/>
    <s v="2014"/>
    <n v="0.29455081001472755"/>
    <n v="2"/>
  </r>
  <r>
    <x v="0"/>
    <s v="Germany"/>
    <x v="1"/>
    <s v="Low"/>
    <n v="1797"/>
    <n v="5"/>
    <n v="350"/>
    <n v="628950"/>
    <n v="18868.5"/>
    <n v="610081.5"/>
    <n v="467220"/>
    <n v="619965"/>
    <d v="2013-09-01T00:00:00"/>
    <n v="9"/>
    <s v="September"/>
    <s v="2013"/>
    <n v="1.01620029455081"/>
    <n v="345"/>
  </r>
  <r>
    <x v="3"/>
    <s v="France"/>
    <x v="1"/>
    <s v="Low"/>
    <n v="1287"/>
    <n v="5"/>
    <n v="125"/>
    <n v="160875"/>
    <n v="4826.25"/>
    <n v="156048.75"/>
    <n v="154440"/>
    <n v="154440"/>
    <d v="2014-12-01T00:00:00"/>
    <n v="12"/>
    <s v="December"/>
    <s v="2014"/>
    <n v="0.98969072164948457"/>
    <n v="120"/>
  </r>
  <r>
    <x v="3"/>
    <s v="Germany"/>
    <x v="1"/>
    <s v="Low"/>
    <n v="1706"/>
    <n v="5"/>
    <n v="125"/>
    <n v="213250"/>
    <n v="6397.5"/>
    <n v="206852.5"/>
    <n v="204720"/>
    <n v="204720"/>
    <d v="2014-12-01T00:00:00"/>
    <n v="12"/>
    <s v="December"/>
    <s v="2014"/>
    <n v="0.98969072164948457"/>
    <n v="120"/>
  </r>
  <r>
    <x v="4"/>
    <s v="France"/>
    <x v="2"/>
    <s v="Low"/>
    <n v="2434.5"/>
    <n v="10"/>
    <n v="300"/>
    <n v="730350"/>
    <n v="21910.5"/>
    <n v="708439.5"/>
    <n v="608625"/>
    <n v="706005"/>
    <d v="2014-01-01T00:00:00"/>
    <n v="1"/>
    <s v="January"/>
    <s v="2014"/>
    <n v="0.99656357388316152"/>
    <n v="290"/>
  </r>
  <r>
    <x v="3"/>
    <s v="Canada"/>
    <x v="2"/>
    <s v="Low"/>
    <n v="1774"/>
    <n v="10"/>
    <n v="125"/>
    <n v="221750"/>
    <n v="6652.5"/>
    <n v="215097.5"/>
    <n v="212880"/>
    <n v="204010"/>
    <d v="2014-03-01T00:00:00"/>
    <n v="3"/>
    <s v="March"/>
    <s v="2014"/>
    <n v="0.94845360824742264"/>
    <n v="115"/>
  </r>
  <r>
    <x v="2"/>
    <s v="France"/>
    <x v="2"/>
    <s v="Low"/>
    <n v="1901"/>
    <n v="10"/>
    <n v="12"/>
    <n v="22812"/>
    <n v="684.36"/>
    <n v="22127.64"/>
    <n v="5703"/>
    <n v="3802"/>
    <d v="2014-06-01T00:00:00"/>
    <n v="6"/>
    <s v="June"/>
    <s v="2014"/>
    <n v="0.1718213058419244"/>
    <n v="2"/>
  </r>
  <r>
    <x v="4"/>
    <s v="Germany"/>
    <x v="2"/>
    <s v="Low"/>
    <n v="689"/>
    <n v="10"/>
    <n v="300"/>
    <n v="206700"/>
    <n v="6201"/>
    <n v="200499"/>
    <n v="172250"/>
    <n v="199810"/>
    <d v="2014-06-01T00:00:00"/>
    <n v="6"/>
    <s v="June"/>
    <s v="2014"/>
    <n v="0.99656357388316152"/>
    <n v="290"/>
  </r>
  <r>
    <x v="3"/>
    <s v="Germany"/>
    <x v="2"/>
    <s v="Low"/>
    <n v="1570"/>
    <n v="10"/>
    <n v="125"/>
    <n v="196250"/>
    <n v="5887.5"/>
    <n v="190362.5"/>
    <n v="188400"/>
    <n v="180550"/>
    <d v="2014-06-01T00:00:00"/>
    <n v="6"/>
    <s v="June"/>
    <s v="2014"/>
    <n v="0.94845360824742264"/>
    <n v="115"/>
  </r>
  <r>
    <x v="2"/>
    <s v="United States of America"/>
    <x v="2"/>
    <s v="Low"/>
    <n v="1369.5"/>
    <n v="10"/>
    <n v="12"/>
    <n v="16434"/>
    <n v="493.02"/>
    <n v="15940.98"/>
    <n v="4108.5"/>
    <n v="2739"/>
    <d v="2014-07-01T00:00:00"/>
    <n v="7"/>
    <s v="July"/>
    <s v="2014"/>
    <n v="0.1718213058419244"/>
    <n v="2"/>
  </r>
  <r>
    <x v="3"/>
    <s v="Canada"/>
    <x v="2"/>
    <s v="Low"/>
    <n v="2009"/>
    <n v="10"/>
    <n v="125"/>
    <n v="251125"/>
    <n v="7533.75"/>
    <n v="243591.25"/>
    <n v="241080"/>
    <n v="231035"/>
    <d v="2014-10-01T00:00:00"/>
    <n v="10"/>
    <s v="October"/>
    <s v="2014"/>
    <n v="0.94845360824742264"/>
    <n v="115"/>
  </r>
  <r>
    <x v="1"/>
    <s v="Germany"/>
    <x v="2"/>
    <s v="Low"/>
    <n v="1945"/>
    <n v="10"/>
    <n v="15"/>
    <n v="29175"/>
    <n v="875.25"/>
    <n v="28299.75"/>
    <n v="19450"/>
    <n v="9725"/>
    <d v="2013-10-01T00:00:00"/>
    <n v="10"/>
    <s v="October"/>
    <s v="2013"/>
    <n v="0.3436426116838488"/>
    <n v="5"/>
  </r>
  <r>
    <x v="3"/>
    <s v="France"/>
    <x v="2"/>
    <s v="Low"/>
    <n v="1287"/>
    <n v="10"/>
    <n v="125"/>
    <n v="160875"/>
    <n v="4826.25"/>
    <n v="156048.75"/>
    <n v="154440"/>
    <n v="148005"/>
    <d v="2014-12-01T00:00:00"/>
    <n v="12"/>
    <s v="December"/>
    <s v="2014"/>
    <n v="0.94845360824742264"/>
    <n v="115"/>
  </r>
  <r>
    <x v="3"/>
    <s v="Germany"/>
    <x v="2"/>
    <s v="Low"/>
    <n v="1706"/>
    <n v="10"/>
    <n v="125"/>
    <n v="213250"/>
    <n v="6397.5"/>
    <n v="206852.5"/>
    <n v="204720"/>
    <n v="196190"/>
    <d v="2014-12-01T00:00:00"/>
    <n v="12"/>
    <s v="December"/>
    <s v="2014"/>
    <n v="0.94845360824742264"/>
    <n v="115"/>
  </r>
  <r>
    <x v="3"/>
    <s v="Canada"/>
    <x v="3"/>
    <s v="Low"/>
    <n v="2009"/>
    <n v="120"/>
    <n v="125"/>
    <n v="251125"/>
    <n v="7533.75"/>
    <n v="243591.25"/>
    <n v="241080"/>
    <n v="10045"/>
    <d v="2014-10-01T00:00:00"/>
    <n v="10"/>
    <s v="October"/>
    <s v="2014"/>
    <n v="4.1237113402061855E-2"/>
    <n v="5"/>
  </r>
  <r>
    <x v="4"/>
    <s v="United States of America"/>
    <x v="4"/>
    <s v="Low"/>
    <n v="2844"/>
    <n v="250"/>
    <n v="300"/>
    <n v="853200"/>
    <n v="25596"/>
    <n v="827604"/>
    <n v="711000"/>
    <n v="142200"/>
    <d v="2014-02-01T00:00:00"/>
    <n v="2"/>
    <s v="February"/>
    <s v="2014"/>
    <n v="0.1718213058419244"/>
    <n v="50"/>
  </r>
  <r>
    <x v="2"/>
    <s v="Mexico"/>
    <x v="4"/>
    <s v="Low"/>
    <n v="1916"/>
    <n v="250"/>
    <n v="12"/>
    <n v="22992"/>
    <n v="689.76"/>
    <n v="22302.240000000002"/>
    <n v="5748"/>
    <n v="-456008"/>
    <d v="2014-04-01T00:00:00"/>
    <n v="4"/>
    <s v="April"/>
    <s v="2014"/>
    <n v="-20.446735395189002"/>
    <n v="-238"/>
  </r>
  <r>
    <x v="3"/>
    <s v="Germany"/>
    <x v="4"/>
    <s v="Low"/>
    <n v="1570"/>
    <n v="250"/>
    <n v="125"/>
    <n v="196250"/>
    <n v="5887.5"/>
    <n v="190362.5"/>
    <n v="188400"/>
    <n v="-196250"/>
    <d v="2014-06-01T00:00:00"/>
    <n v="6"/>
    <s v="June"/>
    <s v="2014"/>
    <n v="-1.0309278350515463"/>
    <n v="-125"/>
  </r>
  <r>
    <x v="4"/>
    <s v="Canada"/>
    <x v="4"/>
    <s v="Low"/>
    <n v="1874"/>
    <n v="250"/>
    <n v="300"/>
    <n v="562200"/>
    <n v="16866"/>
    <n v="545334"/>
    <n v="468500"/>
    <n v="93700"/>
    <d v="2014-08-01T00:00:00"/>
    <n v="8"/>
    <s v="August"/>
    <s v="2014"/>
    <n v="0.1718213058419244"/>
    <n v="50"/>
  </r>
  <r>
    <x v="0"/>
    <s v="Mexico"/>
    <x v="4"/>
    <s v="Low"/>
    <n v="1642"/>
    <n v="250"/>
    <n v="350"/>
    <n v="574700"/>
    <n v="17241"/>
    <n v="557459"/>
    <n v="426920"/>
    <n v="164200"/>
    <d v="2014-08-01T00:00:00"/>
    <n v="8"/>
    <s v="August"/>
    <s v="2014"/>
    <n v="0.29455081001472755"/>
    <n v="100"/>
  </r>
  <r>
    <x v="1"/>
    <s v="Germany"/>
    <x v="4"/>
    <s v="Low"/>
    <n v="1945"/>
    <n v="250"/>
    <n v="15"/>
    <n v="29175"/>
    <n v="875.25"/>
    <n v="28299.75"/>
    <n v="19450"/>
    <n v="-457075"/>
    <d v="2013-10-01T00:00:00"/>
    <n v="10"/>
    <s v="October"/>
    <s v="2013"/>
    <n v="-16.151202749140893"/>
    <n v="-235"/>
  </r>
  <r>
    <x v="0"/>
    <s v="Canada"/>
    <x v="0"/>
    <s v="Low"/>
    <n v="831"/>
    <n v="3"/>
    <n v="20"/>
    <n v="16620"/>
    <n v="498.6"/>
    <n v="16121.4"/>
    <n v="8310"/>
    <n v="14127"/>
    <d v="2014-05-01T00:00:00"/>
    <n v="5"/>
    <s v="May"/>
    <s v="2014"/>
    <n v="0.87628865979381443"/>
    <n v="17"/>
  </r>
  <r>
    <x v="0"/>
    <s v="Mexico"/>
    <x v="2"/>
    <s v="Low"/>
    <n v="1760"/>
    <n v="10"/>
    <n v="7"/>
    <n v="12320"/>
    <n v="369.6"/>
    <n v="11950.4"/>
    <n v="8800"/>
    <n v="-5280"/>
    <d v="2013-09-01T00:00:00"/>
    <n v="9"/>
    <s v="September"/>
    <s v="2013"/>
    <n v="-0.44182621502209135"/>
    <n v="-3"/>
  </r>
  <r>
    <x v="0"/>
    <s v="Canada"/>
    <x v="3"/>
    <s v="Low"/>
    <n v="3850.5"/>
    <n v="120"/>
    <n v="20"/>
    <n v="77010"/>
    <n v="2310.3000000000002"/>
    <n v="74699.7"/>
    <n v="38505"/>
    <n v="-385050"/>
    <d v="2014-04-01T00:00:00"/>
    <n v="4"/>
    <s v="April"/>
    <s v="2014"/>
    <n v="-5.1546391752577323"/>
    <n v="-100"/>
  </r>
  <r>
    <x v="2"/>
    <s v="Germany"/>
    <x v="4"/>
    <s v="Low"/>
    <n v="2479"/>
    <n v="250"/>
    <n v="12"/>
    <n v="29748"/>
    <n v="892.44"/>
    <n v="28855.56"/>
    <n v="7437"/>
    <n v="-590002"/>
    <d v="2014-01-01T00:00:00"/>
    <n v="1"/>
    <s v="January"/>
    <s v="2014"/>
    <n v="-20.446735395189002"/>
    <n v="-238"/>
  </r>
  <r>
    <x v="1"/>
    <s v="Mexico"/>
    <x v="1"/>
    <s v="Low"/>
    <n v="2031"/>
    <n v="5"/>
    <n v="15"/>
    <n v="30465"/>
    <n v="1218.5999999999999"/>
    <n v="29246.400000000001"/>
    <n v="20310"/>
    <n v="20310"/>
    <d v="2014-10-01T00:00:00"/>
    <n v="10"/>
    <s v="October"/>
    <s v="2014"/>
    <n v="0.69444444444444442"/>
    <n v="10"/>
  </r>
  <r>
    <x v="1"/>
    <s v="Mexico"/>
    <x v="2"/>
    <s v="Low"/>
    <n v="2031"/>
    <n v="10"/>
    <n v="15"/>
    <n v="30465"/>
    <n v="1218.5999999999999"/>
    <n v="29246.400000000001"/>
    <n v="20310"/>
    <n v="10155"/>
    <d v="2014-10-01T00:00:00"/>
    <n v="10"/>
    <s v="October"/>
    <s v="2014"/>
    <n v="0.34722222222222221"/>
    <n v="5"/>
  </r>
  <r>
    <x v="1"/>
    <s v="France"/>
    <x v="2"/>
    <s v="Low"/>
    <n v="2261"/>
    <n v="10"/>
    <n v="15"/>
    <n v="33915"/>
    <n v="1356.6"/>
    <n v="32558.400000000001"/>
    <n v="22610"/>
    <n v="11305"/>
    <d v="2013-12-01T00:00:00"/>
    <n v="12"/>
    <s v="December"/>
    <s v="2013"/>
    <n v="0.34722222222222221"/>
    <n v="5"/>
  </r>
  <r>
    <x v="0"/>
    <s v="United States of America"/>
    <x v="3"/>
    <s v="Low"/>
    <n v="736"/>
    <n v="120"/>
    <n v="20"/>
    <n v="14720"/>
    <n v="588.79999999999995"/>
    <n v="14131.2"/>
    <n v="7360"/>
    <n v="-73600"/>
    <d v="2013-09-01T00:00:00"/>
    <n v="9"/>
    <s v="September"/>
    <s v="2013"/>
    <n v="-5.208333333333333"/>
    <n v="-100"/>
  </r>
  <r>
    <x v="0"/>
    <s v="Canada"/>
    <x v="0"/>
    <s v="Low"/>
    <n v="2851"/>
    <n v="3"/>
    <n v="7"/>
    <n v="19957"/>
    <n v="798.28"/>
    <n v="19158.72"/>
    <n v="14255"/>
    <n v="11404"/>
    <d v="2013-10-01T00:00:00"/>
    <n v="10"/>
    <s v="October"/>
    <s v="2013"/>
    <n v="0.59523809523809523"/>
    <n v="4"/>
  </r>
  <r>
    <x v="4"/>
    <s v="Germany"/>
    <x v="0"/>
    <s v="Low"/>
    <n v="2021"/>
    <n v="3"/>
    <n v="300"/>
    <n v="606300"/>
    <n v="24252"/>
    <n v="582048"/>
    <n v="505250"/>
    <n v="600237"/>
    <d v="2014-10-01T00:00:00"/>
    <n v="10"/>
    <s v="October"/>
    <s v="2014"/>
    <n v="1.03125"/>
    <n v="297"/>
  </r>
  <r>
    <x v="0"/>
    <s v="United States of America"/>
    <x v="0"/>
    <s v="Low"/>
    <n v="274"/>
    <n v="3"/>
    <n v="350"/>
    <n v="95900"/>
    <n v="3836"/>
    <n v="92064"/>
    <n v="71240"/>
    <n v="95078"/>
    <d v="2014-12-01T00:00:00"/>
    <n v="12"/>
    <s v="December"/>
    <s v="2014"/>
    <n v="1.0327380952380953"/>
    <n v="347"/>
  </r>
  <r>
    <x v="1"/>
    <s v="Canada"/>
    <x v="1"/>
    <s v="Low"/>
    <n v="1967"/>
    <n v="5"/>
    <n v="15"/>
    <n v="29505"/>
    <n v="1180.2"/>
    <n v="28324.799999999999"/>
    <n v="19670"/>
    <n v="19670"/>
    <d v="2014-03-01T00:00:00"/>
    <n v="3"/>
    <s v="March"/>
    <s v="2014"/>
    <n v="0.69444444444444442"/>
    <n v="10"/>
  </r>
  <r>
    <x v="4"/>
    <s v="Germany"/>
    <x v="1"/>
    <s v="Low"/>
    <n v="1859"/>
    <n v="5"/>
    <n v="300"/>
    <n v="557700"/>
    <n v="22308"/>
    <n v="535392"/>
    <n v="464750"/>
    <n v="548405"/>
    <d v="2014-08-01T00:00:00"/>
    <n v="8"/>
    <s v="August"/>
    <s v="2014"/>
    <n v="1.0243055555555556"/>
    <n v="295"/>
  </r>
  <r>
    <x v="0"/>
    <s v="Canada"/>
    <x v="1"/>
    <s v="Low"/>
    <n v="2851"/>
    <n v="5"/>
    <n v="7"/>
    <n v="19957"/>
    <n v="798.28"/>
    <n v="19158.72"/>
    <n v="14255"/>
    <n v="5702"/>
    <d v="2013-10-01T00:00:00"/>
    <n v="10"/>
    <s v="October"/>
    <s v="2013"/>
    <n v="0.29761904761904762"/>
    <n v="2"/>
  </r>
  <r>
    <x v="4"/>
    <s v="Germany"/>
    <x v="1"/>
    <s v="Low"/>
    <n v="2021"/>
    <n v="5"/>
    <n v="300"/>
    <n v="606300"/>
    <n v="24252"/>
    <n v="582048"/>
    <n v="505250"/>
    <n v="596195"/>
    <d v="2014-10-01T00:00:00"/>
    <n v="10"/>
    <s v="October"/>
    <s v="2014"/>
    <n v="1.0243055555555556"/>
    <n v="295"/>
  </r>
  <r>
    <x v="3"/>
    <s v="Mexico"/>
    <x v="1"/>
    <s v="Low"/>
    <n v="1138"/>
    <n v="5"/>
    <n v="125"/>
    <n v="142250"/>
    <n v="5690"/>
    <n v="136560"/>
    <n v="136560"/>
    <n v="136560"/>
    <d v="2014-12-01T00:00:00"/>
    <n v="12"/>
    <s v="December"/>
    <s v="2014"/>
    <n v="1"/>
    <n v="120"/>
  </r>
  <r>
    <x v="0"/>
    <s v="Canada"/>
    <x v="2"/>
    <s v="Low"/>
    <n v="4251"/>
    <n v="10"/>
    <n v="7"/>
    <n v="29757"/>
    <n v="1190.28"/>
    <n v="28566.720000000001"/>
    <n v="21255"/>
    <n v="-12753"/>
    <d v="2014-01-01T00:00:00"/>
    <n v="1"/>
    <s v="January"/>
    <s v="2014"/>
    <n v="-0.4464285714285714"/>
    <n v="-3"/>
  </r>
  <r>
    <x v="3"/>
    <s v="Germany"/>
    <x v="2"/>
    <s v="Low"/>
    <n v="795"/>
    <n v="10"/>
    <n v="125"/>
    <n v="99375"/>
    <n v="3975"/>
    <n v="95400"/>
    <n v="95400"/>
    <n v="91425"/>
    <d v="2014-03-01T00:00:00"/>
    <n v="3"/>
    <s v="March"/>
    <s v="2014"/>
    <n v="0.95833333333333337"/>
    <n v="115"/>
  </r>
  <r>
    <x v="4"/>
    <s v="Germany"/>
    <x v="2"/>
    <s v="Low"/>
    <n v="1414.5"/>
    <n v="10"/>
    <n v="300"/>
    <n v="424350"/>
    <n v="16974"/>
    <n v="407376"/>
    <n v="353625"/>
    <n v="410205"/>
    <d v="2014-04-01T00:00:00"/>
    <n v="4"/>
    <s v="April"/>
    <s v="2014"/>
    <n v="1.0069444444444444"/>
    <n v="290"/>
  </r>
  <r>
    <x v="4"/>
    <s v="United States of America"/>
    <x v="2"/>
    <s v="Low"/>
    <n v="2918"/>
    <n v="10"/>
    <n v="300"/>
    <n v="875400"/>
    <n v="35016"/>
    <n v="840384"/>
    <n v="729500"/>
    <n v="846220"/>
    <d v="2014-05-01T00:00:00"/>
    <n v="5"/>
    <s v="May"/>
    <s v="2014"/>
    <n v="1.0069444444444444"/>
    <n v="290"/>
  </r>
  <r>
    <x v="0"/>
    <s v="United States of America"/>
    <x v="2"/>
    <s v="Low"/>
    <n v="3450"/>
    <n v="10"/>
    <n v="350"/>
    <n v="1207500"/>
    <n v="48300"/>
    <n v="1159200"/>
    <n v="897000"/>
    <n v="1173000"/>
    <d v="2014-07-01T00:00:00"/>
    <n v="7"/>
    <s v="July"/>
    <s v="2014"/>
    <n v="1.0119047619047619"/>
    <n v="340"/>
  </r>
  <r>
    <x v="3"/>
    <s v="France"/>
    <x v="2"/>
    <s v="Low"/>
    <n v="2988"/>
    <n v="10"/>
    <n v="125"/>
    <n v="373500"/>
    <n v="14940"/>
    <n v="358560"/>
    <n v="358560"/>
    <n v="343620"/>
    <d v="2014-07-01T00:00:00"/>
    <n v="7"/>
    <s v="July"/>
    <s v="2014"/>
    <n v="0.95833333333333337"/>
    <n v="115"/>
  </r>
  <r>
    <x v="1"/>
    <s v="Canada"/>
    <x v="2"/>
    <s v="Low"/>
    <n v="218"/>
    <n v="10"/>
    <n v="15"/>
    <n v="3270"/>
    <n v="130.80000000000001"/>
    <n v="3139.2"/>
    <n v="2180"/>
    <n v="1090"/>
    <d v="2014-09-01T00:00:00"/>
    <n v="9"/>
    <s v="September"/>
    <s v="2014"/>
    <n v="0.34722222222222227"/>
    <n v="5"/>
  </r>
  <r>
    <x v="0"/>
    <s v="Canada"/>
    <x v="2"/>
    <s v="Low"/>
    <n v="2074"/>
    <n v="10"/>
    <n v="20"/>
    <n v="41480"/>
    <n v="1659.2"/>
    <n v="39820.800000000003"/>
    <n v="20740"/>
    <n v="20740"/>
    <d v="2014-09-01T00:00:00"/>
    <n v="9"/>
    <s v="September"/>
    <s v="2014"/>
    <n v="0.52083333333333326"/>
    <n v="10"/>
  </r>
  <r>
    <x v="0"/>
    <s v="United States of America"/>
    <x v="2"/>
    <s v="Low"/>
    <n v="1056"/>
    <n v="10"/>
    <n v="20"/>
    <n v="21120"/>
    <n v="844.8"/>
    <n v="20275.2"/>
    <n v="10560"/>
    <n v="10560"/>
    <d v="2014-09-01T00:00:00"/>
    <n v="9"/>
    <s v="September"/>
    <s v="2014"/>
    <n v="0.52083333333333326"/>
    <n v="10"/>
  </r>
  <r>
    <x v="1"/>
    <s v="United States of America"/>
    <x v="2"/>
    <s v="Low"/>
    <n v="671"/>
    <n v="10"/>
    <n v="15"/>
    <n v="10065"/>
    <n v="402.6"/>
    <n v="9662.4"/>
    <n v="6710"/>
    <n v="3355"/>
    <d v="2013-10-01T00:00:00"/>
    <n v="10"/>
    <s v="October"/>
    <s v="2013"/>
    <n v="0.34722222222222221"/>
    <n v="5"/>
  </r>
  <r>
    <x v="1"/>
    <s v="Mexico"/>
    <x v="2"/>
    <s v="Low"/>
    <n v="1514"/>
    <n v="10"/>
    <n v="15"/>
    <n v="22710"/>
    <n v="908.4"/>
    <n v="21801.599999999999"/>
    <n v="15140"/>
    <n v="7570"/>
    <d v="2013-10-01T00:00:00"/>
    <n v="10"/>
    <s v="October"/>
    <s v="2013"/>
    <n v="0.34722222222222227"/>
    <n v="5"/>
  </r>
  <r>
    <x v="0"/>
    <s v="United States of America"/>
    <x v="2"/>
    <s v="Low"/>
    <n v="274"/>
    <n v="10"/>
    <n v="350"/>
    <n v="95900"/>
    <n v="3836"/>
    <n v="92064"/>
    <n v="71240"/>
    <n v="93160"/>
    <d v="2014-12-01T00:00:00"/>
    <n v="12"/>
    <s v="December"/>
    <s v="2014"/>
    <n v="1.0119047619047619"/>
    <n v="340"/>
  </r>
  <r>
    <x v="3"/>
    <s v="Mexico"/>
    <x v="2"/>
    <s v="Low"/>
    <n v="1138"/>
    <n v="10"/>
    <n v="125"/>
    <n v="142250"/>
    <n v="5690"/>
    <n v="136560"/>
    <n v="136560"/>
    <n v="130870"/>
    <d v="2014-12-01T00:00:00"/>
    <n v="12"/>
    <s v="December"/>
    <s v="2014"/>
    <n v="0.95833333333333337"/>
    <n v="115"/>
  </r>
  <r>
    <x v="2"/>
    <s v="United States of America"/>
    <x v="3"/>
    <s v="Low"/>
    <n v="1465"/>
    <n v="120"/>
    <n v="12"/>
    <n v="17580"/>
    <n v="703.2"/>
    <n v="16876.8"/>
    <n v="4395"/>
    <n v="-158220"/>
    <d v="2014-03-01T00:00:00"/>
    <n v="3"/>
    <s v="March"/>
    <s v="2014"/>
    <n v="-9.375"/>
    <n v="-108"/>
  </r>
  <r>
    <x v="0"/>
    <s v="Canada"/>
    <x v="3"/>
    <s v="Low"/>
    <n v="2646"/>
    <n v="120"/>
    <n v="20"/>
    <n v="52920"/>
    <n v="2116.8000000000002"/>
    <n v="50803.199999999997"/>
    <n v="26460"/>
    <n v="-264600"/>
    <d v="2013-09-01T00:00:00"/>
    <n v="9"/>
    <s v="September"/>
    <s v="2013"/>
    <n v="-5.2083333333333339"/>
    <n v="-100"/>
  </r>
  <r>
    <x v="0"/>
    <s v="France"/>
    <x v="3"/>
    <s v="Low"/>
    <n v="2177"/>
    <n v="120"/>
    <n v="350"/>
    <n v="761950"/>
    <n v="30478"/>
    <n v="731472"/>
    <n v="566020"/>
    <n v="500710"/>
    <d v="2014-10-01T00:00:00"/>
    <n v="10"/>
    <s v="October"/>
    <s v="2014"/>
    <n v="0.68452380952380953"/>
    <n v="230"/>
  </r>
  <r>
    <x v="2"/>
    <s v="France"/>
    <x v="4"/>
    <s v="Low"/>
    <n v="866"/>
    <n v="250"/>
    <n v="12"/>
    <n v="10392"/>
    <n v="415.68"/>
    <n v="9976.32"/>
    <n v="2598"/>
    <n v="-206108"/>
    <d v="2014-05-01T00:00:00"/>
    <n v="5"/>
    <s v="May"/>
    <s v="2014"/>
    <n v="-20.659722222222221"/>
    <n v="-238"/>
  </r>
  <r>
    <x v="0"/>
    <s v="United States of America"/>
    <x v="4"/>
    <s v="Low"/>
    <n v="349"/>
    <n v="250"/>
    <n v="350"/>
    <n v="122150"/>
    <n v="4886"/>
    <n v="117264"/>
    <n v="90740"/>
    <n v="34900"/>
    <d v="2013-09-01T00:00:00"/>
    <n v="9"/>
    <s v="September"/>
    <s v="2013"/>
    <n v="0.29761904761904762"/>
    <n v="100"/>
  </r>
  <r>
    <x v="0"/>
    <s v="France"/>
    <x v="4"/>
    <s v="Low"/>
    <n v="2177"/>
    <n v="250"/>
    <n v="350"/>
    <n v="761950"/>
    <n v="30478"/>
    <n v="731472"/>
    <n v="566020"/>
    <n v="217700"/>
    <d v="2014-10-01T00:00:00"/>
    <n v="10"/>
    <s v="October"/>
    <s v="2014"/>
    <n v="0.29761904761904762"/>
    <n v="100"/>
  </r>
  <r>
    <x v="1"/>
    <s v="Mexico"/>
    <x v="4"/>
    <s v="Low"/>
    <n v="1514"/>
    <n v="250"/>
    <n v="15"/>
    <n v="22710"/>
    <n v="908.4"/>
    <n v="21801.599999999999"/>
    <n v="15140"/>
    <n v="-355790"/>
    <d v="2013-10-01T00:00:00"/>
    <n v="10"/>
    <s v="October"/>
    <s v="2013"/>
    <n v="-16.319444444444446"/>
    <n v="-235"/>
  </r>
  <r>
    <x v="0"/>
    <s v="Mexico"/>
    <x v="5"/>
    <s v="Low"/>
    <n v="1865"/>
    <n v="260"/>
    <n v="350"/>
    <n v="652750"/>
    <n v="26110"/>
    <n v="626640"/>
    <n v="484900"/>
    <n v="167850"/>
    <d v="2014-02-01T00:00:00"/>
    <n v="2"/>
    <s v="February"/>
    <s v="2014"/>
    <n v="0.26785714285714285"/>
    <n v="90"/>
  </r>
  <r>
    <x v="3"/>
    <s v="Mexico"/>
    <x v="5"/>
    <s v="Low"/>
    <n v="1074"/>
    <n v="260"/>
    <n v="125"/>
    <n v="134250"/>
    <n v="5370"/>
    <n v="128880"/>
    <n v="128880"/>
    <n v="-144990"/>
    <d v="2014-04-01T00:00:00"/>
    <n v="4"/>
    <s v="April"/>
    <s v="2014"/>
    <n v="-1.125"/>
    <n v="-135"/>
  </r>
  <r>
    <x v="0"/>
    <s v="Germany"/>
    <x v="5"/>
    <s v="Low"/>
    <n v="1907"/>
    <n v="260"/>
    <n v="350"/>
    <n v="667450"/>
    <n v="26698"/>
    <n v="640752"/>
    <n v="495820"/>
    <n v="171630"/>
    <d v="2014-09-01T00:00:00"/>
    <n v="9"/>
    <s v="September"/>
    <s v="2014"/>
    <n v="0.26785714285714285"/>
    <n v="90"/>
  </r>
  <r>
    <x v="1"/>
    <s v="United States of America"/>
    <x v="5"/>
    <s v="Low"/>
    <n v="671"/>
    <n v="260"/>
    <n v="15"/>
    <n v="10065"/>
    <n v="402.6"/>
    <n v="9662.4"/>
    <n v="6710"/>
    <n v="-164395"/>
    <d v="2013-10-01T00:00:00"/>
    <n v="10"/>
    <s v="October"/>
    <s v="2013"/>
    <n v="-17.013888888888889"/>
    <n v="-245"/>
  </r>
  <r>
    <x v="0"/>
    <s v="Canada"/>
    <x v="5"/>
    <s v="Low"/>
    <n v="1778"/>
    <n v="260"/>
    <n v="350"/>
    <n v="622300"/>
    <n v="24892"/>
    <n v="597408"/>
    <n v="462280"/>
    <n v="160020"/>
    <d v="2013-12-01T00:00:00"/>
    <n v="12"/>
    <s v="December"/>
    <s v="2013"/>
    <n v="0.26785714285714285"/>
    <n v="90"/>
  </r>
  <r>
    <x v="0"/>
    <s v="Germany"/>
    <x v="1"/>
    <s v="Medium"/>
    <n v="1159"/>
    <n v="5"/>
    <n v="7"/>
    <n v="8113"/>
    <n v="405.65"/>
    <n v="7707.35"/>
    <n v="5795"/>
    <n v="2318"/>
    <d v="2013-10-01T00:00:00"/>
    <n v="10"/>
    <s v="October"/>
    <s v="2013"/>
    <n v="0.3007518796992481"/>
    <n v="2"/>
  </r>
  <r>
    <x v="0"/>
    <s v="Germany"/>
    <x v="2"/>
    <s v="Medium"/>
    <n v="1372"/>
    <n v="10"/>
    <n v="7"/>
    <n v="9604"/>
    <n v="480.2"/>
    <n v="9123.7999999999993"/>
    <n v="6860"/>
    <n v="-4116"/>
    <d v="2014-01-01T00:00:00"/>
    <n v="1"/>
    <s v="January"/>
    <s v="2014"/>
    <n v="-0.45112781954887221"/>
    <n v="-3"/>
  </r>
  <r>
    <x v="0"/>
    <s v="Canada"/>
    <x v="2"/>
    <s v="Medium"/>
    <n v="2349"/>
    <n v="10"/>
    <n v="7"/>
    <n v="16443"/>
    <n v="822.15"/>
    <n v="15620.85"/>
    <n v="11745"/>
    <n v="-7047"/>
    <d v="2013-09-01T00:00:00"/>
    <n v="9"/>
    <s v="September"/>
    <s v="2013"/>
    <n v="-0.45112781954887216"/>
    <n v="-3"/>
  </r>
  <r>
    <x v="0"/>
    <s v="Mexico"/>
    <x v="2"/>
    <s v="Medium"/>
    <n v="2689"/>
    <n v="10"/>
    <n v="7"/>
    <n v="18823"/>
    <n v="941.15"/>
    <n v="17881.849999999999"/>
    <n v="13445"/>
    <n v="-8067"/>
    <d v="2014-10-01T00:00:00"/>
    <n v="10"/>
    <s v="October"/>
    <s v="2014"/>
    <n v="-0.45112781954887221"/>
    <n v="-3"/>
  </r>
  <r>
    <x v="2"/>
    <s v="Canada"/>
    <x v="2"/>
    <s v="Medium"/>
    <n v="2431"/>
    <n v="10"/>
    <n v="12"/>
    <n v="29172"/>
    <n v="1458.6"/>
    <n v="27713.4"/>
    <n v="7293"/>
    <n v="4862"/>
    <d v="2014-12-01T00:00:00"/>
    <n v="12"/>
    <s v="December"/>
    <s v="2014"/>
    <n v="0.17543859649122806"/>
    <n v="2"/>
  </r>
  <r>
    <x v="2"/>
    <s v="Canada"/>
    <x v="3"/>
    <s v="Medium"/>
    <n v="2431"/>
    <n v="120"/>
    <n v="12"/>
    <n v="29172"/>
    <n v="1458.6"/>
    <n v="27713.4"/>
    <n v="7293"/>
    <n v="-262548"/>
    <d v="2014-12-01T00:00:00"/>
    <n v="12"/>
    <s v="December"/>
    <s v="2014"/>
    <n v="-9.473684210526315"/>
    <n v="-108"/>
  </r>
  <r>
    <x v="0"/>
    <s v="Mexico"/>
    <x v="4"/>
    <s v="Medium"/>
    <n v="2689"/>
    <n v="250"/>
    <n v="7"/>
    <n v="18823"/>
    <n v="941.15"/>
    <n v="17881.849999999999"/>
    <n v="13445"/>
    <n v="-653427"/>
    <d v="2014-10-01T00:00:00"/>
    <n v="10"/>
    <s v="October"/>
    <s v="2014"/>
    <n v="-36.541353383458649"/>
    <n v="-243"/>
  </r>
  <r>
    <x v="0"/>
    <s v="Mexico"/>
    <x v="5"/>
    <s v="Medium"/>
    <n v="1683"/>
    <n v="260"/>
    <n v="7"/>
    <n v="11781"/>
    <n v="589.04999999999995"/>
    <n v="11191.95"/>
    <n v="8415"/>
    <n v="-425799"/>
    <d v="2014-07-01T00:00:00"/>
    <n v="7"/>
    <s v="July"/>
    <s v="2014"/>
    <n v="-38.045112781954884"/>
    <n v="-253"/>
  </r>
  <r>
    <x v="2"/>
    <s v="Mexico"/>
    <x v="5"/>
    <s v="Medium"/>
    <n v="1123"/>
    <n v="260"/>
    <n v="12"/>
    <n v="13476"/>
    <n v="673.8"/>
    <n v="12802.2"/>
    <n v="3369"/>
    <n v="-278504"/>
    <d v="2014-08-01T00:00:00"/>
    <n v="8"/>
    <s v="August"/>
    <s v="2014"/>
    <n v="-21.754385964912281"/>
    <n v="-248"/>
  </r>
  <r>
    <x v="0"/>
    <s v="Germany"/>
    <x v="5"/>
    <s v="Medium"/>
    <n v="1159"/>
    <n v="260"/>
    <n v="7"/>
    <n v="8113"/>
    <n v="405.65"/>
    <n v="7707.35"/>
    <n v="5795"/>
    <n v="-293227"/>
    <d v="2013-10-01T00:00:00"/>
    <n v="10"/>
    <s v="October"/>
    <s v="2013"/>
    <n v="-38.045112781954884"/>
    <n v="-253"/>
  </r>
  <r>
    <x v="2"/>
    <s v="France"/>
    <x v="0"/>
    <s v="Medium"/>
    <n v="1865"/>
    <n v="3"/>
    <n v="12"/>
    <n v="22380"/>
    <n v="1119"/>
    <n v="21261"/>
    <n v="5595"/>
    <n v="16785"/>
    <d v="2014-02-01T00:00:00"/>
    <n v="2"/>
    <s v="February"/>
    <s v="2014"/>
    <n v="0.78947368421052633"/>
    <n v="9"/>
  </r>
  <r>
    <x v="2"/>
    <s v="Germany"/>
    <x v="0"/>
    <s v="Medium"/>
    <n v="1116"/>
    <n v="3"/>
    <n v="12"/>
    <n v="13392"/>
    <n v="669.6"/>
    <n v="12722.4"/>
    <n v="3348"/>
    <n v="10044"/>
    <d v="2014-02-01T00:00:00"/>
    <n v="2"/>
    <s v="February"/>
    <s v="2014"/>
    <n v="0.78947368421052633"/>
    <n v="9"/>
  </r>
  <r>
    <x v="0"/>
    <s v="France"/>
    <x v="0"/>
    <s v="Medium"/>
    <n v="1563"/>
    <n v="3"/>
    <n v="20"/>
    <n v="31260"/>
    <n v="1563"/>
    <n v="29697"/>
    <n v="15630"/>
    <n v="26571"/>
    <d v="2014-05-01T00:00:00"/>
    <n v="5"/>
    <s v="May"/>
    <s v="2014"/>
    <n v="0.89473684210526316"/>
    <n v="17"/>
  </r>
  <r>
    <x v="4"/>
    <s v="United States of America"/>
    <x v="0"/>
    <s v="Medium"/>
    <n v="991"/>
    <n v="3"/>
    <n v="300"/>
    <n v="297300"/>
    <n v="14865"/>
    <n v="282435"/>
    <n v="247750"/>
    <n v="294327"/>
    <d v="2014-06-01T00:00:00"/>
    <n v="6"/>
    <s v="June"/>
    <s v="2014"/>
    <n v="1.0421052631578946"/>
    <n v="297"/>
  </r>
  <r>
    <x v="0"/>
    <s v="Germany"/>
    <x v="0"/>
    <s v="Medium"/>
    <n v="1016"/>
    <n v="3"/>
    <n v="7"/>
    <n v="7112"/>
    <n v="355.6"/>
    <n v="6756.4"/>
    <n v="5080"/>
    <n v="4064"/>
    <d v="2013-11-01T00:00:00"/>
    <n v="11"/>
    <s v="November"/>
    <s v="2013"/>
    <n v="0.60150375939849632"/>
    <n v="4"/>
  </r>
  <r>
    <x v="1"/>
    <s v="Mexico"/>
    <x v="0"/>
    <s v="Medium"/>
    <n v="2791"/>
    <n v="3"/>
    <n v="15"/>
    <n v="41865"/>
    <n v="2093.25"/>
    <n v="39771.75"/>
    <n v="27910"/>
    <n v="33492"/>
    <d v="2014-11-01T00:00:00"/>
    <n v="11"/>
    <s v="November"/>
    <s v="2014"/>
    <n v="0.84210526315789469"/>
    <n v="12"/>
  </r>
  <r>
    <x v="0"/>
    <s v="United States of America"/>
    <x v="0"/>
    <s v="Medium"/>
    <n v="570"/>
    <n v="3"/>
    <n v="7"/>
    <n v="3990"/>
    <n v="199.5"/>
    <n v="3790.5"/>
    <n v="2850"/>
    <n v="2280"/>
    <d v="2014-12-01T00:00:00"/>
    <n v="12"/>
    <s v="December"/>
    <s v="2014"/>
    <n v="0.60150375939849621"/>
    <n v="4"/>
  </r>
  <r>
    <x v="0"/>
    <s v="France"/>
    <x v="0"/>
    <s v="Medium"/>
    <n v="2487"/>
    <n v="3"/>
    <n v="7"/>
    <n v="17409"/>
    <n v="870.45"/>
    <n v="16538.55"/>
    <n v="12435"/>
    <n v="9948"/>
    <d v="2014-12-01T00:00:00"/>
    <n v="12"/>
    <s v="December"/>
    <s v="2014"/>
    <n v="0.60150375939849632"/>
    <n v="4"/>
  </r>
  <r>
    <x v="0"/>
    <s v="France"/>
    <x v="1"/>
    <s v="Medium"/>
    <n v="1384.5"/>
    <n v="5"/>
    <n v="350"/>
    <n v="484575"/>
    <n v="24228.75"/>
    <n v="460346.25"/>
    <n v="359970"/>
    <n v="477652.5"/>
    <d v="2014-01-01T00:00:00"/>
    <n v="1"/>
    <s v="January"/>
    <s v="2014"/>
    <n v="1.0375939849624061"/>
    <n v="345"/>
  </r>
  <r>
    <x v="3"/>
    <s v="United States of America"/>
    <x v="1"/>
    <s v="Medium"/>
    <n v="3627"/>
    <n v="5"/>
    <n v="125"/>
    <n v="453375"/>
    <n v="22668.75"/>
    <n v="430706.25"/>
    <n v="435240"/>
    <n v="435240"/>
    <d v="2014-07-01T00:00:00"/>
    <n v="7"/>
    <s v="July"/>
    <s v="2014"/>
    <n v="1.0105263157894737"/>
    <n v="120"/>
  </r>
  <r>
    <x v="0"/>
    <s v="Mexico"/>
    <x v="1"/>
    <s v="Medium"/>
    <n v="720"/>
    <n v="5"/>
    <n v="350"/>
    <n v="252000"/>
    <n v="12600"/>
    <n v="239400"/>
    <n v="187200"/>
    <n v="248400"/>
    <d v="2013-09-01T00:00:00"/>
    <n v="9"/>
    <s v="September"/>
    <s v="2013"/>
    <n v="1.0375939849624061"/>
    <n v="345"/>
  </r>
  <r>
    <x v="2"/>
    <s v="Germany"/>
    <x v="1"/>
    <s v="Medium"/>
    <n v="2342"/>
    <n v="5"/>
    <n v="12"/>
    <n v="28104"/>
    <n v="1405.2"/>
    <n v="26698.799999999999"/>
    <n v="7026"/>
    <n v="16394"/>
    <d v="2014-11-01T00:00:00"/>
    <n v="11"/>
    <s v="November"/>
    <s v="2014"/>
    <n v="0.61403508771929827"/>
    <n v="7"/>
  </r>
  <r>
    <x v="4"/>
    <s v="Mexico"/>
    <x v="1"/>
    <s v="Medium"/>
    <n v="1100"/>
    <n v="5"/>
    <n v="300"/>
    <n v="330000"/>
    <n v="16500"/>
    <n v="313500"/>
    <n v="275000"/>
    <n v="324500"/>
    <d v="2013-12-01T00:00:00"/>
    <n v="12"/>
    <s v="December"/>
    <s v="2013"/>
    <n v="1.0350877192982457"/>
    <n v="295"/>
  </r>
  <r>
    <x v="0"/>
    <s v="France"/>
    <x v="2"/>
    <s v="Medium"/>
    <n v="1303"/>
    <n v="10"/>
    <n v="20"/>
    <n v="26060"/>
    <n v="1303"/>
    <n v="24757"/>
    <n v="13030"/>
    <n v="13030"/>
    <d v="2014-02-01T00:00:00"/>
    <n v="2"/>
    <s v="February"/>
    <s v="2014"/>
    <n v="0.52631578947368418"/>
    <n v="10"/>
  </r>
  <r>
    <x v="3"/>
    <s v="United States of America"/>
    <x v="2"/>
    <s v="Medium"/>
    <n v="2992"/>
    <n v="10"/>
    <n v="125"/>
    <n v="374000"/>
    <n v="18700"/>
    <n v="355300"/>
    <n v="359040"/>
    <n v="344080"/>
    <d v="2014-03-01T00:00:00"/>
    <n v="3"/>
    <s v="March"/>
    <s v="2014"/>
    <n v="0.96842105263157896"/>
    <n v="115"/>
  </r>
  <r>
    <x v="3"/>
    <s v="France"/>
    <x v="2"/>
    <s v="Medium"/>
    <n v="2385"/>
    <n v="10"/>
    <n v="125"/>
    <n v="298125"/>
    <n v="14906.25"/>
    <n v="283218.75"/>
    <n v="286200"/>
    <n v="274275"/>
    <d v="2014-03-01T00:00:00"/>
    <n v="3"/>
    <s v="March"/>
    <s v="2014"/>
    <n v="0.96842105263157896"/>
    <n v="115"/>
  </r>
  <r>
    <x v="4"/>
    <s v="Mexico"/>
    <x v="2"/>
    <s v="Medium"/>
    <n v="1607"/>
    <n v="10"/>
    <n v="300"/>
    <n v="482100"/>
    <n v="24105"/>
    <n v="457995"/>
    <n v="401750"/>
    <n v="466030"/>
    <d v="2014-04-01T00:00:00"/>
    <n v="4"/>
    <s v="April"/>
    <s v="2014"/>
    <n v="1.0175438596491229"/>
    <n v="290"/>
  </r>
  <r>
    <x v="0"/>
    <s v="United States of America"/>
    <x v="2"/>
    <s v="Medium"/>
    <n v="2327"/>
    <n v="10"/>
    <n v="7"/>
    <n v="16289"/>
    <n v="814.45"/>
    <n v="15474.55"/>
    <n v="11635"/>
    <n v="-6981"/>
    <d v="2014-05-01T00:00:00"/>
    <n v="5"/>
    <s v="May"/>
    <s v="2014"/>
    <n v="-0.45112781954887221"/>
    <n v="-3"/>
  </r>
  <r>
    <x v="4"/>
    <s v="United States of America"/>
    <x v="2"/>
    <s v="Medium"/>
    <n v="991"/>
    <n v="10"/>
    <n v="300"/>
    <n v="297300"/>
    <n v="14865"/>
    <n v="282435"/>
    <n v="247750"/>
    <n v="287390"/>
    <d v="2014-06-01T00:00:00"/>
    <n v="6"/>
    <s v="June"/>
    <s v="2014"/>
    <n v="1.0175438596491229"/>
    <n v="290"/>
  </r>
  <r>
    <x v="0"/>
    <s v="United States of America"/>
    <x v="2"/>
    <s v="Medium"/>
    <n v="602"/>
    <n v="10"/>
    <n v="350"/>
    <n v="210700"/>
    <n v="10535"/>
    <n v="200165"/>
    <n v="156520"/>
    <n v="204680"/>
    <d v="2014-06-01T00:00:00"/>
    <n v="6"/>
    <s v="June"/>
    <s v="2014"/>
    <n v="1.0225563909774436"/>
    <n v="340"/>
  </r>
  <r>
    <x v="1"/>
    <s v="France"/>
    <x v="2"/>
    <s v="Medium"/>
    <n v="2620"/>
    <n v="10"/>
    <n v="15"/>
    <n v="39300"/>
    <n v="1965"/>
    <n v="37335"/>
    <n v="26200"/>
    <n v="13100"/>
    <d v="2014-09-01T00:00:00"/>
    <n v="9"/>
    <s v="September"/>
    <s v="2014"/>
    <n v="0.35087719298245612"/>
    <n v="5"/>
  </r>
  <r>
    <x v="0"/>
    <s v="Canada"/>
    <x v="2"/>
    <s v="Medium"/>
    <n v="1228"/>
    <n v="10"/>
    <n v="350"/>
    <n v="429800"/>
    <n v="21490"/>
    <n v="408310"/>
    <n v="319280"/>
    <n v="417520"/>
    <d v="2013-10-01T00:00:00"/>
    <n v="10"/>
    <s v="October"/>
    <s v="2013"/>
    <n v="1.0225563909774436"/>
    <n v="340"/>
  </r>
  <r>
    <x v="0"/>
    <s v="Canada"/>
    <x v="2"/>
    <s v="Medium"/>
    <n v="1389"/>
    <n v="10"/>
    <n v="20"/>
    <n v="27780"/>
    <n v="1389"/>
    <n v="26391"/>
    <n v="13890"/>
    <n v="13890"/>
    <d v="2013-10-01T00:00:00"/>
    <n v="10"/>
    <s v="October"/>
    <s v="2013"/>
    <n v="0.52631578947368418"/>
    <n v="10"/>
  </r>
  <r>
    <x v="3"/>
    <s v="United States of America"/>
    <x v="2"/>
    <s v="Medium"/>
    <n v="861"/>
    <n v="10"/>
    <n v="125"/>
    <n v="107625"/>
    <n v="5381.25"/>
    <n v="102243.75"/>
    <n v="103320"/>
    <n v="99015"/>
    <d v="2014-10-01T00:00:00"/>
    <n v="10"/>
    <s v="October"/>
    <s v="2014"/>
    <n v="0.96842105263157896"/>
    <n v="115"/>
  </r>
  <r>
    <x v="3"/>
    <s v="France"/>
    <x v="2"/>
    <s v="Medium"/>
    <n v="704"/>
    <n v="10"/>
    <n v="125"/>
    <n v="88000"/>
    <n v="4400"/>
    <n v="83600"/>
    <n v="84480"/>
    <n v="80960"/>
    <d v="2013-10-01T00:00:00"/>
    <n v="10"/>
    <s v="October"/>
    <s v="2013"/>
    <n v="0.96842105263157896"/>
    <n v="115"/>
  </r>
  <r>
    <x v="0"/>
    <s v="Canada"/>
    <x v="2"/>
    <s v="Medium"/>
    <n v="1802"/>
    <n v="10"/>
    <n v="20"/>
    <n v="36040"/>
    <n v="1802"/>
    <n v="34238"/>
    <n v="18020"/>
    <n v="18020"/>
    <d v="2013-12-01T00:00:00"/>
    <n v="12"/>
    <s v="December"/>
    <s v="2013"/>
    <n v="0.52631578947368418"/>
    <n v="10"/>
  </r>
  <r>
    <x v="0"/>
    <s v="United States of America"/>
    <x v="2"/>
    <s v="Medium"/>
    <n v="2663"/>
    <n v="10"/>
    <n v="20"/>
    <n v="53260"/>
    <n v="2663"/>
    <n v="50597"/>
    <n v="26630"/>
    <n v="26630"/>
    <d v="2014-12-01T00:00:00"/>
    <n v="12"/>
    <s v="December"/>
    <s v="2014"/>
    <n v="0.52631578947368418"/>
    <n v="10"/>
  </r>
  <r>
    <x v="0"/>
    <s v="France"/>
    <x v="2"/>
    <s v="Medium"/>
    <n v="2136"/>
    <n v="10"/>
    <n v="7"/>
    <n v="14952"/>
    <n v="747.6"/>
    <n v="14204.4"/>
    <n v="10680"/>
    <n v="-6408"/>
    <d v="2013-12-01T00:00:00"/>
    <n v="12"/>
    <s v="December"/>
    <s v="2013"/>
    <n v="-0.45112781954887221"/>
    <n v="-3"/>
  </r>
  <r>
    <x v="1"/>
    <s v="Germany"/>
    <x v="2"/>
    <s v="Medium"/>
    <n v="2116"/>
    <n v="10"/>
    <n v="15"/>
    <n v="31740"/>
    <n v="1587"/>
    <n v="30153"/>
    <n v="21160"/>
    <n v="10580"/>
    <d v="2013-12-01T00:00:00"/>
    <n v="12"/>
    <s v="December"/>
    <s v="2013"/>
    <n v="0.35087719298245612"/>
    <n v="5"/>
  </r>
  <r>
    <x v="1"/>
    <s v="United States of America"/>
    <x v="3"/>
    <s v="Medium"/>
    <n v="555"/>
    <n v="120"/>
    <n v="15"/>
    <n v="8325"/>
    <n v="416.25"/>
    <n v="7908.75"/>
    <n v="5550"/>
    <n v="-58275"/>
    <d v="2014-01-01T00:00:00"/>
    <n v="1"/>
    <s v="January"/>
    <s v="2014"/>
    <n v="-7.3684210526315788"/>
    <n v="-105"/>
  </r>
  <r>
    <x v="1"/>
    <s v="Mexico"/>
    <x v="3"/>
    <s v="Medium"/>
    <n v="2861"/>
    <n v="120"/>
    <n v="15"/>
    <n v="42915"/>
    <n v="2145.75"/>
    <n v="40769.25"/>
    <n v="28610"/>
    <n v="-300405"/>
    <d v="2014-01-01T00:00:00"/>
    <n v="1"/>
    <s v="January"/>
    <s v="2014"/>
    <n v="-7.3684210526315788"/>
    <n v="-105"/>
  </r>
  <r>
    <x v="3"/>
    <s v="Germany"/>
    <x v="3"/>
    <s v="Medium"/>
    <n v="807"/>
    <n v="120"/>
    <n v="125"/>
    <n v="100875"/>
    <n v="5043.75"/>
    <n v="95831.25"/>
    <n v="96840"/>
    <n v="4035"/>
    <d v="2014-02-01T00:00:00"/>
    <n v="2"/>
    <s v="February"/>
    <s v="2014"/>
    <n v="4.2105263157894736E-2"/>
    <n v="5"/>
  </r>
  <r>
    <x v="0"/>
    <s v="United States of America"/>
    <x v="3"/>
    <s v="Medium"/>
    <n v="602"/>
    <n v="120"/>
    <n v="350"/>
    <n v="210700"/>
    <n v="10535"/>
    <n v="200165"/>
    <n v="156520"/>
    <n v="138460"/>
    <d v="2014-06-01T00:00:00"/>
    <n v="6"/>
    <s v="June"/>
    <s v="2014"/>
    <n v="0.69172932330827064"/>
    <n v="230"/>
  </r>
  <r>
    <x v="0"/>
    <s v="United States of America"/>
    <x v="3"/>
    <s v="Medium"/>
    <n v="2832"/>
    <n v="120"/>
    <n v="20"/>
    <n v="56640"/>
    <n v="2832"/>
    <n v="53808"/>
    <n v="28320"/>
    <n v="-283200"/>
    <d v="2014-08-01T00:00:00"/>
    <n v="8"/>
    <s v="August"/>
    <s v="2014"/>
    <n v="-5.2631578947368425"/>
    <n v="-100"/>
  </r>
  <r>
    <x v="0"/>
    <s v="France"/>
    <x v="3"/>
    <s v="Medium"/>
    <n v="1579"/>
    <n v="120"/>
    <n v="20"/>
    <n v="31580"/>
    <n v="1579"/>
    <n v="30001"/>
    <n v="15790"/>
    <n v="-157900"/>
    <d v="2014-08-01T00:00:00"/>
    <n v="8"/>
    <s v="August"/>
    <s v="2014"/>
    <n v="-5.2631578947368425"/>
    <n v="-100"/>
  </r>
  <r>
    <x v="3"/>
    <s v="United States of America"/>
    <x v="3"/>
    <s v="Medium"/>
    <n v="861"/>
    <n v="120"/>
    <n v="125"/>
    <n v="107625"/>
    <n v="5381.25"/>
    <n v="102243.75"/>
    <n v="103320"/>
    <n v="4305"/>
    <d v="2014-10-01T00:00:00"/>
    <n v="10"/>
    <s v="October"/>
    <s v="2014"/>
    <n v="4.2105263157894736E-2"/>
    <n v="5"/>
  </r>
  <r>
    <x v="3"/>
    <s v="France"/>
    <x v="3"/>
    <s v="Medium"/>
    <n v="704"/>
    <n v="120"/>
    <n v="125"/>
    <n v="88000"/>
    <n v="4400"/>
    <n v="83600"/>
    <n v="84480"/>
    <n v="3520"/>
    <d v="2013-10-01T00:00:00"/>
    <n v="10"/>
    <s v="October"/>
    <s v="2013"/>
    <n v="4.2105263157894736E-2"/>
    <n v="5"/>
  </r>
  <r>
    <x v="0"/>
    <s v="France"/>
    <x v="3"/>
    <s v="Medium"/>
    <n v="1033"/>
    <n v="120"/>
    <n v="20"/>
    <n v="20660"/>
    <n v="1033"/>
    <n v="19627"/>
    <n v="10330"/>
    <n v="-103300"/>
    <d v="2013-12-01T00:00:00"/>
    <n v="12"/>
    <s v="December"/>
    <s v="2013"/>
    <n v="-5.2631578947368425"/>
    <n v="-100"/>
  </r>
  <r>
    <x v="4"/>
    <s v="Germany"/>
    <x v="3"/>
    <s v="Medium"/>
    <n v="1250"/>
    <n v="120"/>
    <n v="300"/>
    <n v="375000"/>
    <n v="18750"/>
    <n v="356250"/>
    <n v="312500"/>
    <n v="225000"/>
    <d v="2014-12-01T00:00:00"/>
    <n v="12"/>
    <s v="December"/>
    <s v="2014"/>
    <n v="0.63157894736842102"/>
    <n v="180"/>
  </r>
  <r>
    <x v="0"/>
    <s v="Canada"/>
    <x v="4"/>
    <s v="Medium"/>
    <n v="1389"/>
    <n v="250"/>
    <n v="20"/>
    <n v="27780"/>
    <n v="1389"/>
    <n v="26391"/>
    <n v="13890"/>
    <n v="-319470"/>
    <d v="2013-10-01T00:00:00"/>
    <n v="10"/>
    <s v="October"/>
    <s v="2013"/>
    <n v="-12.105263157894736"/>
    <n v="-230"/>
  </r>
  <r>
    <x v="0"/>
    <s v="United States of America"/>
    <x v="4"/>
    <s v="Medium"/>
    <n v="1265"/>
    <n v="250"/>
    <n v="20"/>
    <n v="25300"/>
    <n v="1265"/>
    <n v="24035"/>
    <n v="12650"/>
    <n v="-290950"/>
    <d v="2013-11-01T00:00:00"/>
    <n v="11"/>
    <s v="November"/>
    <s v="2013"/>
    <n v="-12.105263157894736"/>
    <n v="-230"/>
  </r>
  <r>
    <x v="0"/>
    <s v="Germany"/>
    <x v="4"/>
    <s v="Medium"/>
    <n v="2297"/>
    <n v="250"/>
    <n v="20"/>
    <n v="45940"/>
    <n v="2297"/>
    <n v="43643"/>
    <n v="22970"/>
    <n v="-528310"/>
    <d v="2013-11-01T00:00:00"/>
    <n v="11"/>
    <s v="November"/>
    <s v="2013"/>
    <n v="-12.105263157894736"/>
    <n v="-230"/>
  </r>
  <r>
    <x v="0"/>
    <s v="United States of America"/>
    <x v="4"/>
    <s v="Medium"/>
    <n v="2663"/>
    <n v="250"/>
    <n v="20"/>
    <n v="53260"/>
    <n v="2663"/>
    <n v="50597"/>
    <n v="26630"/>
    <n v="-612490"/>
    <d v="2014-12-01T00:00:00"/>
    <n v="12"/>
    <s v="December"/>
    <s v="2014"/>
    <n v="-12.105263157894736"/>
    <n v="-230"/>
  </r>
  <r>
    <x v="0"/>
    <s v="United States of America"/>
    <x v="4"/>
    <s v="Medium"/>
    <n v="570"/>
    <n v="250"/>
    <n v="7"/>
    <n v="3990"/>
    <n v="199.5"/>
    <n v="3790.5"/>
    <n v="2850"/>
    <n v="-138510"/>
    <d v="2014-12-01T00:00:00"/>
    <n v="12"/>
    <s v="December"/>
    <s v="2014"/>
    <n v="-36.541353383458649"/>
    <n v="-243"/>
  </r>
  <r>
    <x v="0"/>
    <s v="France"/>
    <x v="4"/>
    <s v="Medium"/>
    <n v="2487"/>
    <n v="250"/>
    <n v="7"/>
    <n v="17409"/>
    <n v="870.45"/>
    <n v="16538.55"/>
    <n v="12435"/>
    <n v="-604341"/>
    <d v="2014-12-01T00:00:00"/>
    <n v="12"/>
    <s v="December"/>
    <s v="2014"/>
    <n v="-36.541353383458649"/>
    <n v="-243"/>
  </r>
  <r>
    <x v="0"/>
    <s v="Germany"/>
    <x v="5"/>
    <s v="Medium"/>
    <n v="1350"/>
    <n v="260"/>
    <n v="350"/>
    <n v="472500"/>
    <n v="23625"/>
    <n v="448875"/>
    <n v="351000"/>
    <n v="121500"/>
    <d v="2014-02-01T00:00:00"/>
    <n v="2"/>
    <s v="February"/>
    <s v="2014"/>
    <n v="0.27067669172932329"/>
    <n v="90"/>
  </r>
  <r>
    <x v="0"/>
    <s v="Canada"/>
    <x v="5"/>
    <s v="Medium"/>
    <n v="552"/>
    <n v="260"/>
    <n v="350"/>
    <n v="193200"/>
    <n v="9660"/>
    <n v="183540"/>
    <n v="143520"/>
    <n v="49680"/>
    <d v="2014-08-01T00:00:00"/>
    <n v="8"/>
    <s v="August"/>
    <s v="2014"/>
    <n v="0.27067669172932329"/>
    <n v="90"/>
  </r>
  <r>
    <x v="0"/>
    <s v="Canada"/>
    <x v="5"/>
    <s v="Medium"/>
    <n v="1228"/>
    <n v="260"/>
    <n v="350"/>
    <n v="429800"/>
    <n v="21490"/>
    <n v="408310"/>
    <n v="319280"/>
    <n v="110520"/>
    <d v="2013-10-01T00:00:00"/>
    <n v="10"/>
    <s v="October"/>
    <s v="2013"/>
    <n v="0.27067669172932329"/>
    <n v="90"/>
  </r>
  <r>
    <x v="4"/>
    <s v="Germany"/>
    <x v="5"/>
    <s v="Medium"/>
    <n v="1250"/>
    <n v="260"/>
    <n v="300"/>
    <n v="375000"/>
    <n v="18750"/>
    <n v="356250"/>
    <n v="312500"/>
    <n v="50000"/>
    <d v="2014-12-01T00:00:00"/>
    <n v="12"/>
    <s v="December"/>
    <s v="2014"/>
    <n v="0.14035087719298245"/>
    <n v="40"/>
  </r>
  <r>
    <x v="1"/>
    <s v="France"/>
    <x v="2"/>
    <s v="Medium"/>
    <n v="3801"/>
    <n v="10"/>
    <n v="15"/>
    <n v="57015"/>
    <n v="3420.8999999999996"/>
    <n v="53594.1"/>
    <n v="38010"/>
    <n v="19005"/>
    <d v="2014-04-01T00:00:00"/>
    <n v="4"/>
    <s v="April"/>
    <s v="2014"/>
    <n v="0.3546099290780142"/>
    <n v="5"/>
  </r>
  <r>
    <x v="0"/>
    <s v="United States of America"/>
    <x v="0"/>
    <s v="Medium"/>
    <n v="1117.5"/>
    <n v="3"/>
    <n v="20"/>
    <n v="22350"/>
    <n v="1341"/>
    <n v="21009"/>
    <n v="11175"/>
    <n v="18997.5"/>
    <d v="2014-01-01T00:00:00"/>
    <n v="1"/>
    <s v="January"/>
    <s v="2014"/>
    <n v="0.9042553191489362"/>
    <n v="17"/>
  </r>
  <r>
    <x v="1"/>
    <s v="Canada"/>
    <x v="0"/>
    <s v="Medium"/>
    <n v="2844"/>
    <n v="3"/>
    <n v="15"/>
    <n v="42660"/>
    <n v="2559.6"/>
    <n v="40100.400000000001"/>
    <n v="28440"/>
    <n v="34128"/>
    <d v="2014-06-01T00:00:00"/>
    <n v="6"/>
    <s v="June"/>
    <s v="2014"/>
    <n v="0.85106382978723405"/>
    <n v="12"/>
  </r>
  <r>
    <x v="2"/>
    <s v="Mexico"/>
    <x v="0"/>
    <s v="Medium"/>
    <n v="562"/>
    <n v="3"/>
    <n v="12"/>
    <n v="6744"/>
    <n v="404.64"/>
    <n v="6339.36"/>
    <n v="1686"/>
    <n v="5058"/>
    <d v="2014-09-01T00:00:00"/>
    <n v="9"/>
    <s v="September"/>
    <s v="2014"/>
    <n v="0.7978723404255319"/>
    <n v="9"/>
  </r>
  <r>
    <x v="2"/>
    <s v="Canada"/>
    <x v="0"/>
    <s v="Medium"/>
    <n v="2299"/>
    <n v="3"/>
    <n v="12"/>
    <n v="27588"/>
    <n v="1655.28"/>
    <n v="25932.720000000001"/>
    <n v="6897"/>
    <n v="20691"/>
    <d v="2013-10-01T00:00:00"/>
    <n v="10"/>
    <s v="October"/>
    <s v="2013"/>
    <n v="0.7978723404255319"/>
    <n v="9"/>
  </r>
  <r>
    <x v="1"/>
    <s v="United States of America"/>
    <x v="0"/>
    <s v="Medium"/>
    <n v="2030"/>
    <n v="3"/>
    <n v="15"/>
    <n v="30450"/>
    <n v="1827"/>
    <n v="28623"/>
    <n v="20300"/>
    <n v="24360"/>
    <d v="2014-11-01T00:00:00"/>
    <n v="11"/>
    <s v="November"/>
    <s v="2014"/>
    <n v="0.85106382978723405"/>
    <n v="12"/>
  </r>
  <r>
    <x v="0"/>
    <s v="United States of America"/>
    <x v="0"/>
    <s v="Medium"/>
    <n v="263"/>
    <n v="3"/>
    <n v="7"/>
    <n v="1841"/>
    <n v="110.46"/>
    <n v="1730.54"/>
    <n v="1315"/>
    <n v="1052"/>
    <d v="2013-11-01T00:00:00"/>
    <n v="11"/>
    <s v="November"/>
    <s v="2013"/>
    <n v="0.60790273556231"/>
    <n v="4"/>
  </r>
  <r>
    <x v="3"/>
    <s v="Germany"/>
    <x v="0"/>
    <s v="Medium"/>
    <n v="887"/>
    <n v="3"/>
    <n v="125"/>
    <n v="110875"/>
    <n v="6652.5"/>
    <n v="104222.5"/>
    <n v="106440"/>
    <n v="108214"/>
    <d v="2013-12-01T00:00:00"/>
    <n v="12"/>
    <s v="December"/>
    <s v="2013"/>
    <n v="1.0382978723404255"/>
    <n v="122"/>
  </r>
  <r>
    <x v="0"/>
    <s v="Mexico"/>
    <x v="1"/>
    <s v="Medium"/>
    <n v="980"/>
    <n v="5"/>
    <n v="350"/>
    <n v="343000"/>
    <n v="20580"/>
    <n v="322420"/>
    <n v="254800"/>
    <n v="338100"/>
    <d v="2014-04-01T00:00:00"/>
    <n v="4"/>
    <s v="April"/>
    <s v="2014"/>
    <n v="1.0486322188449848"/>
    <n v="345"/>
  </r>
  <r>
    <x v="0"/>
    <s v="Germany"/>
    <x v="1"/>
    <s v="Medium"/>
    <n v="1460"/>
    <n v="5"/>
    <n v="350"/>
    <n v="511000"/>
    <n v="30660"/>
    <n v="480340"/>
    <n v="379600"/>
    <n v="503700"/>
    <d v="2014-05-01T00:00:00"/>
    <n v="5"/>
    <s v="May"/>
    <s v="2014"/>
    <n v="1.0486322188449848"/>
    <n v="345"/>
  </r>
  <r>
    <x v="0"/>
    <s v="France"/>
    <x v="1"/>
    <s v="Medium"/>
    <n v="1403"/>
    <n v="5"/>
    <n v="7"/>
    <n v="9821"/>
    <n v="589.26"/>
    <n v="9231.74"/>
    <n v="7015"/>
    <n v="2806"/>
    <d v="2013-10-01T00:00:00"/>
    <n v="10"/>
    <s v="October"/>
    <s v="2013"/>
    <n v="0.303951367781155"/>
    <n v="2"/>
  </r>
  <r>
    <x v="2"/>
    <s v="United States of America"/>
    <x v="1"/>
    <s v="Medium"/>
    <n v="2723"/>
    <n v="5"/>
    <n v="12"/>
    <n v="32676"/>
    <n v="1960.56"/>
    <n v="30715.439999999999"/>
    <n v="8169"/>
    <n v="19061"/>
    <d v="2014-11-01T00:00:00"/>
    <n v="11"/>
    <s v="November"/>
    <s v="2014"/>
    <n v="0.62056737588652489"/>
    <n v="7"/>
  </r>
  <r>
    <x v="0"/>
    <s v="France"/>
    <x v="2"/>
    <s v="Medium"/>
    <n v="1496"/>
    <n v="10"/>
    <n v="350"/>
    <n v="523600"/>
    <n v="31416"/>
    <n v="492184"/>
    <n v="388960"/>
    <n v="508640"/>
    <d v="2014-06-01T00:00:00"/>
    <n v="6"/>
    <s v="June"/>
    <s v="2014"/>
    <n v="1.0334346504559271"/>
    <n v="340"/>
  </r>
  <r>
    <x v="2"/>
    <s v="Canada"/>
    <x v="2"/>
    <s v="Medium"/>
    <n v="2299"/>
    <n v="10"/>
    <n v="12"/>
    <n v="27588"/>
    <n v="1655.28"/>
    <n v="25932.720000000001"/>
    <n v="6897"/>
    <n v="4598"/>
    <d v="2013-10-01T00:00:00"/>
    <n v="10"/>
    <s v="October"/>
    <s v="2013"/>
    <n v="0.17730496453900707"/>
    <n v="2"/>
  </r>
  <r>
    <x v="0"/>
    <s v="United States of America"/>
    <x v="2"/>
    <s v="Medium"/>
    <n v="727"/>
    <n v="10"/>
    <n v="350"/>
    <n v="254450"/>
    <n v="15267"/>
    <n v="239183"/>
    <n v="189020"/>
    <n v="247180"/>
    <d v="2013-10-01T00:00:00"/>
    <n v="10"/>
    <s v="October"/>
    <s v="2013"/>
    <n v="1.0334346504559271"/>
    <n v="340"/>
  </r>
  <r>
    <x v="3"/>
    <s v="Canada"/>
    <x v="3"/>
    <s v="Medium"/>
    <n v="952"/>
    <n v="120"/>
    <n v="125"/>
    <n v="119000"/>
    <n v="7140"/>
    <n v="111860"/>
    <n v="114240"/>
    <n v="4760"/>
    <d v="2014-02-01T00:00:00"/>
    <n v="2"/>
    <s v="February"/>
    <s v="2014"/>
    <n v="4.2553191489361701E-2"/>
    <n v="5"/>
  </r>
  <r>
    <x v="3"/>
    <s v="United States of America"/>
    <x v="3"/>
    <s v="Medium"/>
    <n v="2755"/>
    <n v="120"/>
    <n v="125"/>
    <n v="344375"/>
    <n v="20662.5"/>
    <n v="323712.5"/>
    <n v="330600"/>
    <n v="13775"/>
    <d v="2014-02-01T00:00:00"/>
    <n v="2"/>
    <s v="February"/>
    <s v="2014"/>
    <n v="4.2553191489361701E-2"/>
    <n v="5"/>
  </r>
  <r>
    <x v="1"/>
    <s v="Germany"/>
    <x v="3"/>
    <s v="Medium"/>
    <n v="1530"/>
    <n v="120"/>
    <n v="15"/>
    <n v="22950"/>
    <n v="1377"/>
    <n v="21573"/>
    <n v="15300"/>
    <n v="-160650"/>
    <d v="2014-05-01T00:00:00"/>
    <n v="5"/>
    <s v="May"/>
    <s v="2014"/>
    <n v="-7.4468085106382977"/>
    <n v="-105"/>
  </r>
  <r>
    <x v="0"/>
    <s v="France"/>
    <x v="3"/>
    <s v="Medium"/>
    <n v="1496"/>
    <n v="120"/>
    <n v="350"/>
    <n v="523600"/>
    <n v="31416"/>
    <n v="492184"/>
    <n v="388960"/>
    <n v="344080"/>
    <d v="2014-06-01T00:00:00"/>
    <n v="6"/>
    <s v="June"/>
    <s v="2014"/>
    <n v="0.69908814589665658"/>
    <n v="230"/>
  </r>
  <r>
    <x v="0"/>
    <s v="Mexico"/>
    <x v="3"/>
    <s v="Medium"/>
    <n v="1498"/>
    <n v="120"/>
    <n v="7"/>
    <n v="10486"/>
    <n v="629.16"/>
    <n v="9856.84"/>
    <n v="7490"/>
    <n v="-169274"/>
    <d v="2014-06-01T00:00:00"/>
    <n v="6"/>
    <s v="June"/>
    <s v="2014"/>
    <n v="-17.173252279635257"/>
    <n v="-113"/>
  </r>
  <r>
    <x v="4"/>
    <s v="France"/>
    <x v="3"/>
    <s v="Medium"/>
    <n v="1221"/>
    <n v="120"/>
    <n v="300"/>
    <n v="366300"/>
    <n v="21978"/>
    <n v="344322"/>
    <n v="305250"/>
    <n v="219780"/>
    <d v="2013-10-01T00:00:00"/>
    <n v="10"/>
    <s v="October"/>
    <s v="2013"/>
    <n v="0.63829787234042556"/>
    <n v="180"/>
  </r>
  <r>
    <x v="0"/>
    <s v="France"/>
    <x v="3"/>
    <s v="Medium"/>
    <n v="2076"/>
    <n v="120"/>
    <n v="350"/>
    <n v="726600"/>
    <n v="43596"/>
    <n v="683004"/>
    <n v="539760"/>
    <n v="477480"/>
    <d v="2013-10-01T00:00:00"/>
    <n v="10"/>
    <s v="October"/>
    <s v="2013"/>
    <n v="0.69908814589665658"/>
    <n v="230"/>
  </r>
  <r>
    <x v="1"/>
    <s v="Canada"/>
    <x v="4"/>
    <s v="Medium"/>
    <n v="2844"/>
    <n v="250"/>
    <n v="15"/>
    <n v="42660"/>
    <n v="2559.6"/>
    <n v="40100.400000000001"/>
    <n v="28440"/>
    <n v="-668340"/>
    <d v="2014-06-01T00:00:00"/>
    <n v="6"/>
    <s v="June"/>
    <s v="2014"/>
    <n v="-16.666666666666664"/>
    <n v="-235"/>
  </r>
  <r>
    <x v="0"/>
    <s v="Mexico"/>
    <x v="4"/>
    <s v="Medium"/>
    <n v="1498"/>
    <n v="250"/>
    <n v="7"/>
    <n v="10486"/>
    <n v="629.16"/>
    <n v="9856.84"/>
    <n v="7490"/>
    <n v="-364014"/>
    <d v="2014-06-01T00:00:00"/>
    <n v="6"/>
    <s v="June"/>
    <s v="2014"/>
    <n v="-36.930091185410333"/>
    <n v="-243"/>
  </r>
  <r>
    <x v="4"/>
    <s v="France"/>
    <x v="4"/>
    <s v="Medium"/>
    <n v="1221"/>
    <n v="250"/>
    <n v="300"/>
    <n v="366300"/>
    <n v="21978"/>
    <n v="344322"/>
    <n v="305250"/>
    <n v="61050"/>
    <d v="2013-10-01T00:00:00"/>
    <n v="10"/>
    <s v="October"/>
    <s v="2013"/>
    <n v="0.1773049645390071"/>
    <n v="50"/>
  </r>
  <r>
    <x v="0"/>
    <s v="Mexico"/>
    <x v="4"/>
    <s v="Medium"/>
    <n v="1123"/>
    <n v="250"/>
    <n v="20"/>
    <n v="22460"/>
    <n v="1347.6"/>
    <n v="21112.400000000001"/>
    <n v="11230"/>
    <n v="-258290"/>
    <d v="2013-11-01T00:00:00"/>
    <n v="11"/>
    <s v="November"/>
    <s v="2013"/>
    <n v="-12.234042553191488"/>
    <n v="-230"/>
  </r>
  <r>
    <x v="4"/>
    <s v="Canada"/>
    <x v="4"/>
    <s v="Medium"/>
    <n v="2436"/>
    <n v="250"/>
    <n v="300"/>
    <n v="730800"/>
    <n v="43848"/>
    <n v="686952"/>
    <n v="609000"/>
    <n v="121800"/>
    <d v="2013-12-01T00:00:00"/>
    <n v="12"/>
    <s v="December"/>
    <s v="2013"/>
    <n v="0.1773049645390071"/>
    <n v="50"/>
  </r>
  <r>
    <x v="3"/>
    <s v="France"/>
    <x v="5"/>
    <s v="Medium"/>
    <n v="1987.5"/>
    <n v="260"/>
    <n v="125"/>
    <n v="248437.5"/>
    <n v="14906.25"/>
    <n v="233531.25"/>
    <n v="238500"/>
    <n v="-268312.5"/>
    <d v="2014-01-01T00:00:00"/>
    <n v="1"/>
    <s v="January"/>
    <s v="2014"/>
    <n v="-1.1489361702127661"/>
    <n v="-135"/>
  </r>
  <r>
    <x v="0"/>
    <s v="Mexico"/>
    <x v="5"/>
    <s v="Medium"/>
    <n v="1679"/>
    <n v="260"/>
    <n v="350"/>
    <n v="587650"/>
    <n v="35259"/>
    <n v="552391"/>
    <n v="436540"/>
    <n v="151110"/>
    <d v="2014-09-01T00:00:00"/>
    <n v="9"/>
    <s v="September"/>
    <s v="2014"/>
    <n v="0.2735562310030395"/>
    <n v="90"/>
  </r>
  <r>
    <x v="0"/>
    <s v="United States of America"/>
    <x v="5"/>
    <s v="Medium"/>
    <n v="727"/>
    <n v="260"/>
    <n v="350"/>
    <n v="254450"/>
    <n v="15267"/>
    <n v="239183"/>
    <n v="189020"/>
    <n v="65430"/>
    <d v="2013-10-01T00:00:00"/>
    <n v="10"/>
    <s v="October"/>
    <s v="2013"/>
    <n v="0.2735562310030395"/>
    <n v="90"/>
  </r>
  <r>
    <x v="0"/>
    <s v="France"/>
    <x v="5"/>
    <s v="Medium"/>
    <n v="1403"/>
    <n v="260"/>
    <n v="7"/>
    <n v="9821"/>
    <n v="589.26"/>
    <n v="9231.74"/>
    <n v="7015"/>
    <n v="-354959"/>
    <d v="2013-10-01T00:00:00"/>
    <n v="10"/>
    <s v="October"/>
    <s v="2013"/>
    <n v="-38.449848024316111"/>
    <n v="-253"/>
  </r>
  <r>
    <x v="0"/>
    <s v="France"/>
    <x v="5"/>
    <s v="Medium"/>
    <n v="2076"/>
    <n v="260"/>
    <n v="350"/>
    <n v="726600"/>
    <n v="43596"/>
    <n v="683004"/>
    <n v="539760"/>
    <n v="186840"/>
    <d v="2013-10-01T00:00:00"/>
    <n v="10"/>
    <s v="October"/>
    <s v="2013"/>
    <n v="0.2735562310030395"/>
    <n v="90"/>
  </r>
  <r>
    <x v="0"/>
    <s v="France"/>
    <x v="1"/>
    <s v="Medium"/>
    <n v="1757"/>
    <n v="5"/>
    <n v="20"/>
    <n v="35140"/>
    <n v="2108.4"/>
    <n v="33031.599999999999"/>
    <n v="17570"/>
    <n v="26355"/>
    <d v="2013-10-01T00:00:00"/>
    <n v="10"/>
    <s v="October"/>
    <s v="2013"/>
    <n v="0.7978723404255319"/>
    <n v="15"/>
  </r>
  <r>
    <x v="1"/>
    <s v="United States of America"/>
    <x v="2"/>
    <s v="Medium"/>
    <n v="2198"/>
    <n v="10"/>
    <n v="15"/>
    <n v="32970"/>
    <n v="1978.2"/>
    <n v="30991.8"/>
    <n v="21980"/>
    <n v="10990"/>
    <d v="2014-08-01T00:00:00"/>
    <n v="8"/>
    <s v="August"/>
    <s v="2014"/>
    <n v="0.3546099290780142"/>
    <n v="5"/>
  </r>
  <r>
    <x v="1"/>
    <s v="Germany"/>
    <x v="2"/>
    <s v="Medium"/>
    <n v="1743"/>
    <n v="10"/>
    <n v="15"/>
    <n v="26145"/>
    <n v="1568.7"/>
    <n v="24576.3"/>
    <n v="17430"/>
    <n v="8715"/>
    <d v="2014-08-01T00:00:00"/>
    <n v="8"/>
    <s v="August"/>
    <s v="2014"/>
    <n v="0.3546099290780142"/>
    <n v="5"/>
  </r>
  <r>
    <x v="1"/>
    <s v="United States of America"/>
    <x v="2"/>
    <s v="Medium"/>
    <n v="1153"/>
    <n v="10"/>
    <n v="15"/>
    <n v="17295"/>
    <n v="1037.7"/>
    <n v="16257.3"/>
    <n v="11530"/>
    <n v="5765"/>
    <d v="2014-10-01T00:00:00"/>
    <n v="10"/>
    <s v="October"/>
    <s v="2014"/>
    <n v="0.3546099290780142"/>
    <n v="5"/>
  </r>
  <r>
    <x v="0"/>
    <s v="France"/>
    <x v="2"/>
    <s v="Medium"/>
    <n v="1757"/>
    <n v="10"/>
    <n v="20"/>
    <n v="35140"/>
    <n v="2108.4"/>
    <n v="33031.599999999999"/>
    <n v="17570"/>
    <n v="17570"/>
    <d v="2013-10-01T00:00:00"/>
    <n v="10"/>
    <s v="October"/>
    <s v="2013"/>
    <n v="0.53191489361702127"/>
    <n v="10"/>
  </r>
  <r>
    <x v="0"/>
    <s v="Germany"/>
    <x v="3"/>
    <s v="Medium"/>
    <n v="1001"/>
    <n v="120"/>
    <n v="20"/>
    <n v="20020"/>
    <n v="1201.2"/>
    <n v="18818.8"/>
    <n v="10010"/>
    <n v="-100100"/>
    <d v="2014-08-01T00:00:00"/>
    <n v="8"/>
    <s v="August"/>
    <s v="2014"/>
    <n v="-5.3191489361702127"/>
    <n v="-100"/>
  </r>
  <r>
    <x v="0"/>
    <s v="Mexico"/>
    <x v="3"/>
    <s v="Medium"/>
    <n v="1333"/>
    <n v="120"/>
    <n v="7"/>
    <n v="9331"/>
    <n v="559.86"/>
    <n v="8771.14"/>
    <n v="6665"/>
    <n v="-150629"/>
    <d v="2014-11-01T00:00:00"/>
    <n v="11"/>
    <s v="November"/>
    <s v="2014"/>
    <n v="-17.17325227963526"/>
    <n v="-113"/>
  </r>
  <r>
    <x v="1"/>
    <s v="United States of America"/>
    <x v="4"/>
    <s v="Medium"/>
    <n v="1153"/>
    <n v="250"/>
    <n v="15"/>
    <n v="17295"/>
    <n v="1037.7"/>
    <n v="16257.3"/>
    <n v="11530"/>
    <n v="-270955"/>
    <d v="2014-10-01T00:00:00"/>
    <n v="10"/>
    <s v="October"/>
    <s v="2014"/>
    <n v="-16.666666666666668"/>
    <n v="-235"/>
  </r>
  <r>
    <x v="2"/>
    <s v="Mexico"/>
    <x v="0"/>
    <s v="Medium"/>
    <n v="727"/>
    <n v="3"/>
    <n v="12"/>
    <n v="8724"/>
    <n v="610.67999999999995"/>
    <n v="8113.32"/>
    <n v="2181"/>
    <n v="6543"/>
    <d v="2014-02-01T00:00:00"/>
    <n v="2"/>
    <s v="February"/>
    <s v="2014"/>
    <n v="0.80645161290322587"/>
    <n v="9"/>
  </r>
  <r>
    <x v="2"/>
    <s v="Canada"/>
    <x v="0"/>
    <s v="Medium"/>
    <n v="1884"/>
    <n v="3"/>
    <n v="12"/>
    <n v="22608"/>
    <n v="1582.56"/>
    <n v="21025.439999999999"/>
    <n v="5652"/>
    <n v="16956"/>
    <d v="2014-08-01T00:00:00"/>
    <n v="8"/>
    <s v="August"/>
    <s v="2014"/>
    <n v="0.80645161290322587"/>
    <n v="9"/>
  </r>
  <r>
    <x v="0"/>
    <s v="Mexico"/>
    <x v="0"/>
    <s v="Medium"/>
    <n v="1834"/>
    <n v="3"/>
    <n v="20"/>
    <n v="36680"/>
    <n v="2567.6"/>
    <n v="34112.400000000001"/>
    <n v="18340"/>
    <n v="31178"/>
    <d v="2013-09-01T00:00:00"/>
    <n v="9"/>
    <s v="September"/>
    <s v="2013"/>
    <n v="0.91397849462365588"/>
    <n v="17"/>
  </r>
  <r>
    <x v="2"/>
    <s v="Mexico"/>
    <x v="1"/>
    <s v="Medium"/>
    <n v="2340"/>
    <n v="5"/>
    <n v="12"/>
    <n v="28080"/>
    <n v="1965.6"/>
    <n v="26114.400000000001"/>
    <n v="7020"/>
    <n v="16380"/>
    <d v="2014-01-01T00:00:00"/>
    <n v="1"/>
    <s v="January"/>
    <s v="2014"/>
    <n v="0.62724014336917555"/>
    <n v="7"/>
  </r>
  <r>
    <x v="2"/>
    <s v="France"/>
    <x v="1"/>
    <s v="Medium"/>
    <n v="2342"/>
    <n v="5"/>
    <n v="12"/>
    <n v="28104"/>
    <n v="1967.28"/>
    <n v="26136.720000000001"/>
    <n v="7026"/>
    <n v="16394"/>
    <d v="2014-11-01T00:00:00"/>
    <n v="11"/>
    <s v="November"/>
    <s v="2014"/>
    <n v="0.62724014336917555"/>
    <n v="7"/>
  </r>
  <r>
    <x v="0"/>
    <s v="France"/>
    <x v="2"/>
    <s v="Medium"/>
    <n v="1031"/>
    <n v="10"/>
    <n v="7"/>
    <n v="7217"/>
    <n v="505.19"/>
    <n v="6711.81"/>
    <n v="5155"/>
    <n v="-3093"/>
    <d v="2013-09-01T00:00:00"/>
    <n v="9"/>
    <s v="September"/>
    <s v="2013"/>
    <n v="-0.46082949308755755"/>
    <n v="-3"/>
  </r>
  <r>
    <x v="1"/>
    <s v="Canada"/>
    <x v="3"/>
    <s v="Medium"/>
    <n v="1262"/>
    <n v="120"/>
    <n v="15"/>
    <n v="18930"/>
    <n v="1325.1"/>
    <n v="17604.900000000001"/>
    <n v="12620"/>
    <n v="-132510"/>
    <d v="2014-05-01T00:00:00"/>
    <n v="5"/>
    <s v="May"/>
    <s v="2014"/>
    <n v="-7.5268817204301071"/>
    <n v="-105"/>
  </r>
  <r>
    <x v="0"/>
    <s v="Canada"/>
    <x v="3"/>
    <s v="Medium"/>
    <n v="1135"/>
    <n v="120"/>
    <n v="7"/>
    <n v="7945"/>
    <n v="556.15"/>
    <n v="7388.85"/>
    <n v="5675"/>
    <n v="-128255"/>
    <d v="2014-06-01T00:00:00"/>
    <n v="6"/>
    <s v="June"/>
    <s v="2014"/>
    <n v="-17.357910906298002"/>
    <n v="-113"/>
  </r>
  <r>
    <x v="0"/>
    <s v="United States of America"/>
    <x v="3"/>
    <s v="Medium"/>
    <n v="547"/>
    <n v="120"/>
    <n v="7"/>
    <n v="3829"/>
    <n v="268.02999999999997"/>
    <n v="3560.9700000000003"/>
    <n v="2735"/>
    <n v="-61811"/>
    <d v="2014-11-01T00:00:00"/>
    <n v="11"/>
    <s v="November"/>
    <s v="2014"/>
    <n v="-17.357910906298002"/>
    <n v="-113"/>
  </r>
  <r>
    <x v="0"/>
    <s v="Canada"/>
    <x v="3"/>
    <s v="Medium"/>
    <n v="1582"/>
    <n v="120"/>
    <n v="7"/>
    <n v="11074"/>
    <n v="775.18"/>
    <n v="10298.82"/>
    <n v="7910"/>
    <n v="-178766"/>
    <d v="2014-12-01T00:00:00"/>
    <n v="12"/>
    <s v="December"/>
    <s v="2014"/>
    <n v="-17.357910906298002"/>
    <n v="-113"/>
  </r>
  <r>
    <x v="2"/>
    <s v="France"/>
    <x v="4"/>
    <s v="Medium"/>
    <n v="1738.5"/>
    <n v="250"/>
    <n v="12"/>
    <n v="20862"/>
    <n v="1460.34"/>
    <n v="19401.66"/>
    <n v="5215.5"/>
    <n v="-413763"/>
    <d v="2014-04-01T00:00:00"/>
    <n v="4"/>
    <s v="April"/>
    <s v="2014"/>
    <n v="-21.326164874551971"/>
    <n v="-238"/>
  </r>
  <r>
    <x v="2"/>
    <s v="Germany"/>
    <x v="4"/>
    <s v="Medium"/>
    <n v="2215"/>
    <n v="250"/>
    <n v="12"/>
    <n v="26580"/>
    <n v="1860.6"/>
    <n v="24719.4"/>
    <n v="6645"/>
    <n v="-527170"/>
    <d v="2013-09-01T00:00:00"/>
    <n v="9"/>
    <s v="September"/>
    <s v="2013"/>
    <n v="-21.326164874551971"/>
    <n v="-238"/>
  </r>
  <r>
    <x v="0"/>
    <s v="Canada"/>
    <x v="4"/>
    <s v="Medium"/>
    <n v="1582"/>
    <n v="250"/>
    <n v="7"/>
    <n v="11074"/>
    <n v="775.18"/>
    <n v="10298.82"/>
    <n v="7910"/>
    <n v="-384426"/>
    <d v="2014-12-01T00:00:00"/>
    <n v="12"/>
    <s v="December"/>
    <s v="2014"/>
    <n v="-37.327188940092164"/>
    <n v="-243"/>
  </r>
  <r>
    <x v="0"/>
    <s v="Canada"/>
    <x v="5"/>
    <s v="Medium"/>
    <n v="1135"/>
    <n v="260"/>
    <n v="7"/>
    <n v="7945"/>
    <n v="556.15"/>
    <n v="7388.85"/>
    <n v="5675"/>
    <n v="-287155"/>
    <d v="2014-06-01T00:00:00"/>
    <n v="6"/>
    <s v="June"/>
    <s v="2014"/>
    <n v="-38.863287250384026"/>
    <n v="-253"/>
  </r>
  <r>
    <x v="0"/>
    <s v="United States of America"/>
    <x v="0"/>
    <s v="Medium"/>
    <n v="1761"/>
    <n v="3"/>
    <n v="350"/>
    <n v="616350"/>
    <n v="43144.5"/>
    <n v="573205.5"/>
    <n v="457860"/>
    <n v="611067"/>
    <d v="2014-03-01T00:00:00"/>
    <n v="3"/>
    <s v="March"/>
    <s v="2014"/>
    <n v="1.0660522273425499"/>
    <n v="347"/>
  </r>
  <r>
    <x v="4"/>
    <s v="France"/>
    <x v="0"/>
    <s v="Medium"/>
    <n v="448"/>
    <n v="3"/>
    <n v="300"/>
    <n v="134400"/>
    <n v="9408"/>
    <n v="124992"/>
    <n v="112000"/>
    <n v="133056"/>
    <d v="2014-06-01T00:00:00"/>
    <n v="6"/>
    <s v="June"/>
    <s v="2014"/>
    <n v="1.064516129032258"/>
    <n v="297"/>
  </r>
  <r>
    <x v="4"/>
    <s v="France"/>
    <x v="0"/>
    <s v="Medium"/>
    <n v="2181"/>
    <n v="3"/>
    <n v="300"/>
    <n v="654300"/>
    <n v="45801"/>
    <n v="608499"/>
    <n v="545250"/>
    <n v="647757"/>
    <d v="2014-10-01T00:00:00"/>
    <n v="10"/>
    <s v="October"/>
    <s v="2014"/>
    <n v="1.064516129032258"/>
    <n v="297"/>
  </r>
  <r>
    <x v="0"/>
    <s v="France"/>
    <x v="1"/>
    <s v="Medium"/>
    <n v="1976"/>
    <n v="5"/>
    <n v="20"/>
    <n v="39520"/>
    <n v="2766.4"/>
    <n v="36753.599999999999"/>
    <n v="19760"/>
    <n v="29640"/>
    <d v="2014-10-01T00:00:00"/>
    <n v="10"/>
    <s v="October"/>
    <s v="2014"/>
    <n v="0.80645161290322587"/>
    <n v="15"/>
  </r>
  <r>
    <x v="4"/>
    <s v="France"/>
    <x v="1"/>
    <s v="Medium"/>
    <n v="2181"/>
    <n v="5"/>
    <n v="300"/>
    <n v="654300"/>
    <n v="45801"/>
    <n v="608499"/>
    <n v="545250"/>
    <n v="643395"/>
    <d v="2014-10-01T00:00:00"/>
    <n v="10"/>
    <s v="October"/>
    <s v="2014"/>
    <n v="1.0573476702508962"/>
    <n v="295"/>
  </r>
  <r>
    <x v="3"/>
    <s v="Germany"/>
    <x v="1"/>
    <s v="Medium"/>
    <n v="2500"/>
    <n v="5"/>
    <n v="125"/>
    <n v="312500"/>
    <n v="21875"/>
    <n v="290625"/>
    <n v="300000"/>
    <n v="300000"/>
    <d v="2013-11-01T00:00:00"/>
    <n v="11"/>
    <s v="November"/>
    <s v="2013"/>
    <n v="1.032258064516129"/>
    <n v="120"/>
  </r>
  <r>
    <x v="4"/>
    <s v="Canada"/>
    <x v="2"/>
    <s v="Medium"/>
    <n v="1702"/>
    <n v="10"/>
    <n v="300"/>
    <n v="510600"/>
    <n v="35742"/>
    <n v="474858"/>
    <n v="425500"/>
    <n v="493580"/>
    <d v="2014-05-01T00:00:00"/>
    <n v="5"/>
    <s v="May"/>
    <s v="2014"/>
    <n v="1.0394265232974911"/>
    <n v="290"/>
  </r>
  <r>
    <x v="4"/>
    <s v="France"/>
    <x v="2"/>
    <s v="Medium"/>
    <n v="448"/>
    <n v="10"/>
    <n v="300"/>
    <n v="134400"/>
    <n v="9408"/>
    <n v="124992"/>
    <n v="112000"/>
    <n v="129920"/>
    <d v="2014-06-01T00:00:00"/>
    <n v="6"/>
    <s v="June"/>
    <s v="2014"/>
    <n v="1.0394265232974911"/>
    <n v="290"/>
  </r>
  <r>
    <x v="3"/>
    <s v="Germany"/>
    <x v="2"/>
    <s v="Medium"/>
    <n v="3513"/>
    <n v="10"/>
    <n v="125"/>
    <n v="439125"/>
    <n v="30738.75"/>
    <n v="408386.25"/>
    <n v="421560"/>
    <n v="403995"/>
    <d v="2014-07-01T00:00:00"/>
    <n v="7"/>
    <s v="July"/>
    <s v="2014"/>
    <n v="0.989247311827957"/>
    <n v="115"/>
  </r>
  <r>
    <x v="1"/>
    <s v="France"/>
    <x v="2"/>
    <s v="Medium"/>
    <n v="2101"/>
    <n v="10"/>
    <n v="15"/>
    <n v="31515"/>
    <n v="2206.0500000000002"/>
    <n v="29308.95"/>
    <n v="21010"/>
    <n v="10505"/>
    <d v="2014-08-01T00:00:00"/>
    <n v="8"/>
    <s v="August"/>
    <s v="2014"/>
    <n v="0.35842293906810035"/>
    <n v="5"/>
  </r>
  <r>
    <x v="1"/>
    <s v="United States of America"/>
    <x v="2"/>
    <s v="Medium"/>
    <n v="2931"/>
    <n v="10"/>
    <n v="15"/>
    <n v="43965"/>
    <n v="3077.55"/>
    <n v="40887.449999999997"/>
    <n v="29310"/>
    <n v="14655"/>
    <d v="2013-09-01T00:00:00"/>
    <n v="9"/>
    <s v="September"/>
    <s v="2013"/>
    <n v="0.35842293906810041"/>
    <n v="5"/>
  </r>
  <r>
    <x v="0"/>
    <s v="France"/>
    <x v="2"/>
    <s v="Medium"/>
    <n v="1535"/>
    <n v="10"/>
    <n v="20"/>
    <n v="30700"/>
    <n v="2149"/>
    <n v="28551"/>
    <n v="15350"/>
    <n v="15350"/>
    <d v="2014-09-01T00:00:00"/>
    <n v="9"/>
    <s v="September"/>
    <s v="2014"/>
    <n v="0.5376344086021505"/>
    <n v="10"/>
  </r>
  <r>
    <x v="4"/>
    <s v="Germany"/>
    <x v="2"/>
    <s v="Medium"/>
    <n v="1123"/>
    <n v="10"/>
    <n v="300"/>
    <n v="336900"/>
    <n v="23583"/>
    <n v="313317"/>
    <n v="280750"/>
    <n v="325670"/>
    <d v="2013-09-01T00:00:00"/>
    <n v="9"/>
    <s v="September"/>
    <s v="2013"/>
    <n v="1.0394265232974911"/>
    <n v="290"/>
  </r>
  <r>
    <x v="4"/>
    <s v="Canada"/>
    <x v="2"/>
    <s v="Medium"/>
    <n v="1404"/>
    <n v="10"/>
    <n v="300"/>
    <n v="421200"/>
    <n v="29484"/>
    <n v="391716"/>
    <n v="351000"/>
    <n v="407160"/>
    <d v="2013-11-01T00:00:00"/>
    <n v="11"/>
    <s v="November"/>
    <s v="2013"/>
    <n v="1.0394265232974911"/>
    <n v="290"/>
  </r>
  <r>
    <x v="2"/>
    <s v="Mexico"/>
    <x v="2"/>
    <s v="Medium"/>
    <n v="2763"/>
    <n v="10"/>
    <n v="12"/>
    <n v="33156"/>
    <n v="2320.92"/>
    <n v="30835.08"/>
    <n v="8289"/>
    <n v="5526"/>
    <d v="2013-11-01T00:00:00"/>
    <n v="11"/>
    <s v="November"/>
    <s v="2013"/>
    <n v="0.17921146953405018"/>
    <n v="2"/>
  </r>
  <r>
    <x v="0"/>
    <s v="Germany"/>
    <x v="2"/>
    <s v="Medium"/>
    <n v="2125"/>
    <n v="10"/>
    <n v="7"/>
    <n v="14875"/>
    <n v="1041.25"/>
    <n v="13833.75"/>
    <n v="10625"/>
    <n v="-6375"/>
    <d v="2013-12-01T00:00:00"/>
    <n v="12"/>
    <s v="December"/>
    <s v="2013"/>
    <n v="-0.46082949308755761"/>
    <n v="-3"/>
  </r>
  <r>
    <x v="4"/>
    <s v="France"/>
    <x v="3"/>
    <s v="Medium"/>
    <n v="1659"/>
    <n v="120"/>
    <n v="300"/>
    <n v="497700"/>
    <n v="34839"/>
    <n v="462861"/>
    <n v="414750"/>
    <n v="298620"/>
    <d v="2014-07-01T00:00:00"/>
    <n v="7"/>
    <s v="July"/>
    <s v="2014"/>
    <n v="0.64516129032258063"/>
    <n v="180"/>
  </r>
  <r>
    <x v="0"/>
    <s v="Mexico"/>
    <x v="3"/>
    <s v="Medium"/>
    <n v="609"/>
    <n v="120"/>
    <n v="20"/>
    <n v="12180"/>
    <n v="852.6"/>
    <n v="11327.4"/>
    <n v="6090"/>
    <n v="-60900"/>
    <d v="2014-08-01T00:00:00"/>
    <n v="8"/>
    <s v="August"/>
    <s v="2014"/>
    <n v="-5.3763440860215059"/>
    <n v="-100"/>
  </r>
  <r>
    <x v="3"/>
    <s v="Germany"/>
    <x v="3"/>
    <s v="Medium"/>
    <n v="2087"/>
    <n v="120"/>
    <n v="125"/>
    <n v="260875"/>
    <n v="18261.25"/>
    <n v="242613.75"/>
    <n v="250440"/>
    <n v="10435"/>
    <d v="2014-09-01T00:00:00"/>
    <n v="9"/>
    <s v="September"/>
    <s v="2014"/>
    <n v="4.3010752688172046E-2"/>
    <n v="5"/>
  </r>
  <r>
    <x v="0"/>
    <s v="France"/>
    <x v="3"/>
    <s v="Medium"/>
    <n v="1976"/>
    <n v="120"/>
    <n v="20"/>
    <n v="39520"/>
    <n v="2766.4"/>
    <n v="36753.599999999999"/>
    <n v="19760"/>
    <n v="-197600"/>
    <d v="2014-10-01T00:00:00"/>
    <n v="10"/>
    <s v="October"/>
    <s v="2014"/>
    <n v="-5.3763440860215059"/>
    <n v="-100"/>
  </r>
  <r>
    <x v="0"/>
    <s v="United States of America"/>
    <x v="3"/>
    <s v="Medium"/>
    <n v="1421"/>
    <n v="120"/>
    <n v="20"/>
    <n v="28420"/>
    <n v="1989.4"/>
    <n v="26430.6"/>
    <n v="14210"/>
    <n v="-142100"/>
    <d v="2013-12-01T00:00:00"/>
    <n v="12"/>
    <s v="December"/>
    <s v="2013"/>
    <n v="-5.3763440860215059"/>
    <n v="-100"/>
  </r>
  <r>
    <x v="4"/>
    <s v="United States of America"/>
    <x v="3"/>
    <s v="Medium"/>
    <n v="1372"/>
    <n v="120"/>
    <n v="300"/>
    <n v="411600"/>
    <n v="28812"/>
    <n v="382788"/>
    <n v="343000"/>
    <n v="246960"/>
    <d v="2014-12-01T00:00:00"/>
    <n v="12"/>
    <s v="December"/>
    <s v="2014"/>
    <n v="0.64516129032258063"/>
    <n v="180"/>
  </r>
  <r>
    <x v="0"/>
    <s v="Germany"/>
    <x v="3"/>
    <s v="Medium"/>
    <n v="588"/>
    <n v="120"/>
    <n v="20"/>
    <n v="11760"/>
    <n v="823.2"/>
    <n v="10936.8"/>
    <n v="5880"/>
    <n v="-58800"/>
    <d v="2013-12-01T00:00:00"/>
    <n v="12"/>
    <s v="December"/>
    <s v="2013"/>
    <n v="-5.3763440860215059"/>
    <n v="-100"/>
  </r>
  <r>
    <x v="2"/>
    <s v="Canada"/>
    <x v="4"/>
    <s v="Medium"/>
    <n v="3244.5"/>
    <n v="250"/>
    <n v="12"/>
    <n v="38934"/>
    <n v="2725.38"/>
    <n v="36208.620000000003"/>
    <n v="9733.5"/>
    <n v="-772191"/>
    <d v="2014-01-01T00:00:00"/>
    <n v="1"/>
    <s v="January"/>
    <s v="2014"/>
    <n v="-21.326164874551971"/>
    <n v="-238"/>
  </r>
  <r>
    <x v="4"/>
    <s v="France"/>
    <x v="4"/>
    <s v="Medium"/>
    <n v="959"/>
    <n v="250"/>
    <n v="300"/>
    <n v="287700"/>
    <n v="20139"/>
    <n v="267561"/>
    <n v="239750"/>
    <n v="47950"/>
    <d v="2014-02-01T00:00:00"/>
    <n v="2"/>
    <s v="February"/>
    <s v="2014"/>
    <n v="0.17921146953405018"/>
    <n v="50"/>
  </r>
  <r>
    <x v="4"/>
    <s v="Mexico"/>
    <x v="4"/>
    <s v="Medium"/>
    <n v="2747"/>
    <n v="250"/>
    <n v="300"/>
    <n v="824100"/>
    <n v="57687"/>
    <n v="766413"/>
    <n v="686750"/>
    <n v="137350"/>
    <d v="2014-02-01T00:00:00"/>
    <n v="2"/>
    <s v="February"/>
    <s v="2014"/>
    <n v="0.17921146953405018"/>
    <n v="50"/>
  </r>
  <r>
    <x v="3"/>
    <s v="Canada"/>
    <x v="5"/>
    <s v="Medium"/>
    <n v="1645"/>
    <n v="260"/>
    <n v="125"/>
    <n v="205625"/>
    <n v="14393.75"/>
    <n v="191231.25"/>
    <n v="197400"/>
    <n v="-222075"/>
    <d v="2014-05-01T00:00:00"/>
    <n v="5"/>
    <s v="May"/>
    <s v="2014"/>
    <n v="-1.1612903225806452"/>
    <n v="-135"/>
  </r>
  <r>
    <x v="0"/>
    <s v="France"/>
    <x v="5"/>
    <s v="Medium"/>
    <n v="2876"/>
    <n v="260"/>
    <n v="350"/>
    <n v="1006600"/>
    <n v="70462"/>
    <n v="936138"/>
    <n v="747760"/>
    <n v="258840"/>
    <d v="2014-09-01T00:00:00"/>
    <n v="9"/>
    <s v="September"/>
    <s v="2014"/>
    <n v="0.27649769585253459"/>
    <n v="90"/>
  </r>
  <r>
    <x v="3"/>
    <s v="Germany"/>
    <x v="5"/>
    <s v="Medium"/>
    <n v="994"/>
    <n v="260"/>
    <n v="125"/>
    <n v="124250"/>
    <n v="8697.5"/>
    <n v="115552.5"/>
    <n v="119280"/>
    <n v="-134190"/>
    <d v="2013-09-01T00:00:00"/>
    <n v="9"/>
    <s v="September"/>
    <s v="2013"/>
    <n v="-1.1612903225806452"/>
    <n v="-135"/>
  </r>
  <r>
    <x v="0"/>
    <s v="Canada"/>
    <x v="5"/>
    <s v="Medium"/>
    <n v="1118"/>
    <n v="260"/>
    <n v="20"/>
    <n v="22360"/>
    <n v="1565.2"/>
    <n v="20794.8"/>
    <n v="11180"/>
    <n v="-268320"/>
    <d v="2014-11-01T00:00:00"/>
    <n v="11"/>
    <s v="November"/>
    <s v="2014"/>
    <n v="-12.903225806451614"/>
    <n v="-240"/>
  </r>
  <r>
    <x v="4"/>
    <s v="United States of America"/>
    <x v="5"/>
    <s v="Medium"/>
    <n v="1372"/>
    <n v="260"/>
    <n v="300"/>
    <n v="411600"/>
    <n v="28812"/>
    <n v="382788"/>
    <n v="343000"/>
    <n v="54880"/>
    <d v="2014-12-01T00:00:00"/>
    <n v="12"/>
    <s v="December"/>
    <s v="2014"/>
    <n v="0.14336917562724014"/>
    <n v="40"/>
  </r>
  <r>
    <x v="0"/>
    <s v="Canada"/>
    <x v="1"/>
    <s v="Medium"/>
    <n v="488"/>
    <n v="5"/>
    <n v="7"/>
    <n v="3416"/>
    <n v="273.27999999999997"/>
    <n v="3142.7200000000003"/>
    <n v="2440"/>
    <n v="976"/>
    <d v="2014-02-01T00:00:00"/>
    <n v="2"/>
    <s v="February"/>
    <s v="2014"/>
    <n v="0.3105590062111801"/>
    <n v="2"/>
  </r>
  <r>
    <x v="0"/>
    <s v="United States of America"/>
    <x v="1"/>
    <s v="Medium"/>
    <n v="1282"/>
    <n v="5"/>
    <n v="20"/>
    <n v="25640"/>
    <n v="2051.1999999999998"/>
    <n v="23588.799999999999"/>
    <n v="12820"/>
    <n v="19230"/>
    <d v="2014-06-01T00:00:00"/>
    <n v="6"/>
    <s v="June"/>
    <s v="2014"/>
    <n v="0.81521739130434789"/>
    <n v="15"/>
  </r>
  <r>
    <x v="0"/>
    <s v="Canada"/>
    <x v="2"/>
    <s v="Medium"/>
    <n v="257"/>
    <n v="10"/>
    <n v="7"/>
    <n v="1799"/>
    <n v="143.91999999999999"/>
    <n v="1655.08"/>
    <n v="1285"/>
    <n v="-771"/>
    <d v="2014-05-01T00:00:00"/>
    <n v="5"/>
    <s v="May"/>
    <s v="2014"/>
    <n v="-0.46583850931677023"/>
    <n v="-3"/>
  </r>
  <r>
    <x v="0"/>
    <s v="United States of America"/>
    <x v="5"/>
    <s v="Medium"/>
    <n v="1282"/>
    <n v="260"/>
    <n v="20"/>
    <n v="25640"/>
    <n v="2051.1999999999998"/>
    <n v="23588.799999999999"/>
    <n v="12820"/>
    <n v="-307680"/>
    <d v="2014-06-01T00:00:00"/>
    <n v="6"/>
    <s v="June"/>
    <s v="2014"/>
    <n v="-13.043478260869566"/>
    <n v="-240"/>
  </r>
  <r>
    <x v="3"/>
    <s v="Mexico"/>
    <x v="0"/>
    <s v="Medium"/>
    <n v="1540"/>
    <n v="3"/>
    <n v="125"/>
    <n v="192500"/>
    <n v="15400"/>
    <n v="177100"/>
    <n v="184800"/>
    <n v="187880"/>
    <d v="2014-08-01T00:00:00"/>
    <n v="8"/>
    <s v="August"/>
    <s v="2014"/>
    <n v="1.0608695652173914"/>
    <n v="122"/>
  </r>
  <r>
    <x v="1"/>
    <s v="France"/>
    <x v="0"/>
    <s v="Medium"/>
    <n v="490"/>
    <n v="3"/>
    <n v="15"/>
    <n v="7350"/>
    <n v="588"/>
    <n v="6762"/>
    <n v="4900"/>
    <n v="5880"/>
    <d v="2014-11-01T00:00:00"/>
    <n v="11"/>
    <s v="November"/>
    <s v="2014"/>
    <n v="0.86956521739130432"/>
    <n v="12"/>
  </r>
  <r>
    <x v="0"/>
    <s v="Mexico"/>
    <x v="0"/>
    <s v="Medium"/>
    <n v="1362"/>
    <n v="3"/>
    <n v="350"/>
    <n v="476700"/>
    <n v="38136"/>
    <n v="438564"/>
    <n v="354120"/>
    <n v="472614"/>
    <d v="2014-12-01T00:00:00"/>
    <n v="12"/>
    <s v="December"/>
    <s v="2014"/>
    <n v="1.0776397515527951"/>
    <n v="347"/>
  </r>
  <r>
    <x v="1"/>
    <s v="France"/>
    <x v="1"/>
    <s v="Medium"/>
    <n v="2501"/>
    <n v="5"/>
    <n v="15"/>
    <n v="37515"/>
    <n v="3001.2"/>
    <n v="34513.800000000003"/>
    <n v="25010"/>
    <n v="25010"/>
    <d v="2014-03-01T00:00:00"/>
    <n v="3"/>
    <s v="March"/>
    <s v="2014"/>
    <n v="0.72463768115942018"/>
    <n v="10"/>
  </r>
  <r>
    <x v="0"/>
    <s v="Canada"/>
    <x v="1"/>
    <s v="Medium"/>
    <n v="708"/>
    <n v="5"/>
    <n v="20"/>
    <n v="14160"/>
    <n v="1132.8"/>
    <n v="13027.2"/>
    <n v="7080"/>
    <n v="10620"/>
    <d v="2014-06-01T00:00:00"/>
    <n v="6"/>
    <s v="June"/>
    <s v="2014"/>
    <n v="0.81521739130434778"/>
    <n v="15"/>
  </r>
  <r>
    <x v="0"/>
    <s v="Germany"/>
    <x v="1"/>
    <s v="Medium"/>
    <n v="645"/>
    <n v="5"/>
    <n v="20"/>
    <n v="12900"/>
    <n v="1032"/>
    <n v="11868"/>
    <n v="6450"/>
    <n v="9675"/>
    <d v="2014-07-01T00:00:00"/>
    <n v="7"/>
    <s v="July"/>
    <s v="2014"/>
    <n v="0.81521739130434778"/>
    <n v="15"/>
  </r>
  <r>
    <x v="4"/>
    <s v="France"/>
    <x v="1"/>
    <s v="Medium"/>
    <n v="1562"/>
    <n v="5"/>
    <n v="300"/>
    <n v="468600"/>
    <n v="37488"/>
    <n v="431112"/>
    <n v="390500"/>
    <n v="460790"/>
    <d v="2014-08-01T00:00:00"/>
    <n v="8"/>
    <s v="August"/>
    <s v="2014"/>
    <n v="1.068840579710145"/>
    <n v="295"/>
  </r>
  <r>
    <x v="4"/>
    <s v="Canada"/>
    <x v="1"/>
    <s v="Medium"/>
    <n v="1283"/>
    <n v="5"/>
    <n v="300"/>
    <n v="384900"/>
    <n v="30792"/>
    <n v="354108"/>
    <n v="320750"/>
    <n v="378485"/>
    <d v="2013-09-01T00:00:00"/>
    <n v="9"/>
    <s v="September"/>
    <s v="2013"/>
    <n v="1.068840579710145"/>
    <n v="295"/>
  </r>
  <r>
    <x v="1"/>
    <s v="Germany"/>
    <x v="1"/>
    <s v="Medium"/>
    <n v="711"/>
    <n v="5"/>
    <n v="15"/>
    <n v="10665"/>
    <n v="853.2"/>
    <n v="9811.7999999999993"/>
    <n v="7110"/>
    <n v="7110"/>
    <d v="2014-12-01T00:00:00"/>
    <n v="12"/>
    <s v="December"/>
    <s v="2014"/>
    <n v="0.72463768115942029"/>
    <n v="10"/>
  </r>
  <r>
    <x v="3"/>
    <s v="Mexico"/>
    <x v="2"/>
    <s v="Medium"/>
    <n v="1114"/>
    <n v="10"/>
    <n v="125"/>
    <n v="139250"/>
    <n v="11140"/>
    <n v="128110"/>
    <n v="133680"/>
    <n v="128110"/>
    <d v="2014-03-01T00:00:00"/>
    <n v="3"/>
    <s v="March"/>
    <s v="2014"/>
    <n v="1"/>
    <n v="115"/>
  </r>
  <r>
    <x v="0"/>
    <s v="Germany"/>
    <x v="2"/>
    <s v="Medium"/>
    <n v="1259"/>
    <n v="10"/>
    <n v="7"/>
    <n v="8813"/>
    <n v="705.04"/>
    <n v="8107.96"/>
    <n v="6295"/>
    <n v="-3777"/>
    <d v="2014-04-01T00:00:00"/>
    <n v="4"/>
    <s v="April"/>
    <s v="2014"/>
    <n v="-0.46583850931677018"/>
    <n v="-3"/>
  </r>
  <r>
    <x v="0"/>
    <s v="Germany"/>
    <x v="2"/>
    <s v="Medium"/>
    <n v="1095"/>
    <n v="10"/>
    <n v="7"/>
    <n v="7665"/>
    <n v="613.20000000000005"/>
    <n v="7051.8"/>
    <n v="5475"/>
    <n v="-3285"/>
    <d v="2014-05-01T00:00:00"/>
    <n v="5"/>
    <s v="May"/>
    <s v="2014"/>
    <n v="-0.46583850931677018"/>
    <n v="-3"/>
  </r>
  <r>
    <x v="0"/>
    <s v="Germany"/>
    <x v="2"/>
    <s v="Medium"/>
    <n v="1366"/>
    <n v="10"/>
    <n v="20"/>
    <n v="27320"/>
    <n v="2185.6"/>
    <n v="25134.400000000001"/>
    <n v="13660"/>
    <n v="13660"/>
    <d v="2014-06-01T00:00:00"/>
    <n v="6"/>
    <s v="June"/>
    <s v="2014"/>
    <n v="0.54347826086956519"/>
    <n v="10"/>
  </r>
  <r>
    <x v="4"/>
    <s v="Mexico"/>
    <x v="2"/>
    <s v="Medium"/>
    <n v="2460"/>
    <n v="10"/>
    <n v="300"/>
    <n v="738000"/>
    <n v="59040"/>
    <n v="678960"/>
    <n v="615000"/>
    <n v="713400"/>
    <d v="2014-06-01T00:00:00"/>
    <n v="6"/>
    <s v="June"/>
    <s v="2014"/>
    <n v="1.0507246376811594"/>
    <n v="290"/>
  </r>
  <r>
    <x v="0"/>
    <s v="United States of America"/>
    <x v="2"/>
    <s v="Medium"/>
    <n v="678"/>
    <n v="10"/>
    <n v="7"/>
    <n v="4746"/>
    <n v="379.68"/>
    <n v="4366.32"/>
    <n v="3390"/>
    <n v="-2034"/>
    <d v="2014-08-01T00:00:00"/>
    <n v="8"/>
    <s v="August"/>
    <s v="2014"/>
    <n v="-0.46583850931677023"/>
    <n v="-3"/>
  </r>
  <r>
    <x v="0"/>
    <s v="Germany"/>
    <x v="2"/>
    <s v="Medium"/>
    <n v="1598"/>
    <n v="10"/>
    <n v="7"/>
    <n v="11186"/>
    <n v="894.88"/>
    <n v="10291.120000000001"/>
    <n v="7990"/>
    <n v="-4794"/>
    <d v="2014-08-01T00:00:00"/>
    <n v="8"/>
    <s v="August"/>
    <s v="2014"/>
    <n v="-0.46583850931677018"/>
    <n v="-3"/>
  </r>
  <r>
    <x v="0"/>
    <s v="Germany"/>
    <x v="2"/>
    <s v="Medium"/>
    <n v="2409"/>
    <n v="10"/>
    <n v="7"/>
    <n v="16863"/>
    <n v="1349.04"/>
    <n v="15513.96"/>
    <n v="12045"/>
    <n v="-7227"/>
    <d v="2013-09-01T00:00:00"/>
    <n v="9"/>
    <s v="September"/>
    <s v="2013"/>
    <n v="-0.46583850931677023"/>
    <n v="-3"/>
  </r>
  <r>
    <x v="0"/>
    <s v="Germany"/>
    <x v="2"/>
    <s v="Medium"/>
    <n v="1934"/>
    <n v="10"/>
    <n v="20"/>
    <n v="38680"/>
    <n v="3094.4"/>
    <n v="35585.599999999999"/>
    <n v="19340"/>
    <n v="19340"/>
    <d v="2014-09-01T00:00:00"/>
    <n v="9"/>
    <s v="September"/>
    <s v="2014"/>
    <n v="0.54347826086956519"/>
    <n v="10"/>
  </r>
  <r>
    <x v="0"/>
    <s v="Mexico"/>
    <x v="2"/>
    <s v="Medium"/>
    <n v="2993"/>
    <n v="10"/>
    <n v="20"/>
    <n v="59860"/>
    <n v="4788.8"/>
    <n v="55071.199999999997"/>
    <n v="29930"/>
    <n v="29930"/>
    <d v="2014-09-01T00:00:00"/>
    <n v="9"/>
    <s v="September"/>
    <s v="2014"/>
    <n v="0.5434782608695653"/>
    <n v="10"/>
  </r>
  <r>
    <x v="0"/>
    <s v="Germany"/>
    <x v="2"/>
    <s v="Medium"/>
    <n v="2146"/>
    <n v="10"/>
    <n v="350"/>
    <n v="751100"/>
    <n v="60088"/>
    <n v="691012"/>
    <n v="557960"/>
    <n v="729640"/>
    <d v="2013-11-01T00:00:00"/>
    <n v="11"/>
    <s v="November"/>
    <s v="2013"/>
    <n v="1.0559006211180124"/>
    <n v="340"/>
  </r>
  <r>
    <x v="0"/>
    <s v="Mexico"/>
    <x v="2"/>
    <s v="Medium"/>
    <n v="1946"/>
    <n v="10"/>
    <n v="7"/>
    <n v="13622"/>
    <n v="1089.76"/>
    <n v="12532.24"/>
    <n v="9730"/>
    <n v="-5838"/>
    <d v="2013-12-01T00:00:00"/>
    <n v="12"/>
    <s v="December"/>
    <s v="2013"/>
    <n v="-0.46583850931677018"/>
    <n v="-3"/>
  </r>
  <r>
    <x v="0"/>
    <s v="Mexico"/>
    <x v="2"/>
    <s v="Medium"/>
    <n v="1362"/>
    <n v="10"/>
    <n v="350"/>
    <n v="476700"/>
    <n v="38136"/>
    <n v="438564"/>
    <n v="354120"/>
    <n v="463080"/>
    <d v="2014-12-01T00:00:00"/>
    <n v="12"/>
    <s v="December"/>
    <s v="2014"/>
    <n v="1.0559006211180124"/>
    <n v="340"/>
  </r>
  <r>
    <x v="2"/>
    <s v="Canada"/>
    <x v="3"/>
    <s v="Medium"/>
    <n v="598"/>
    <n v="120"/>
    <n v="12"/>
    <n v="7176"/>
    <n v="574.08000000000004"/>
    <n v="6601.92"/>
    <n v="1794"/>
    <n v="-64584"/>
    <d v="2014-03-01T00:00:00"/>
    <n v="3"/>
    <s v="March"/>
    <s v="2014"/>
    <n v="-9.7826086956521738"/>
    <n v="-108"/>
  </r>
  <r>
    <x v="0"/>
    <s v="United States of America"/>
    <x v="3"/>
    <s v="Medium"/>
    <n v="2907"/>
    <n v="120"/>
    <n v="7"/>
    <n v="20349"/>
    <n v="1627.92"/>
    <n v="18721.080000000002"/>
    <n v="14535"/>
    <n v="-328491"/>
    <d v="2014-06-01T00:00:00"/>
    <n v="6"/>
    <s v="June"/>
    <s v="2014"/>
    <n v="-17.546583850931675"/>
    <n v="-113"/>
  </r>
  <r>
    <x v="0"/>
    <s v="Germany"/>
    <x v="3"/>
    <s v="Medium"/>
    <n v="2338"/>
    <n v="120"/>
    <n v="7"/>
    <n v="16366"/>
    <n v="1309.28"/>
    <n v="15056.72"/>
    <n v="11690"/>
    <n v="-264194"/>
    <d v="2014-06-01T00:00:00"/>
    <n v="6"/>
    <s v="June"/>
    <s v="2014"/>
    <n v="-17.546583850931679"/>
    <n v="-113"/>
  </r>
  <r>
    <x v="4"/>
    <s v="France"/>
    <x v="3"/>
    <s v="Medium"/>
    <n v="386"/>
    <n v="120"/>
    <n v="300"/>
    <n v="115800"/>
    <n v="9264"/>
    <n v="106536"/>
    <n v="96500"/>
    <n v="69480"/>
    <d v="2013-11-01T00:00:00"/>
    <n v="11"/>
    <s v="November"/>
    <s v="2013"/>
    <n v="0.65217391304347827"/>
    <n v="180"/>
  </r>
  <r>
    <x v="4"/>
    <s v="Mexico"/>
    <x v="3"/>
    <s v="Medium"/>
    <n v="635"/>
    <n v="120"/>
    <n v="300"/>
    <n v="190500"/>
    <n v="15240"/>
    <n v="175260"/>
    <n v="158750"/>
    <n v="114300"/>
    <d v="2014-12-01T00:00:00"/>
    <n v="12"/>
    <s v="December"/>
    <s v="2014"/>
    <n v="0.65217391304347827"/>
    <n v="180"/>
  </r>
  <r>
    <x v="0"/>
    <s v="France"/>
    <x v="4"/>
    <s v="Medium"/>
    <n v="574.5"/>
    <n v="250"/>
    <n v="350"/>
    <n v="201075"/>
    <n v="16086"/>
    <n v="184989"/>
    <n v="149370"/>
    <n v="57450"/>
    <d v="2014-04-01T00:00:00"/>
    <n v="4"/>
    <s v="April"/>
    <s v="2014"/>
    <n v="0.3105590062111801"/>
    <n v="100"/>
  </r>
  <r>
    <x v="0"/>
    <s v="Germany"/>
    <x v="4"/>
    <s v="Medium"/>
    <n v="2338"/>
    <n v="250"/>
    <n v="7"/>
    <n v="16366"/>
    <n v="1309.28"/>
    <n v="15056.72"/>
    <n v="11690"/>
    <n v="-568134"/>
    <d v="2014-06-01T00:00:00"/>
    <n v="6"/>
    <s v="June"/>
    <s v="2014"/>
    <n v="-37.732919254658384"/>
    <n v="-243"/>
  </r>
  <r>
    <x v="0"/>
    <s v="France"/>
    <x v="4"/>
    <s v="Medium"/>
    <n v="381"/>
    <n v="250"/>
    <n v="350"/>
    <n v="133350"/>
    <n v="10668"/>
    <n v="122682"/>
    <n v="99060"/>
    <n v="38100"/>
    <d v="2014-08-01T00:00:00"/>
    <n v="8"/>
    <s v="August"/>
    <s v="2014"/>
    <n v="0.3105590062111801"/>
    <n v="100"/>
  </r>
  <r>
    <x v="0"/>
    <s v="Germany"/>
    <x v="4"/>
    <s v="Medium"/>
    <n v="422"/>
    <n v="250"/>
    <n v="350"/>
    <n v="147700"/>
    <n v="11816"/>
    <n v="135884"/>
    <n v="109720"/>
    <n v="42200"/>
    <d v="2014-08-01T00:00:00"/>
    <n v="8"/>
    <s v="August"/>
    <s v="2014"/>
    <n v="0.3105590062111801"/>
    <n v="100"/>
  </r>
  <r>
    <x v="4"/>
    <s v="Canada"/>
    <x v="4"/>
    <s v="Medium"/>
    <n v="2134"/>
    <n v="250"/>
    <n v="300"/>
    <n v="640200"/>
    <n v="51216"/>
    <n v="588984"/>
    <n v="533500"/>
    <n v="106700"/>
    <d v="2014-09-01T00:00:00"/>
    <n v="9"/>
    <s v="September"/>
    <s v="2014"/>
    <n v="0.18115942028985507"/>
    <n v="50"/>
  </r>
  <r>
    <x v="4"/>
    <s v="United States of America"/>
    <x v="4"/>
    <s v="Medium"/>
    <n v="808"/>
    <n v="250"/>
    <n v="300"/>
    <n v="242400"/>
    <n v="19392"/>
    <n v="223008"/>
    <n v="202000"/>
    <n v="40400"/>
    <d v="2013-12-01T00:00:00"/>
    <n v="12"/>
    <s v="December"/>
    <s v="2013"/>
    <n v="0.18115942028985507"/>
    <n v="50"/>
  </r>
  <r>
    <x v="0"/>
    <s v="Canada"/>
    <x v="5"/>
    <s v="Medium"/>
    <n v="708"/>
    <n v="260"/>
    <n v="20"/>
    <n v="14160"/>
    <n v="1132.8"/>
    <n v="13027.2"/>
    <n v="7080"/>
    <n v="-169920"/>
    <d v="2014-06-01T00:00:00"/>
    <n v="6"/>
    <s v="June"/>
    <s v="2014"/>
    <n v="-13.043478260869565"/>
    <n v="-240"/>
  </r>
  <r>
    <x v="0"/>
    <s v="United States of America"/>
    <x v="5"/>
    <s v="Medium"/>
    <n v="2907"/>
    <n v="260"/>
    <n v="7"/>
    <n v="20349"/>
    <n v="1627.92"/>
    <n v="18721.080000000002"/>
    <n v="14535"/>
    <n v="-735471"/>
    <d v="2014-06-01T00:00:00"/>
    <n v="6"/>
    <s v="June"/>
    <s v="2014"/>
    <n v="-39.285714285714285"/>
    <n v="-253"/>
  </r>
  <r>
    <x v="0"/>
    <s v="Germany"/>
    <x v="5"/>
    <s v="Medium"/>
    <n v="1366"/>
    <n v="260"/>
    <n v="20"/>
    <n v="27320"/>
    <n v="2185.6"/>
    <n v="25134.400000000001"/>
    <n v="13660"/>
    <n v="-327840"/>
    <d v="2014-06-01T00:00:00"/>
    <n v="6"/>
    <s v="June"/>
    <s v="2014"/>
    <n v="-13.043478260869565"/>
    <n v="-240"/>
  </r>
  <r>
    <x v="4"/>
    <s v="Mexico"/>
    <x v="5"/>
    <s v="Medium"/>
    <n v="2460"/>
    <n v="260"/>
    <n v="300"/>
    <n v="738000"/>
    <n v="59040"/>
    <n v="678960"/>
    <n v="615000"/>
    <n v="98400"/>
    <d v="2014-06-01T00:00:00"/>
    <n v="6"/>
    <s v="June"/>
    <s v="2014"/>
    <n v="0.14492753623188406"/>
    <n v="40"/>
  </r>
  <r>
    <x v="0"/>
    <s v="Germany"/>
    <x v="5"/>
    <s v="Medium"/>
    <n v="1520"/>
    <n v="260"/>
    <n v="20"/>
    <n v="30400"/>
    <n v="2432"/>
    <n v="27968"/>
    <n v="15200"/>
    <n v="-364800"/>
    <d v="2014-11-01T00:00:00"/>
    <n v="11"/>
    <s v="November"/>
    <s v="2014"/>
    <n v="-13.043478260869565"/>
    <n v="-240"/>
  </r>
  <r>
    <x v="1"/>
    <s v="Germany"/>
    <x v="5"/>
    <s v="Medium"/>
    <n v="711"/>
    <n v="260"/>
    <n v="15"/>
    <n v="10665"/>
    <n v="853.2"/>
    <n v="9811.7999999999993"/>
    <n v="7110"/>
    <n v="-174195"/>
    <d v="2014-12-01T00:00:00"/>
    <n v="12"/>
    <s v="December"/>
    <s v="2014"/>
    <n v="-17.753623188405797"/>
    <n v="-245"/>
  </r>
  <r>
    <x v="2"/>
    <s v="Mexico"/>
    <x v="5"/>
    <s v="Medium"/>
    <n v="1375"/>
    <n v="260"/>
    <n v="12"/>
    <n v="16500"/>
    <n v="1320"/>
    <n v="15180"/>
    <n v="4125"/>
    <n v="-341000"/>
    <d v="2013-12-01T00:00:00"/>
    <n v="12"/>
    <s v="December"/>
    <s v="2013"/>
    <n v="-22.463768115942027"/>
    <n v="-248"/>
  </r>
  <r>
    <x v="4"/>
    <s v="Mexico"/>
    <x v="5"/>
    <s v="Medium"/>
    <n v="635"/>
    <n v="260"/>
    <n v="300"/>
    <n v="190500"/>
    <n v="15240"/>
    <n v="175260"/>
    <n v="158750"/>
    <n v="25400"/>
    <d v="2014-12-01T00:00:00"/>
    <n v="12"/>
    <s v="December"/>
    <s v="2014"/>
    <n v="0.14492753623188406"/>
    <n v="40"/>
  </r>
  <r>
    <x v="0"/>
    <s v="United States of America"/>
    <x v="4"/>
    <s v="Medium"/>
    <n v="436.5"/>
    <n v="250"/>
    <n v="20"/>
    <n v="8730"/>
    <n v="698.40000000000009"/>
    <n v="8031.6"/>
    <n v="4365"/>
    <n v="-100395"/>
    <d v="2014-07-01T00:00:00"/>
    <n v="7"/>
    <s v="July"/>
    <s v="2014"/>
    <n v="-12.5"/>
    <n v="-230"/>
  </r>
  <r>
    <x v="4"/>
    <s v="Canada"/>
    <x v="0"/>
    <s v="Medium"/>
    <n v="1094"/>
    <n v="3"/>
    <n v="300"/>
    <n v="328200"/>
    <n v="29538"/>
    <n v="298662"/>
    <n v="273500"/>
    <n v="324918"/>
    <d v="2014-06-01T00:00:00"/>
    <n v="6"/>
    <s v="June"/>
    <s v="2014"/>
    <n v="1.0879120879120878"/>
    <n v="297"/>
  </r>
  <r>
    <x v="2"/>
    <s v="Mexico"/>
    <x v="0"/>
    <s v="Medium"/>
    <n v="367"/>
    <n v="3"/>
    <n v="12"/>
    <n v="4404"/>
    <n v="396.36"/>
    <n v="4007.64"/>
    <n v="1101"/>
    <n v="3303"/>
    <d v="2013-10-01T00:00:00"/>
    <n v="10"/>
    <s v="October"/>
    <s v="2013"/>
    <n v="0.82417582417582425"/>
    <n v="9"/>
  </r>
  <r>
    <x v="4"/>
    <s v="Canada"/>
    <x v="1"/>
    <s v="Medium"/>
    <n v="3802.5"/>
    <n v="5"/>
    <n v="300"/>
    <n v="1140750"/>
    <n v="102667.5"/>
    <n v="1038082.5"/>
    <n v="950625"/>
    <n v="1121737.5"/>
    <d v="2014-04-01T00:00:00"/>
    <n v="4"/>
    <s v="April"/>
    <s v="2014"/>
    <n v="1.0805860805860805"/>
    <n v="295"/>
  </r>
  <r>
    <x v="0"/>
    <s v="France"/>
    <x v="1"/>
    <s v="Medium"/>
    <n v="1666"/>
    <n v="5"/>
    <n v="350"/>
    <n v="583100"/>
    <n v="52479"/>
    <n v="530621"/>
    <n v="433160"/>
    <n v="574770"/>
    <d v="2014-05-01T00:00:00"/>
    <n v="5"/>
    <s v="May"/>
    <s v="2014"/>
    <n v="1.0832025117739403"/>
    <n v="345"/>
  </r>
  <r>
    <x v="4"/>
    <s v="France"/>
    <x v="1"/>
    <s v="Medium"/>
    <n v="322"/>
    <n v="5"/>
    <n v="300"/>
    <n v="96600"/>
    <n v="8694"/>
    <n v="87906"/>
    <n v="80500"/>
    <n v="94990"/>
    <d v="2013-09-01T00:00:00"/>
    <n v="9"/>
    <s v="September"/>
    <s v="2013"/>
    <n v="1.0805860805860805"/>
    <n v="295"/>
  </r>
  <r>
    <x v="2"/>
    <s v="Canada"/>
    <x v="1"/>
    <s v="Medium"/>
    <n v="2321"/>
    <n v="5"/>
    <n v="12"/>
    <n v="27852"/>
    <n v="2506.6799999999998"/>
    <n v="25345.32"/>
    <n v="6963"/>
    <n v="16247"/>
    <d v="2014-11-01T00:00:00"/>
    <n v="11"/>
    <s v="November"/>
    <s v="2014"/>
    <n v="0.64102564102564108"/>
    <n v="7"/>
  </r>
  <r>
    <x v="3"/>
    <s v="France"/>
    <x v="1"/>
    <s v="Medium"/>
    <n v="1857"/>
    <n v="5"/>
    <n v="125"/>
    <n v="232125"/>
    <n v="20891.25"/>
    <n v="211233.75"/>
    <n v="222840"/>
    <n v="222840"/>
    <d v="2013-11-01T00:00:00"/>
    <n v="11"/>
    <s v="November"/>
    <s v="2013"/>
    <n v="1.054945054945055"/>
    <n v="120"/>
  </r>
  <r>
    <x v="0"/>
    <s v="Canada"/>
    <x v="1"/>
    <s v="Medium"/>
    <n v="1611"/>
    <n v="5"/>
    <n v="7"/>
    <n v="11277"/>
    <n v="1014.93"/>
    <n v="10262.07"/>
    <n v="8055"/>
    <n v="3222"/>
    <d v="2013-12-01T00:00:00"/>
    <n v="12"/>
    <s v="December"/>
    <s v="2013"/>
    <n v="0.31397174254317112"/>
    <n v="2"/>
  </r>
  <r>
    <x v="3"/>
    <s v="United States of America"/>
    <x v="1"/>
    <s v="Medium"/>
    <n v="2797"/>
    <n v="5"/>
    <n v="125"/>
    <n v="349625"/>
    <n v="31466.25"/>
    <n v="318158.75"/>
    <n v="335640"/>
    <n v="335640"/>
    <d v="2014-12-01T00:00:00"/>
    <n v="12"/>
    <s v="December"/>
    <s v="2014"/>
    <n v="1.054945054945055"/>
    <n v="120"/>
  </r>
  <r>
    <x v="4"/>
    <s v="Germany"/>
    <x v="1"/>
    <s v="Medium"/>
    <n v="334"/>
    <n v="5"/>
    <n v="300"/>
    <n v="100200"/>
    <n v="9018"/>
    <n v="91182"/>
    <n v="83500"/>
    <n v="98530"/>
    <d v="2013-12-01T00:00:00"/>
    <n v="12"/>
    <s v="December"/>
    <s v="2013"/>
    <n v="1.0805860805860805"/>
    <n v="295"/>
  </r>
  <r>
    <x v="4"/>
    <s v="Mexico"/>
    <x v="2"/>
    <s v="Medium"/>
    <n v="2565"/>
    <n v="10"/>
    <n v="300"/>
    <n v="769500"/>
    <n v="69255"/>
    <n v="700245"/>
    <n v="641250"/>
    <n v="743850"/>
    <d v="2014-01-01T00:00:00"/>
    <n v="1"/>
    <s v="January"/>
    <s v="2014"/>
    <n v="1.0622710622710623"/>
    <n v="290"/>
  </r>
  <r>
    <x v="0"/>
    <s v="Mexico"/>
    <x v="2"/>
    <s v="Medium"/>
    <n v="2417"/>
    <n v="10"/>
    <n v="350"/>
    <n v="845950"/>
    <n v="76135.5"/>
    <n v="769814.5"/>
    <n v="628420"/>
    <n v="821780"/>
    <d v="2014-01-01T00:00:00"/>
    <n v="1"/>
    <s v="January"/>
    <s v="2014"/>
    <n v="1.0675039246467819"/>
    <n v="340"/>
  </r>
  <r>
    <x v="1"/>
    <s v="United States of America"/>
    <x v="2"/>
    <s v="Medium"/>
    <n v="3675"/>
    <n v="10"/>
    <n v="15"/>
    <n v="55125"/>
    <n v="4961.25"/>
    <n v="50163.75"/>
    <n v="36750"/>
    <n v="18375"/>
    <d v="2014-04-01T00:00:00"/>
    <n v="4"/>
    <s v="April"/>
    <s v="2014"/>
    <n v="0.36630036630036628"/>
    <n v="5"/>
  </r>
  <r>
    <x v="4"/>
    <s v="Canada"/>
    <x v="2"/>
    <s v="Medium"/>
    <n v="1094"/>
    <n v="10"/>
    <n v="300"/>
    <n v="328200"/>
    <n v="29538"/>
    <n v="298662"/>
    <n v="273500"/>
    <n v="317260"/>
    <d v="2014-06-01T00:00:00"/>
    <n v="6"/>
    <s v="June"/>
    <s v="2014"/>
    <n v="1.0622710622710623"/>
    <n v="290"/>
  </r>
  <r>
    <x v="1"/>
    <s v="France"/>
    <x v="2"/>
    <s v="Medium"/>
    <n v="1227"/>
    <n v="10"/>
    <n v="15"/>
    <n v="18405"/>
    <n v="1656.45"/>
    <n v="16748.55"/>
    <n v="12270"/>
    <n v="6135"/>
    <d v="2014-10-01T00:00:00"/>
    <n v="10"/>
    <s v="October"/>
    <s v="2014"/>
    <n v="0.36630036630036633"/>
    <n v="5"/>
  </r>
  <r>
    <x v="2"/>
    <s v="Mexico"/>
    <x v="2"/>
    <s v="Medium"/>
    <n v="367"/>
    <n v="10"/>
    <n v="12"/>
    <n v="4404"/>
    <n v="396.36"/>
    <n v="4007.64"/>
    <n v="1101"/>
    <n v="734"/>
    <d v="2013-10-01T00:00:00"/>
    <n v="10"/>
    <s v="October"/>
    <s v="2013"/>
    <n v="0.18315018315018317"/>
    <n v="2"/>
  </r>
  <r>
    <x v="4"/>
    <s v="France"/>
    <x v="2"/>
    <s v="Medium"/>
    <n v="1324"/>
    <n v="10"/>
    <n v="300"/>
    <n v="397200"/>
    <n v="35748"/>
    <n v="361452"/>
    <n v="331000"/>
    <n v="383960"/>
    <d v="2014-11-01T00:00:00"/>
    <n v="11"/>
    <s v="November"/>
    <s v="2014"/>
    <n v="1.0622710622710623"/>
    <n v="290"/>
  </r>
  <r>
    <x v="2"/>
    <s v="Germany"/>
    <x v="2"/>
    <s v="Medium"/>
    <n v="1775"/>
    <n v="10"/>
    <n v="12"/>
    <n v="21300"/>
    <n v="1917"/>
    <n v="19383"/>
    <n v="5325"/>
    <n v="3550"/>
    <d v="2013-11-01T00:00:00"/>
    <n v="11"/>
    <s v="November"/>
    <s v="2013"/>
    <n v="0.18315018315018314"/>
    <n v="2"/>
  </r>
  <r>
    <x v="3"/>
    <s v="United States of America"/>
    <x v="2"/>
    <s v="Medium"/>
    <n v="2797"/>
    <n v="10"/>
    <n v="125"/>
    <n v="349625"/>
    <n v="31466.25"/>
    <n v="318158.75"/>
    <n v="335640"/>
    <n v="321655"/>
    <d v="2014-12-01T00:00:00"/>
    <n v="12"/>
    <s v="December"/>
    <s v="2014"/>
    <n v="1.0109890109890109"/>
    <n v="115"/>
  </r>
  <r>
    <x v="1"/>
    <s v="Mexico"/>
    <x v="3"/>
    <s v="Medium"/>
    <n v="245"/>
    <n v="120"/>
    <n v="15"/>
    <n v="3675"/>
    <n v="330.75"/>
    <n v="3344.25"/>
    <n v="2450"/>
    <n v="-25725"/>
    <d v="2014-05-01T00:00:00"/>
    <n v="5"/>
    <s v="May"/>
    <s v="2014"/>
    <n v="-7.6923076923076925"/>
    <n v="-105"/>
  </r>
  <r>
    <x v="4"/>
    <s v="Canada"/>
    <x v="3"/>
    <s v="Medium"/>
    <n v="3793.5"/>
    <n v="120"/>
    <n v="300"/>
    <n v="1138050"/>
    <n v="102424.5"/>
    <n v="1035625.5"/>
    <n v="948375"/>
    <n v="682830"/>
    <d v="2014-07-01T00:00:00"/>
    <n v="7"/>
    <s v="July"/>
    <s v="2014"/>
    <n v="0.65934065934065933"/>
    <n v="180"/>
  </r>
  <r>
    <x v="0"/>
    <s v="Germany"/>
    <x v="3"/>
    <s v="Medium"/>
    <n v="1307"/>
    <n v="120"/>
    <n v="350"/>
    <n v="457450"/>
    <n v="41170.5"/>
    <n v="416279.5"/>
    <n v="339820"/>
    <n v="300610"/>
    <d v="2014-07-01T00:00:00"/>
    <n v="7"/>
    <s v="July"/>
    <s v="2014"/>
    <n v="0.72213500784929352"/>
    <n v="230"/>
  </r>
  <r>
    <x v="3"/>
    <s v="Canada"/>
    <x v="3"/>
    <s v="Medium"/>
    <n v="567"/>
    <n v="120"/>
    <n v="125"/>
    <n v="70875"/>
    <n v="6378.75"/>
    <n v="64496.25"/>
    <n v="68040"/>
    <n v="2835"/>
    <d v="2014-09-01T00:00:00"/>
    <n v="9"/>
    <s v="September"/>
    <s v="2014"/>
    <n v="4.3956043956043959E-2"/>
    <n v="5"/>
  </r>
  <r>
    <x v="3"/>
    <s v="Mexico"/>
    <x v="3"/>
    <s v="Medium"/>
    <n v="2110"/>
    <n v="120"/>
    <n v="125"/>
    <n v="263750"/>
    <n v="23737.5"/>
    <n v="240012.5"/>
    <n v="253200"/>
    <n v="10550"/>
    <d v="2014-09-01T00:00:00"/>
    <n v="9"/>
    <s v="September"/>
    <s v="2014"/>
    <n v="4.3956043956043959E-2"/>
    <n v="5"/>
  </r>
  <r>
    <x v="0"/>
    <s v="Canada"/>
    <x v="3"/>
    <s v="Medium"/>
    <n v="1269"/>
    <n v="120"/>
    <n v="350"/>
    <n v="444150"/>
    <n v="39973.5"/>
    <n v="404176.5"/>
    <n v="329940"/>
    <n v="291870"/>
    <d v="2014-10-01T00:00:00"/>
    <n v="10"/>
    <s v="October"/>
    <s v="2014"/>
    <n v="0.72213500784929352"/>
    <n v="230"/>
  </r>
  <r>
    <x v="2"/>
    <s v="United States of America"/>
    <x v="4"/>
    <s v="Medium"/>
    <n v="1956"/>
    <n v="250"/>
    <n v="12"/>
    <n v="23472"/>
    <n v="2112.48"/>
    <n v="21359.52"/>
    <n v="5868"/>
    <n v="-465528"/>
    <d v="2014-01-01T00:00:00"/>
    <n v="1"/>
    <s v="January"/>
    <s v="2014"/>
    <n v="-21.794871794871796"/>
    <n v="-238"/>
  </r>
  <r>
    <x v="4"/>
    <s v="Germany"/>
    <x v="4"/>
    <s v="Medium"/>
    <n v="2659"/>
    <n v="250"/>
    <n v="300"/>
    <n v="797700"/>
    <n v="71793"/>
    <n v="725907"/>
    <n v="664750"/>
    <n v="132950"/>
    <d v="2014-02-01T00:00:00"/>
    <n v="2"/>
    <s v="February"/>
    <s v="2014"/>
    <n v="0.18315018315018314"/>
    <n v="50"/>
  </r>
  <r>
    <x v="0"/>
    <s v="United States of America"/>
    <x v="4"/>
    <s v="Medium"/>
    <n v="1351.5"/>
    <n v="250"/>
    <n v="350"/>
    <n v="473025"/>
    <n v="42572.25"/>
    <n v="430452.75"/>
    <n v="351390"/>
    <n v="135150"/>
    <d v="2014-04-01T00:00:00"/>
    <n v="4"/>
    <s v="April"/>
    <s v="2014"/>
    <n v="0.31397174254317112"/>
    <n v="100"/>
  </r>
  <r>
    <x v="2"/>
    <s v="Germany"/>
    <x v="4"/>
    <s v="Medium"/>
    <n v="880"/>
    <n v="250"/>
    <n v="12"/>
    <n v="10560"/>
    <n v="950.4"/>
    <n v="9609.6"/>
    <n v="2640"/>
    <n v="-209440"/>
    <d v="2014-05-01T00:00:00"/>
    <n v="5"/>
    <s v="May"/>
    <s v="2014"/>
    <n v="-21.794871794871796"/>
    <n v="-238"/>
  </r>
  <r>
    <x v="4"/>
    <s v="United States of America"/>
    <x v="4"/>
    <s v="Medium"/>
    <n v="1867"/>
    <n v="250"/>
    <n v="300"/>
    <n v="560100"/>
    <n v="50409"/>
    <n v="509691"/>
    <n v="466750"/>
    <n v="93350"/>
    <d v="2014-09-01T00:00:00"/>
    <n v="9"/>
    <s v="September"/>
    <s v="2014"/>
    <n v="0.18315018315018314"/>
    <n v="50"/>
  </r>
  <r>
    <x v="2"/>
    <s v="France"/>
    <x v="4"/>
    <s v="Medium"/>
    <n v="2234"/>
    <n v="250"/>
    <n v="12"/>
    <n v="26808"/>
    <n v="2412.7199999999998"/>
    <n v="24395.279999999999"/>
    <n v="6702"/>
    <n v="-531692"/>
    <d v="2013-09-01T00:00:00"/>
    <n v="9"/>
    <s v="September"/>
    <s v="2013"/>
    <n v="-21.794871794871796"/>
    <n v="-238"/>
  </r>
  <r>
    <x v="1"/>
    <s v="France"/>
    <x v="4"/>
    <s v="Medium"/>
    <n v="1227"/>
    <n v="250"/>
    <n v="15"/>
    <n v="18405"/>
    <n v="1656.45"/>
    <n v="16748.55"/>
    <n v="12270"/>
    <n v="-288345"/>
    <d v="2014-10-01T00:00:00"/>
    <n v="10"/>
    <s v="October"/>
    <s v="2014"/>
    <n v="-17.216117216117215"/>
    <n v="-235"/>
  </r>
  <r>
    <x v="3"/>
    <s v="Mexico"/>
    <x v="4"/>
    <s v="Medium"/>
    <n v="877"/>
    <n v="250"/>
    <n v="125"/>
    <n v="109625"/>
    <n v="9866.25"/>
    <n v="99758.75"/>
    <n v="105240"/>
    <n v="-109625"/>
    <d v="2014-11-01T00:00:00"/>
    <n v="11"/>
    <s v="November"/>
    <s v="2014"/>
    <n v="-1.098901098901099"/>
    <n v="-125"/>
  </r>
  <r>
    <x v="0"/>
    <s v="United States of America"/>
    <x v="5"/>
    <s v="Medium"/>
    <n v="2071"/>
    <n v="260"/>
    <n v="350"/>
    <n v="724850"/>
    <n v="65236.5"/>
    <n v="659613.5"/>
    <n v="538460"/>
    <n v="186390"/>
    <d v="2014-09-01T00:00:00"/>
    <n v="9"/>
    <s v="September"/>
    <s v="2014"/>
    <n v="0.28257456828885402"/>
    <n v="90"/>
  </r>
  <r>
    <x v="0"/>
    <s v="Canada"/>
    <x v="5"/>
    <s v="Medium"/>
    <n v="1269"/>
    <n v="260"/>
    <n v="350"/>
    <n v="444150"/>
    <n v="39973.5"/>
    <n v="404176.5"/>
    <n v="329940"/>
    <n v="114210"/>
    <d v="2014-10-01T00:00:00"/>
    <n v="10"/>
    <s v="October"/>
    <s v="2014"/>
    <n v="0.28257456828885402"/>
    <n v="90"/>
  </r>
  <r>
    <x v="1"/>
    <s v="Germany"/>
    <x v="5"/>
    <s v="Medium"/>
    <n v="970"/>
    <n v="260"/>
    <n v="15"/>
    <n v="14550"/>
    <n v="1309.5"/>
    <n v="13240.5"/>
    <n v="9700"/>
    <n v="-237650"/>
    <d v="2013-11-01T00:00:00"/>
    <n v="11"/>
    <s v="November"/>
    <s v="2013"/>
    <n v="-17.948717948717949"/>
    <n v="-245"/>
  </r>
  <r>
    <x v="0"/>
    <s v="Mexico"/>
    <x v="5"/>
    <s v="Medium"/>
    <n v="1694"/>
    <n v="260"/>
    <n v="20"/>
    <n v="33880"/>
    <n v="3049.2"/>
    <n v="30830.799999999999"/>
    <n v="16940"/>
    <n v="-406560"/>
    <d v="2014-11-01T00:00:00"/>
    <n v="11"/>
    <s v="November"/>
    <s v="2014"/>
    <n v="-13.186813186813188"/>
    <n v="-240"/>
  </r>
  <r>
    <x v="0"/>
    <s v="Germany"/>
    <x v="0"/>
    <s v="Medium"/>
    <n v="663"/>
    <n v="3"/>
    <n v="20"/>
    <n v="13260"/>
    <n v="1193.4000000000001"/>
    <n v="12066.6"/>
    <n v="6630"/>
    <n v="11271"/>
    <d v="2014-05-01T00:00:00"/>
    <n v="5"/>
    <s v="May"/>
    <s v="2014"/>
    <n v="0.93406593406593408"/>
    <n v="17"/>
  </r>
  <r>
    <x v="0"/>
    <s v="Canada"/>
    <x v="0"/>
    <s v="Medium"/>
    <n v="819"/>
    <n v="3"/>
    <n v="7"/>
    <n v="5733"/>
    <n v="515.97"/>
    <n v="5217.03"/>
    <n v="4095"/>
    <n v="3276"/>
    <d v="2014-07-01T00:00:00"/>
    <n v="7"/>
    <s v="July"/>
    <s v="2014"/>
    <n v="0.62794348508634223"/>
    <n v="4"/>
  </r>
  <r>
    <x v="2"/>
    <s v="Germany"/>
    <x v="0"/>
    <s v="Medium"/>
    <n v="1580"/>
    <n v="3"/>
    <n v="12"/>
    <n v="18960"/>
    <n v="1706.4"/>
    <n v="17253.599999999999"/>
    <n v="4740"/>
    <n v="14220"/>
    <d v="2014-09-01T00:00:00"/>
    <n v="9"/>
    <s v="September"/>
    <s v="2014"/>
    <n v="0.82417582417582425"/>
    <n v="9"/>
  </r>
  <r>
    <x v="0"/>
    <s v="Mexico"/>
    <x v="0"/>
    <s v="Medium"/>
    <n v="521"/>
    <n v="3"/>
    <n v="7"/>
    <n v="3647"/>
    <n v="328.23"/>
    <n v="3318.77"/>
    <n v="2605"/>
    <n v="2084"/>
    <d v="2014-12-01T00:00:00"/>
    <n v="12"/>
    <s v="December"/>
    <s v="2014"/>
    <n v="0.62794348508634223"/>
    <n v="4"/>
  </r>
  <r>
    <x v="0"/>
    <s v="United States of America"/>
    <x v="2"/>
    <s v="Medium"/>
    <n v="973"/>
    <n v="10"/>
    <n v="20"/>
    <n v="19460"/>
    <n v="1751.4"/>
    <n v="17708.599999999999"/>
    <n v="9730"/>
    <n v="9730"/>
    <d v="2014-03-01T00:00:00"/>
    <n v="3"/>
    <s v="March"/>
    <s v="2014"/>
    <n v="0.5494505494505495"/>
    <n v="10"/>
  </r>
  <r>
    <x v="0"/>
    <s v="Mexico"/>
    <x v="2"/>
    <s v="Medium"/>
    <n v="1038"/>
    <n v="10"/>
    <n v="20"/>
    <n v="20760"/>
    <n v="1868.4"/>
    <n v="18891.599999999999"/>
    <n v="10380"/>
    <n v="10380"/>
    <d v="2014-06-01T00:00:00"/>
    <n v="6"/>
    <s v="June"/>
    <s v="2014"/>
    <n v="0.5494505494505495"/>
    <n v="10"/>
  </r>
  <r>
    <x v="0"/>
    <s v="Germany"/>
    <x v="2"/>
    <s v="Medium"/>
    <n v="360"/>
    <n v="10"/>
    <n v="7"/>
    <n v="2520"/>
    <n v="226.8"/>
    <n v="2293.1999999999998"/>
    <n v="1800"/>
    <n v="-1080"/>
    <d v="2014-10-01T00:00:00"/>
    <n v="10"/>
    <s v="October"/>
    <s v="2014"/>
    <n v="-0.4709576138147567"/>
    <n v="-3"/>
  </r>
  <r>
    <x v="2"/>
    <s v="France"/>
    <x v="3"/>
    <s v="Medium"/>
    <n v="1967"/>
    <n v="120"/>
    <n v="12"/>
    <n v="23604"/>
    <n v="2124.36"/>
    <n v="21479.64"/>
    <n v="5901"/>
    <n v="-212436"/>
    <d v="2014-03-01T00:00:00"/>
    <n v="3"/>
    <s v="March"/>
    <s v="2014"/>
    <n v="-9.8901098901098905"/>
    <n v="-108"/>
  </r>
  <r>
    <x v="1"/>
    <s v="Mexico"/>
    <x v="3"/>
    <s v="Medium"/>
    <n v="2628"/>
    <n v="120"/>
    <n v="15"/>
    <n v="39420"/>
    <n v="3547.8"/>
    <n v="35872.199999999997"/>
    <n v="26280"/>
    <n v="-275940"/>
    <d v="2014-04-01T00:00:00"/>
    <n v="4"/>
    <s v="April"/>
    <s v="2014"/>
    <n v="-7.6923076923076925"/>
    <n v="-105"/>
  </r>
  <r>
    <x v="0"/>
    <s v="Germany"/>
    <x v="4"/>
    <s v="Medium"/>
    <n v="360"/>
    <n v="250"/>
    <n v="7"/>
    <n v="2520"/>
    <n v="226.8"/>
    <n v="2293.1999999999998"/>
    <n v="1800"/>
    <n v="-87480"/>
    <d v="2014-10-01T00:00:00"/>
    <n v="10"/>
    <s v="October"/>
    <s v="2014"/>
    <n v="-38.147566718995293"/>
    <n v="-243"/>
  </r>
  <r>
    <x v="0"/>
    <s v="France"/>
    <x v="4"/>
    <s v="Medium"/>
    <n v="2682"/>
    <n v="250"/>
    <n v="20"/>
    <n v="53640"/>
    <n v="4827.6000000000004"/>
    <n v="48812.4"/>
    <n v="26820"/>
    <n v="-616860"/>
    <d v="2013-11-01T00:00:00"/>
    <n v="11"/>
    <s v="November"/>
    <s v="2013"/>
    <n v="-12.637362637362637"/>
    <n v="-230"/>
  </r>
  <r>
    <x v="0"/>
    <s v="Mexico"/>
    <x v="4"/>
    <s v="Medium"/>
    <n v="521"/>
    <n v="250"/>
    <n v="7"/>
    <n v="3647"/>
    <n v="328.23"/>
    <n v="3318.77"/>
    <n v="2605"/>
    <n v="-126603"/>
    <d v="2014-12-01T00:00:00"/>
    <n v="12"/>
    <s v="December"/>
    <s v="2014"/>
    <n v="-38.147566718995293"/>
    <n v="-243"/>
  </r>
  <r>
    <x v="0"/>
    <s v="Mexico"/>
    <x v="5"/>
    <s v="Medium"/>
    <n v="1038"/>
    <n v="260"/>
    <n v="20"/>
    <n v="20760"/>
    <n v="1868.4"/>
    <n v="18891.599999999999"/>
    <n v="10380"/>
    <n v="-249120"/>
    <d v="2014-06-01T00:00:00"/>
    <n v="6"/>
    <s v="June"/>
    <s v="2014"/>
    <n v="-13.186813186813188"/>
    <n v="-240"/>
  </r>
  <r>
    <x v="1"/>
    <s v="Canada"/>
    <x v="5"/>
    <s v="Medium"/>
    <n v="1630.5"/>
    <n v="260"/>
    <n v="15"/>
    <n v="24457.5"/>
    <n v="2201.1750000000002"/>
    <n v="22256.325000000001"/>
    <n v="16305"/>
    <n v="-399472.5"/>
    <d v="2014-07-01T00:00:00"/>
    <n v="7"/>
    <s v="July"/>
    <s v="2014"/>
    <n v="-17.948717948717949"/>
    <n v="-245"/>
  </r>
  <r>
    <x v="2"/>
    <s v="France"/>
    <x v="5"/>
    <s v="Medium"/>
    <n v="306"/>
    <n v="260"/>
    <n v="12"/>
    <n v="3672"/>
    <n v="330.48"/>
    <n v="3341.52"/>
    <n v="918"/>
    <n v="-75888"/>
    <d v="2013-12-01T00:00:00"/>
    <n v="12"/>
    <s v="December"/>
    <s v="2013"/>
    <n v="-22.710622710622712"/>
    <n v="-248"/>
  </r>
  <r>
    <x v="2"/>
    <s v="United States of America"/>
    <x v="0"/>
    <s v="High"/>
    <n v="386"/>
    <n v="3"/>
    <n v="12"/>
    <n v="4632"/>
    <n v="463.2"/>
    <n v="4168.8"/>
    <n v="1158"/>
    <n v="3474"/>
    <d v="2013-10-01T00:00:00"/>
    <n v="10"/>
    <s v="October"/>
    <s v="2013"/>
    <n v="0.83333333333333326"/>
    <n v="9"/>
  </r>
  <r>
    <x v="0"/>
    <s v="United States of America"/>
    <x v="1"/>
    <s v="High"/>
    <n v="2328"/>
    <n v="5"/>
    <n v="7"/>
    <n v="16296"/>
    <n v="1629.6"/>
    <n v="14666.4"/>
    <n v="11640"/>
    <n v="4656"/>
    <d v="2014-09-01T00:00:00"/>
    <n v="9"/>
    <s v="September"/>
    <s v="2014"/>
    <n v="0.31746031746031744"/>
    <n v="2"/>
  </r>
  <r>
    <x v="2"/>
    <s v="United States of America"/>
    <x v="2"/>
    <s v="High"/>
    <n v="386"/>
    <n v="10"/>
    <n v="12"/>
    <n v="4632"/>
    <n v="463.2"/>
    <n v="4168.8"/>
    <n v="1158"/>
    <n v="772"/>
    <d v="2013-10-01T00:00:00"/>
    <n v="10"/>
    <s v="October"/>
    <s v="2013"/>
    <n v="0.18518518518518517"/>
    <n v="2"/>
  </r>
  <r>
    <x v="3"/>
    <s v="United States of America"/>
    <x v="0"/>
    <s v="High"/>
    <n v="3445.5"/>
    <n v="3"/>
    <n v="125"/>
    <n v="430687.5"/>
    <n v="43068.75"/>
    <n v="387618.75"/>
    <n v="413460"/>
    <n v="420351"/>
    <d v="2014-04-01T00:00:00"/>
    <n v="4"/>
    <s v="April"/>
    <s v="2014"/>
    <n v="1.0844444444444445"/>
    <n v="122"/>
  </r>
  <r>
    <x v="3"/>
    <s v="France"/>
    <x v="0"/>
    <s v="High"/>
    <n v="1482"/>
    <n v="3"/>
    <n v="125"/>
    <n v="185250"/>
    <n v="18525"/>
    <n v="166725"/>
    <n v="177840"/>
    <n v="180804"/>
    <d v="2013-12-01T00:00:00"/>
    <n v="12"/>
    <s v="December"/>
    <s v="2013"/>
    <n v="1.0844444444444445"/>
    <n v="122"/>
  </r>
  <r>
    <x v="0"/>
    <s v="United States of America"/>
    <x v="1"/>
    <s v="High"/>
    <n v="2313"/>
    <n v="5"/>
    <n v="350"/>
    <n v="809550"/>
    <n v="80955"/>
    <n v="728595"/>
    <n v="601380"/>
    <n v="797985"/>
    <d v="2014-05-01T00:00:00"/>
    <n v="5"/>
    <s v="May"/>
    <s v="2014"/>
    <n v="1.0952380952380953"/>
    <n v="345"/>
  </r>
  <r>
    <x v="3"/>
    <s v="United States of America"/>
    <x v="1"/>
    <s v="High"/>
    <n v="1804"/>
    <n v="5"/>
    <n v="125"/>
    <n v="225500"/>
    <n v="22550"/>
    <n v="202950"/>
    <n v="216480"/>
    <n v="216480"/>
    <d v="2013-11-01T00:00:00"/>
    <n v="11"/>
    <s v="November"/>
    <s v="2013"/>
    <n v="1.0666666666666667"/>
    <n v="120"/>
  </r>
  <r>
    <x v="1"/>
    <s v="France"/>
    <x v="1"/>
    <s v="High"/>
    <n v="2072"/>
    <n v="5"/>
    <n v="15"/>
    <n v="31080"/>
    <n v="3108"/>
    <n v="27972"/>
    <n v="20720"/>
    <n v="20720"/>
    <d v="2014-12-01T00:00:00"/>
    <n v="12"/>
    <s v="December"/>
    <s v="2014"/>
    <n v="0.7407407407407407"/>
    <n v="10"/>
  </r>
  <r>
    <x v="0"/>
    <s v="France"/>
    <x v="2"/>
    <s v="High"/>
    <n v="1954"/>
    <n v="10"/>
    <n v="20"/>
    <n v="39080"/>
    <n v="3908"/>
    <n v="35172"/>
    <n v="19540"/>
    <n v="19540"/>
    <d v="2014-03-01T00:00:00"/>
    <n v="3"/>
    <s v="March"/>
    <s v="2014"/>
    <n v="0.55555555555555558"/>
    <n v="10"/>
  </r>
  <r>
    <x v="4"/>
    <s v="Mexico"/>
    <x v="2"/>
    <s v="High"/>
    <n v="591"/>
    <n v="10"/>
    <n v="300"/>
    <n v="177300"/>
    <n v="17730"/>
    <n v="159570"/>
    <n v="147750"/>
    <n v="171390"/>
    <d v="2014-05-01T00:00:00"/>
    <n v="5"/>
    <s v="May"/>
    <s v="2014"/>
    <n v="1.0740740740740742"/>
    <n v="290"/>
  </r>
  <r>
    <x v="1"/>
    <s v="France"/>
    <x v="2"/>
    <s v="High"/>
    <n v="2167"/>
    <n v="10"/>
    <n v="15"/>
    <n v="32505"/>
    <n v="3250.5"/>
    <n v="29254.5"/>
    <n v="21670"/>
    <n v="10835"/>
    <d v="2013-10-01T00:00:00"/>
    <n v="10"/>
    <s v="October"/>
    <s v="2013"/>
    <n v="0.37037037037037035"/>
    <n v="5"/>
  </r>
  <r>
    <x v="0"/>
    <s v="Germany"/>
    <x v="2"/>
    <s v="High"/>
    <n v="241"/>
    <n v="10"/>
    <n v="20"/>
    <n v="4820"/>
    <n v="482"/>
    <n v="4338"/>
    <n v="2410"/>
    <n v="2410"/>
    <d v="2014-10-01T00:00:00"/>
    <n v="10"/>
    <s v="October"/>
    <s v="2014"/>
    <n v="0.55555555555555558"/>
    <n v="10"/>
  </r>
  <r>
    <x v="1"/>
    <s v="Germany"/>
    <x v="3"/>
    <s v="High"/>
    <n v="681"/>
    <n v="120"/>
    <n v="15"/>
    <n v="10215"/>
    <n v="1021.5"/>
    <n v="9193.5"/>
    <n v="6810"/>
    <n v="-71505"/>
    <d v="2014-01-01T00:00:00"/>
    <n v="1"/>
    <s v="January"/>
    <s v="2014"/>
    <n v="-7.7777777777777777"/>
    <n v="-105"/>
  </r>
  <r>
    <x v="1"/>
    <s v="Germany"/>
    <x v="3"/>
    <s v="High"/>
    <n v="510"/>
    <n v="120"/>
    <n v="15"/>
    <n v="7650"/>
    <n v="765"/>
    <n v="6885"/>
    <n v="5100"/>
    <n v="-53550"/>
    <d v="2014-04-01T00:00:00"/>
    <n v="4"/>
    <s v="April"/>
    <s v="2014"/>
    <n v="-7.7777777777777777"/>
    <n v="-105"/>
  </r>
  <r>
    <x v="1"/>
    <s v="United States of America"/>
    <x v="3"/>
    <s v="High"/>
    <n v="790"/>
    <n v="120"/>
    <n v="15"/>
    <n v="11850"/>
    <n v="1185"/>
    <n v="10665"/>
    <n v="7900"/>
    <n v="-82950"/>
    <d v="2014-05-01T00:00:00"/>
    <n v="5"/>
    <s v="May"/>
    <s v="2014"/>
    <n v="-7.7777777777777777"/>
    <n v="-105"/>
  </r>
  <r>
    <x v="0"/>
    <s v="France"/>
    <x v="3"/>
    <s v="High"/>
    <n v="639"/>
    <n v="120"/>
    <n v="350"/>
    <n v="223650"/>
    <n v="22365"/>
    <n v="201285"/>
    <n v="166140"/>
    <n v="146970"/>
    <d v="2014-07-01T00:00:00"/>
    <n v="7"/>
    <s v="July"/>
    <s v="2014"/>
    <n v="0.73015873015873012"/>
    <n v="230"/>
  </r>
  <r>
    <x v="3"/>
    <s v="United States of America"/>
    <x v="3"/>
    <s v="High"/>
    <n v="1596"/>
    <n v="120"/>
    <n v="125"/>
    <n v="199500"/>
    <n v="19950"/>
    <n v="179550"/>
    <n v="191520"/>
    <n v="7980"/>
    <d v="2014-09-01T00:00:00"/>
    <n v="9"/>
    <s v="September"/>
    <s v="2014"/>
    <n v="4.4444444444444446E-2"/>
    <n v="5"/>
  </r>
  <r>
    <x v="4"/>
    <s v="United States of America"/>
    <x v="3"/>
    <s v="High"/>
    <n v="2294"/>
    <n v="120"/>
    <n v="300"/>
    <n v="688200"/>
    <n v="68820"/>
    <n v="619380"/>
    <n v="573500"/>
    <n v="412920"/>
    <d v="2013-10-01T00:00:00"/>
    <n v="10"/>
    <s v="October"/>
    <s v="2013"/>
    <n v="0.66666666666666663"/>
    <n v="180"/>
  </r>
  <r>
    <x v="0"/>
    <s v="Germany"/>
    <x v="3"/>
    <s v="High"/>
    <n v="241"/>
    <n v="120"/>
    <n v="20"/>
    <n v="4820"/>
    <n v="482"/>
    <n v="4338"/>
    <n v="2410"/>
    <n v="-24100"/>
    <d v="2014-10-01T00:00:00"/>
    <n v="10"/>
    <s v="October"/>
    <s v="2014"/>
    <n v="-5.5555555555555554"/>
    <n v="-100"/>
  </r>
  <r>
    <x v="0"/>
    <s v="Germany"/>
    <x v="3"/>
    <s v="High"/>
    <n v="2665"/>
    <n v="120"/>
    <n v="7"/>
    <n v="18655"/>
    <n v="1865.5"/>
    <n v="16789.5"/>
    <n v="13325"/>
    <n v="-301145"/>
    <d v="2014-11-01T00:00:00"/>
    <n v="11"/>
    <s v="November"/>
    <s v="2014"/>
    <n v="-17.936507936507937"/>
    <n v="-113"/>
  </r>
  <r>
    <x v="3"/>
    <s v="Canada"/>
    <x v="3"/>
    <s v="High"/>
    <n v="1916"/>
    <n v="120"/>
    <n v="125"/>
    <n v="239500"/>
    <n v="23950"/>
    <n v="215550"/>
    <n v="229920"/>
    <n v="9580"/>
    <d v="2013-12-01T00:00:00"/>
    <n v="12"/>
    <s v="December"/>
    <s v="2013"/>
    <n v="4.4444444444444446E-2"/>
    <n v="5"/>
  </r>
  <r>
    <x v="4"/>
    <s v="France"/>
    <x v="3"/>
    <s v="High"/>
    <n v="853"/>
    <n v="120"/>
    <n v="300"/>
    <n v="255900"/>
    <n v="25590"/>
    <n v="230310"/>
    <n v="213250"/>
    <n v="153540"/>
    <d v="2014-12-01T00:00:00"/>
    <n v="12"/>
    <s v="December"/>
    <s v="2014"/>
    <n v="0.66666666666666663"/>
    <n v="180"/>
  </r>
  <r>
    <x v="3"/>
    <s v="Mexico"/>
    <x v="4"/>
    <s v="High"/>
    <n v="341"/>
    <n v="250"/>
    <n v="125"/>
    <n v="42625"/>
    <n v="4262.5"/>
    <n v="38362.5"/>
    <n v="40920"/>
    <n v="-42625"/>
    <d v="2014-05-01T00:00:00"/>
    <n v="5"/>
    <s v="May"/>
    <s v="2014"/>
    <n v="-1.1111111111111112"/>
    <n v="-125"/>
  </r>
  <r>
    <x v="1"/>
    <s v="Mexico"/>
    <x v="4"/>
    <s v="High"/>
    <n v="641"/>
    <n v="250"/>
    <n v="15"/>
    <n v="9615"/>
    <n v="961.5"/>
    <n v="8653.5"/>
    <n v="6410"/>
    <n v="-150635"/>
    <d v="2014-07-01T00:00:00"/>
    <n v="7"/>
    <s v="July"/>
    <s v="2014"/>
    <n v="-17.407407407407408"/>
    <n v="-235"/>
  </r>
  <r>
    <x v="0"/>
    <s v="United States of America"/>
    <x v="4"/>
    <s v="High"/>
    <n v="2807"/>
    <n v="250"/>
    <n v="350"/>
    <n v="982450"/>
    <n v="98245"/>
    <n v="884205"/>
    <n v="729820"/>
    <n v="280700"/>
    <d v="2014-08-01T00:00:00"/>
    <n v="8"/>
    <s v="August"/>
    <s v="2014"/>
    <n v="0.31746031746031744"/>
    <n v="100"/>
  </r>
  <r>
    <x v="4"/>
    <s v="Mexico"/>
    <x v="4"/>
    <s v="High"/>
    <n v="432"/>
    <n v="250"/>
    <n v="300"/>
    <n v="129600"/>
    <n v="12960"/>
    <n v="116640"/>
    <n v="108000"/>
    <n v="21600"/>
    <d v="2014-09-01T00:00:00"/>
    <n v="9"/>
    <s v="September"/>
    <s v="2014"/>
    <n v="0.18518518518518517"/>
    <n v="50"/>
  </r>
  <r>
    <x v="4"/>
    <s v="United States of America"/>
    <x v="4"/>
    <s v="High"/>
    <n v="2294"/>
    <n v="250"/>
    <n v="300"/>
    <n v="688200"/>
    <n v="68820"/>
    <n v="619380"/>
    <n v="573500"/>
    <n v="114700"/>
    <d v="2013-10-01T00:00:00"/>
    <n v="10"/>
    <s v="October"/>
    <s v="2013"/>
    <n v="0.18518518518518517"/>
    <n v="50"/>
  </r>
  <r>
    <x v="1"/>
    <s v="France"/>
    <x v="4"/>
    <s v="High"/>
    <n v="2167"/>
    <n v="250"/>
    <n v="15"/>
    <n v="32505"/>
    <n v="3250.5"/>
    <n v="29254.5"/>
    <n v="21670"/>
    <n v="-509245"/>
    <d v="2013-10-01T00:00:00"/>
    <n v="10"/>
    <s v="October"/>
    <s v="2013"/>
    <n v="-17.407407407407408"/>
    <n v="-235"/>
  </r>
  <r>
    <x v="3"/>
    <s v="Canada"/>
    <x v="4"/>
    <s v="High"/>
    <n v="2529"/>
    <n v="250"/>
    <n v="125"/>
    <n v="316125"/>
    <n v="31612.5"/>
    <n v="284512.5"/>
    <n v="303480"/>
    <n v="-316125"/>
    <d v="2014-11-01T00:00:00"/>
    <n v="11"/>
    <s v="November"/>
    <s v="2014"/>
    <n v="-1.1111111111111112"/>
    <n v="-125"/>
  </r>
  <r>
    <x v="0"/>
    <s v="Germany"/>
    <x v="4"/>
    <s v="High"/>
    <n v="1870"/>
    <n v="250"/>
    <n v="350"/>
    <n v="654500"/>
    <n v="65450"/>
    <n v="589050"/>
    <n v="486200"/>
    <n v="187000"/>
    <d v="2013-12-01T00:00:00"/>
    <n v="12"/>
    <s v="December"/>
    <s v="2013"/>
    <n v="0.31746031746031744"/>
    <n v="100"/>
  </r>
  <r>
    <x v="3"/>
    <s v="United States of America"/>
    <x v="5"/>
    <s v="High"/>
    <n v="579"/>
    <n v="260"/>
    <n v="125"/>
    <n v="72375"/>
    <n v="7237.5"/>
    <n v="65137.5"/>
    <n v="69480"/>
    <n v="-78165"/>
    <d v="2014-01-01T00:00:00"/>
    <n v="1"/>
    <s v="January"/>
    <s v="2014"/>
    <n v="-1.2"/>
    <n v="-135"/>
  </r>
  <r>
    <x v="0"/>
    <s v="Canada"/>
    <x v="5"/>
    <s v="High"/>
    <n v="2240"/>
    <n v="260"/>
    <n v="350"/>
    <n v="784000"/>
    <n v="78400"/>
    <n v="705600"/>
    <n v="582400"/>
    <n v="201600"/>
    <d v="2014-02-01T00:00:00"/>
    <n v="2"/>
    <s v="February"/>
    <s v="2014"/>
    <n v="0.2857142857142857"/>
    <n v="90"/>
  </r>
  <r>
    <x v="4"/>
    <s v="United States of America"/>
    <x v="5"/>
    <s v="High"/>
    <n v="2993"/>
    <n v="260"/>
    <n v="300"/>
    <n v="897900"/>
    <n v="89790"/>
    <n v="808110"/>
    <n v="748250"/>
    <n v="119720"/>
    <d v="2014-03-01T00:00:00"/>
    <n v="3"/>
    <s v="March"/>
    <s v="2014"/>
    <n v="0.14814814814814814"/>
    <n v="40"/>
  </r>
  <r>
    <x v="2"/>
    <s v="Canada"/>
    <x v="5"/>
    <s v="High"/>
    <n v="3520.5"/>
    <n v="260"/>
    <n v="12"/>
    <n v="42246"/>
    <n v="4224.6000000000004"/>
    <n v="38021.4"/>
    <n v="10561.5"/>
    <n v="-873084"/>
    <d v="2014-04-01T00:00:00"/>
    <n v="4"/>
    <s v="April"/>
    <s v="2014"/>
    <n v="-22.962962962962962"/>
    <n v="-248"/>
  </r>
  <r>
    <x v="0"/>
    <s v="Mexico"/>
    <x v="5"/>
    <s v="High"/>
    <n v="2039"/>
    <n v="260"/>
    <n v="20"/>
    <n v="40780"/>
    <n v="4078"/>
    <n v="36702"/>
    <n v="20390"/>
    <n v="-489360"/>
    <d v="2014-05-01T00:00:00"/>
    <n v="5"/>
    <s v="May"/>
    <s v="2014"/>
    <n v="-13.333333333333334"/>
    <n v="-240"/>
  </r>
  <r>
    <x v="2"/>
    <s v="Germany"/>
    <x v="5"/>
    <s v="High"/>
    <n v="2574"/>
    <n v="260"/>
    <n v="12"/>
    <n v="30888"/>
    <n v="3088.8"/>
    <n v="27799.200000000001"/>
    <n v="7722"/>
    <n v="-638352"/>
    <d v="2014-08-01T00:00:00"/>
    <n v="8"/>
    <s v="August"/>
    <s v="2014"/>
    <n v="-22.962962962962962"/>
    <n v="-248"/>
  </r>
  <r>
    <x v="0"/>
    <s v="Canada"/>
    <x v="5"/>
    <s v="High"/>
    <n v="707"/>
    <n v="260"/>
    <n v="350"/>
    <n v="247450"/>
    <n v="24745"/>
    <n v="222705"/>
    <n v="183820"/>
    <n v="63630"/>
    <d v="2014-09-01T00:00:00"/>
    <n v="9"/>
    <s v="September"/>
    <s v="2014"/>
    <n v="0.2857142857142857"/>
    <n v="90"/>
  </r>
  <r>
    <x v="1"/>
    <s v="France"/>
    <x v="5"/>
    <s v="High"/>
    <n v="2072"/>
    <n v="260"/>
    <n v="15"/>
    <n v="31080"/>
    <n v="3108"/>
    <n v="27972"/>
    <n v="20720"/>
    <n v="-507640"/>
    <d v="2014-12-01T00:00:00"/>
    <n v="12"/>
    <s v="December"/>
    <s v="2014"/>
    <n v="-18.148148148148149"/>
    <n v="-245"/>
  </r>
  <r>
    <x v="4"/>
    <s v="France"/>
    <x v="5"/>
    <s v="High"/>
    <n v="853"/>
    <n v="260"/>
    <n v="300"/>
    <n v="255900"/>
    <n v="25590"/>
    <n v="230310"/>
    <n v="213250"/>
    <n v="34120"/>
    <d v="2014-12-01T00:00:00"/>
    <n v="12"/>
    <s v="December"/>
    <s v="2014"/>
    <n v="0.14814814814814814"/>
    <n v="40"/>
  </r>
  <r>
    <x v="2"/>
    <s v="France"/>
    <x v="0"/>
    <s v="High"/>
    <n v="1198"/>
    <n v="3"/>
    <n v="12"/>
    <n v="14376"/>
    <n v="1581.36"/>
    <n v="12794.64"/>
    <n v="3594"/>
    <n v="10782"/>
    <d v="2013-10-01T00:00:00"/>
    <n v="10"/>
    <s v="October"/>
    <s v="2013"/>
    <n v="0.84269662921348321"/>
    <n v="9"/>
  </r>
  <r>
    <x v="0"/>
    <s v="France"/>
    <x v="2"/>
    <s v="High"/>
    <n v="2532"/>
    <n v="10"/>
    <n v="7"/>
    <n v="17724"/>
    <n v="1949.6399999999999"/>
    <n v="15774.36"/>
    <n v="12660"/>
    <n v="-7596"/>
    <d v="2014-04-01T00:00:00"/>
    <n v="4"/>
    <s v="April"/>
    <s v="2014"/>
    <n v="-0.4815409309791332"/>
    <n v="-3"/>
  </r>
  <r>
    <x v="2"/>
    <s v="France"/>
    <x v="2"/>
    <s v="High"/>
    <n v="1198"/>
    <n v="10"/>
    <n v="12"/>
    <n v="14376"/>
    <n v="1581.36"/>
    <n v="12794.64"/>
    <n v="3594"/>
    <n v="2396"/>
    <d v="2013-10-01T00:00:00"/>
    <n v="10"/>
    <s v="October"/>
    <s v="2013"/>
    <n v="0.18726591760299627"/>
    <n v="2"/>
  </r>
  <r>
    <x v="1"/>
    <s v="Canada"/>
    <x v="3"/>
    <s v="High"/>
    <n v="384"/>
    <n v="120"/>
    <n v="15"/>
    <n v="5760"/>
    <n v="633.59999999999991"/>
    <n v="5126.3999999999996"/>
    <n v="3840"/>
    <n v="-40320"/>
    <d v="2014-01-01T00:00:00"/>
    <n v="1"/>
    <s v="January"/>
    <s v="2014"/>
    <n v="-7.8651685393258433"/>
    <n v="-105"/>
  </r>
  <r>
    <x v="2"/>
    <s v="Germany"/>
    <x v="3"/>
    <s v="High"/>
    <n v="472"/>
    <n v="120"/>
    <n v="12"/>
    <n v="5664"/>
    <n v="623.04"/>
    <n v="5040.96"/>
    <n v="1416"/>
    <n v="-50976"/>
    <d v="2014-10-01T00:00:00"/>
    <n v="10"/>
    <s v="October"/>
    <s v="2014"/>
    <n v="-10.112359550561798"/>
    <n v="-108"/>
  </r>
  <r>
    <x v="0"/>
    <s v="United States of America"/>
    <x v="4"/>
    <s v="High"/>
    <n v="1579"/>
    <n v="250"/>
    <n v="7"/>
    <n v="11053"/>
    <n v="1215.83"/>
    <n v="9837.17"/>
    <n v="7895"/>
    <n v="-383697"/>
    <d v="2014-03-01T00:00:00"/>
    <n v="3"/>
    <s v="March"/>
    <s v="2014"/>
    <n v="-39.004815409309792"/>
    <n v="-243"/>
  </r>
  <r>
    <x v="2"/>
    <s v="Mexico"/>
    <x v="4"/>
    <s v="High"/>
    <n v="1005"/>
    <n v="250"/>
    <n v="12"/>
    <n v="12060"/>
    <n v="1326.6"/>
    <n v="10733.4"/>
    <n v="3015"/>
    <n v="-239190"/>
    <d v="2013-09-01T00:00:00"/>
    <n v="9"/>
    <s v="September"/>
    <s v="2013"/>
    <n v="-22.284644194756556"/>
    <n v="-238"/>
  </r>
  <r>
    <x v="1"/>
    <s v="United States of America"/>
    <x v="5"/>
    <s v="High"/>
    <n v="3199.5"/>
    <n v="260"/>
    <n v="15"/>
    <n v="47992.5"/>
    <n v="5279.1749999999993"/>
    <n v="42713.324999999997"/>
    <n v="31995"/>
    <n v="-783877.5"/>
    <d v="2014-07-01T00:00:00"/>
    <n v="7"/>
    <s v="July"/>
    <s v="2014"/>
    <n v="-18.352059925093634"/>
    <n v="-245"/>
  </r>
  <r>
    <x v="2"/>
    <s v="Germany"/>
    <x v="5"/>
    <s v="High"/>
    <n v="472"/>
    <n v="260"/>
    <n v="12"/>
    <n v="5664"/>
    <n v="623.04"/>
    <n v="5040.96"/>
    <n v="1416"/>
    <n v="-117056"/>
    <d v="2014-10-01T00:00:00"/>
    <n v="10"/>
    <s v="October"/>
    <s v="2014"/>
    <n v="-23.220973782771534"/>
    <n v="-248"/>
  </r>
  <r>
    <x v="2"/>
    <s v="Canada"/>
    <x v="0"/>
    <s v="High"/>
    <n v="1937"/>
    <n v="3"/>
    <n v="12"/>
    <n v="23244"/>
    <n v="2556.84"/>
    <n v="20687.16"/>
    <n v="5811"/>
    <n v="17433"/>
    <d v="2014-02-01T00:00:00"/>
    <n v="2"/>
    <s v="February"/>
    <s v="2014"/>
    <n v="0.84269662921348321"/>
    <n v="9"/>
  </r>
  <r>
    <x v="0"/>
    <s v="Germany"/>
    <x v="0"/>
    <s v="High"/>
    <n v="792"/>
    <n v="3"/>
    <n v="350"/>
    <n v="277200"/>
    <n v="30492"/>
    <n v="246708"/>
    <n v="205920"/>
    <n v="274824"/>
    <d v="2014-03-01T00:00:00"/>
    <n v="3"/>
    <s v="March"/>
    <s v="2014"/>
    <n v="1.1139646869983948"/>
    <n v="347"/>
  </r>
  <r>
    <x v="4"/>
    <s v="Germany"/>
    <x v="0"/>
    <s v="High"/>
    <n v="2811"/>
    <n v="3"/>
    <n v="300"/>
    <n v="843300"/>
    <n v="92763"/>
    <n v="750537"/>
    <n v="702750"/>
    <n v="834867"/>
    <d v="2014-07-01T00:00:00"/>
    <n v="7"/>
    <s v="July"/>
    <s v="2014"/>
    <n v="1.1123595505617978"/>
    <n v="297"/>
  </r>
  <r>
    <x v="3"/>
    <s v="France"/>
    <x v="0"/>
    <s v="High"/>
    <n v="2441"/>
    <n v="3"/>
    <n v="125"/>
    <n v="305125"/>
    <n v="33563.75"/>
    <n v="271561.25"/>
    <n v="292920"/>
    <n v="297802"/>
    <d v="2014-10-01T00:00:00"/>
    <n v="10"/>
    <s v="October"/>
    <s v="2014"/>
    <n v="1.0966292134831461"/>
    <n v="122"/>
  </r>
  <r>
    <x v="1"/>
    <s v="Canada"/>
    <x v="0"/>
    <s v="High"/>
    <n v="1560"/>
    <n v="3"/>
    <n v="15"/>
    <n v="23400"/>
    <n v="2574"/>
    <n v="20826"/>
    <n v="15600"/>
    <n v="18720"/>
    <d v="2013-11-01T00:00:00"/>
    <n v="11"/>
    <s v="November"/>
    <s v="2013"/>
    <n v="0.898876404494382"/>
    <n v="12"/>
  </r>
  <r>
    <x v="0"/>
    <s v="Mexico"/>
    <x v="0"/>
    <s v="High"/>
    <n v="2706"/>
    <n v="3"/>
    <n v="7"/>
    <n v="18942"/>
    <n v="2083.62"/>
    <n v="16858.38"/>
    <n v="13530"/>
    <n v="10824"/>
    <d v="2013-11-01T00:00:00"/>
    <n v="11"/>
    <s v="November"/>
    <s v="2013"/>
    <n v="0.6420545746388443"/>
    <n v="4"/>
  </r>
  <r>
    <x v="0"/>
    <s v="Germany"/>
    <x v="1"/>
    <s v="High"/>
    <n v="766"/>
    <n v="5"/>
    <n v="350"/>
    <n v="268100"/>
    <n v="29491"/>
    <n v="238609"/>
    <n v="199160"/>
    <n v="264270"/>
    <d v="2014-01-01T00:00:00"/>
    <n v="1"/>
    <s v="January"/>
    <s v="2014"/>
    <n v="1.1075441412520064"/>
    <n v="345"/>
  </r>
  <r>
    <x v="0"/>
    <s v="Germany"/>
    <x v="1"/>
    <s v="High"/>
    <n v="2992"/>
    <n v="5"/>
    <n v="20"/>
    <n v="59840"/>
    <n v="6582.4"/>
    <n v="53257.599999999999"/>
    <n v="29920"/>
    <n v="44880"/>
    <d v="2013-10-01T00:00:00"/>
    <n v="10"/>
    <s v="October"/>
    <s v="2013"/>
    <n v="0.84269662921348321"/>
    <n v="15"/>
  </r>
  <r>
    <x v="1"/>
    <s v="Mexico"/>
    <x v="1"/>
    <s v="High"/>
    <n v="2157"/>
    <n v="5"/>
    <n v="15"/>
    <n v="32355"/>
    <n v="3559.05"/>
    <n v="28795.95"/>
    <n v="21570"/>
    <n v="21570"/>
    <d v="2014-12-01T00:00:00"/>
    <n v="12"/>
    <s v="December"/>
    <s v="2014"/>
    <n v="0.74906367041198496"/>
    <n v="10"/>
  </r>
  <r>
    <x v="4"/>
    <s v="Canada"/>
    <x v="2"/>
    <s v="High"/>
    <n v="873"/>
    <n v="10"/>
    <n v="300"/>
    <n v="261900"/>
    <n v="28809"/>
    <n v="233091"/>
    <n v="218250"/>
    <n v="253170"/>
    <d v="2014-01-01T00:00:00"/>
    <n v="1"/>
    <s v="January"/>
    <s v="2014"/>
    <n v="1.0861423220973783"/>
    <n v="290"/>
  </r>
  <r>
    <x v="0"/>
    <s v="Mexico"/>
    <x v="2"/>
    <s v="High"/>
    <n v="1122"/>
    <n v="10"/>
    <n v="20"/>
    <n v="22440"/>
    <n v="2468.4"/>
    <n v="19971.599999999999"/>
    <n v="11220"/>
    <n v="11220"/>
    <d v="2014-03-01T00:00:00"/>
    <n v="3"/>
    <s v="March"/>
    <s v="2014"/>
    <n v="0.5617977528089888"/>
    <n v="10"/>
  </r>
  <r>
    <x v="0"/>
    <s v="Canada"/>
    <x v="2"/>
    <s v="High"/>
    <n v="2104.5"/>
    <n v="10"/>
    <n v="350"/>
    <n v="736575"/>
    <n v="81023.25"/>
    <n v="655551.75"/>
    <n v="547170"/>
    <n v="715530"/>
    <d v="2014-07-01T00:00:00"/>
    <n v="7"/>
    <s v="July"/>
    <s v="2014"/>
    <n v="1.0914927768860354"/>
    <n v="340"/>
  </r>
  <r>
    <x v="2"/>
    <s v="Canada"/>
    <x v="2"/>
    <s v="High"/>
    <n v="4026"/>
    <n v="10"/>
    <n v="12"/>
    <n v="48312"/>
    <n v="5314.32"/>
    <n v="42997.68"/>
    <n v="12078"/>
    <n v="8052"/>
    <d v="2014-07-01T00:00:00"/>
    <n v="7"/>
    <s v="July"/>
    <s v="2014"/>
    <n v="0.18726591760299624"/>
    <n v="2"/>
  </r>
  <r>
    <x v="2"/>
    <s v="France"/>
    <x v="2"/>
    <s v="High"/>
    <n v="2425.5"/>
    <n v="10"/>
    <n v="12"/>
    <n v="29106"/>
    <n v="3201.66"/>
    <n v="25904.34"/>
    <n v="7276.5"/>
    <n v="4851"/>
    <d v="2014-07-01T00:00:00"/>
    <n v="7"/>
    <s v="July"/>
    <s v="2014"/>
    <n v="0.18726591760299624"/>
    <n v="2"/>
  </r>
  <r>
    <x v="0"/>
    <s v="Canada"/>
    <x v="2"/>
    <s v="High"/>
    <n v="2394"/>
    <n v="10"/>
    <n v="20"/>
    <n v="47880"/>
    <n v="5266.8"/>
    <n v="42613.2"/>
    <n v="23940"/>
    <n v="23940"/>
    <d v="2014-08-01T00:00:00"/>
    <n v="8"/>
    <s v="August"/>
    <s v="2014"/>
    <n v="0.5617977528089888"/>
    <n v="10"/>
  </r>
  <r>
    <x v="1"/>
    <s v="Mexico"/>
    <x v="2"/>
    <s v="High"/>
    <n v="1984"/>
    <n v="10"/>
    <n v="15"/>
    <n v="29760"/>
    <n v="3273.6"/>
    <n v="26486.400000000001"/>
    <n v="19840"/>
    <n v="9920"/>
    <d v="2014-08-01T00:00:00"/>
    <n v="8"/>
    <s v="August"/>
    <s v="2014"/>
    <n v="0.37453183520599248"/>
    <n v="5"/>
  </r>
  <r>
    <x v="3"/>
    <s v="France"/>
    <x v="2"/>
    <s v="High"/>
    <n v="2441"/>
    <n v="10"/>
    <n v="125"/>
    <n v="305125"/>
    <n v="33563.75"/>
    <n v="271561.25"/>
    <n v="292920"/>
    <n v="280715"/>
    <d v="2014-10-01T00:00:00"/>
    <n v="10"/>
    <s v="October"/>
    <s v="2014"/>
    <n v="1.0337078651685394"/>
    <n v="115"/>
  </r>
  <r>
    <x v="0"/>
    <s v="Germany"/>
    <x v="2"/>
    <s v="High"/>
    <n v="2992"/>
    <n v="10"/>
    <n v="20"/>
    <n v="59840"/>
    <n v="6582.4"/>
    <n v="53257.599999999999"/>
    <n v="29920"/>
    <n v="29920"/>
    <d v="2013-10-01T00:00:00"/>
    <n v="10"/>
    <s v="October"/>
    <s v="2013"/>
    <n v="0.5617977528089888"/>
    <n v="10"/>
  </r>
  <r>
    <x v="4"/>
    <s v="Canada"/>
    <x v="2"/>
    <s v="High"/>
    <n v="1366"/>
    <n v="10"/>
    <n v="300"/>
    <n v="409800"/>
    <n v="45078"/>
    <n v="364722"/>
    <n v="341500"/>
    <n v="396140"/>
    <d v="2014-11-01T00:00:00"/>
    <n v="11"/>
    <s v="November"/>
    <s v="2014"/>
    <n v="1.0861423220973783"/>
    <n v="290"/>
  </r>
  <r>
    <x v="0"/>
    <s v="France"/>
    <x v="3"/>
    <s v="High"/>
    <n v="2805"/>
    <n v="120"/>
    <n v="20"/>
    <n v="56100"/>
    <n v="6171"/>
    <n v="49929"/>
    <n v="28050"/>
    <n v="-280500"/>
    <d v="2013-09-01T00:00:00"/>
    <n v="9"/>
    <s v="September"/>
    <s v="2013"/>
    <n v="-5.617977528089888"/>
    <n v="-100"/>
  </r>
  <r>
    <x v="1"/>
    <s v="Mexico"/>
    <x v="3"/>
    <s v="High"/>
    <n v="655"/>
    <n v="120"/>
    <n v="15"/>
    <n v="9825"/>
    <n v="1080.75"/>
    <n v="8744.25"/>
    <n v="6550"/>
    <n v="-68775"/>
    <d v="2013-09-01T00:00:00"/>
    <n v="9"/>
    <s v="September"/>
    <s v="2013"/>
    <n v="-7.8651685393258424"/>
    <n v="-105"/>
  </r>
  <r>
    <x v="0"/>
    <s v="Mexico"/>
    <x v="3"/>
    <s v="High"/>
    <n v="344"/>
    <n v="120"/>
    <n v="350"/>
    <n v="120400"/>
    <n v="13244"/>
    <n v="107156"/>
    <n v="89440"/>
    <n v="79120"/>
    <d v="2013-10-01T00:00:00"/>
    <n v="10"/>
    <s v="October"/>
    <s v="2013"/>
    <n v="0.73836276083467089"/>
    <n v="230"/>
  </r>
  <r>
    <x v="0"/>
    <s v="Canada"/>
    <x v="3"/>
    <s v="High"/>
    <n v="1808"/>
    <n v="120"/>
    <n v="7"/>
    <n v="12656"/>
    <n v="1392.16"/>
    <n v="11263.84"/>
    <n v="9040"/>
    <n v="-204304"/>
    <d v="2014-11-01T00:00:00"/>
    <n v="11"/>
    <s v="November"/>
    <s v="2014"/>
    <n v="-18.13804173354735"/>
    <n v="-113"/>
  </r>
  <r>
    <x v="2"/>
    <s v="France"/>
    <x v="4"/>
    <s v="High"/>
    <n v="1734"/>
    <n v="250"/>
    <n v="12"/>
    <n v="20808"/>
    <n v="2288.88"/>
    <n v="18519.12"/>
    <n v="5202"/>
    <n v="-412692"/>
    <d v="2014-01-01T00:00:00"/>
    <n v="1"/>
    <s v="January"/>
    <s v="2014"/>
    <n v="-22.284644194756556"/>
    <n v="-238"/>
  </r>
  <r>
    <x v="3"/>
    <s v="Mexico"/>
    <x v="4"/>
    <s v="High"/>
    <n v="554"/>
    <n v="250"/>
    <n v="125"/>
    <n v="69250"/>
    <n v="7617.5"/>
    <n v="61632.5"/>
    <n v="66480"/>
    <n v="-69250"/>
    <d v="2014-01-01T00:00:00"/>
    <n v="1"/>
    <s v="January"/>
    <s v="2014"/>
    <n v="-1.1235955056179776"/>
    <n v="-125"/>
  </r>
  <r>
    <x v="0"/>
    <s v="Canada"/>
    <x v="4"/>
    <s v="High"/>
    <n v="2935"/>
    <n v="250"/>
    <n v="20"/>
    <n v="58700"/>
    <n v="6457"/>
    <n v="52243"/>
    <n v="29350"/>
    <n v="-675050"/>
    <d v="2013-11-01T00:00:00"/>
    <n v="11"/>
    <s v="November"/>
    <s v="2013"/>
    <n v="-12.921348314606741"/>
    <n v="-230"/>
  </r>
  <r>
    <x v="3"/>
    <s v="Germany"/>
    <x v="5"/>
    <s v="High"/>
    <n v="3165"/>
    <n v="260"/>
    <n v="125"/>
    <n v="395625"/>
    <n v="43518.75"/>
    <n v="352106.25"/>
    <n v="379800"/>
    <n v="-427275"/>
    <d v="2014-01-01T00:00:00"/>
    <n v="1"/>
    <s v="January"/>
    <s v="2014"/>
    <n v="-1.2134831460674158"/>
    <n v="-135"/>
  </r>
  <r>
    <x v="0"/>
    <s v="Mexico"/>
    <x v="5"/>
    <s v="High"/>
    <n v="2629"/>
    <n v="260"/>
    <n v="20"/>
    <n v="52580"/>
    <n v="5783.8"/>
    <n v="46796.2"/>
    <n v="26290"/>
    <n v="-630960"/>
    <d v="2014-01-01T00:00:00"/>
    <n v="1"/>
    <s v="January"/>
    <s v="2014"/>
    <n v="-13.483146067415731"/>
    <n v="-240"/>
  </r>
  <r>
    <x v="3"/>
    <s v="France"/>
    <x v="5"/>
    <s v="High"/>
    <n v="1433"/>
    <n v="260"/>
    <n v="125"/>
    <n v="179125"/>
    <n v="19703.75"/>
    <n v="159421.25"/>
    <n v="171960"/>
    <n v="-193455"/>
    <d v="2014-05-01T00:00:00"/>
    <n v="5"/>
    <s v="May"/>
    <s v="2014"/>
    <n v="-1.2134831460674158"/>
    <n v="-135"/>
  </r>
  <r>
    <x v="3"/>
    <s v="Mexico"/>
    <x v="5"/>
    <s v="High"/>
    <n v="947"/>
    <n v="260"/>
    <n v="125"/>
    <n v="118375"/>
    <n v="13021.25"/>
    <n v="105353.75"/>
    <n v="113640"/>
    <n v="-127845"/>
    <d v="2013-09-01T00:00:00"/>
    <n v="9"/>
    <s v="September"/>
    <s v="2013"/>
    <n v="-1.2134831460674158"/>
    <n v="-135"/>
  </r>
  <r>
    <x v="0"/>
    <s v="Mexico"/>
    <x v="5"/>
    <s v="High"/>
    <n v="344"/>
    <n v="260"/>
    <n v="350"/>
    <n v="120400"/>
    <n v="13244"/>
    <n v="107156"/>
    <n v="89440"/>
    <n v="30960"/>
    <d v="2013-10-01T00:00:00"/>
    <n v="10"/>
    <s v="October"/>
    <s v="2013"/>
    <n v="0.28892455858747995"/>
    <n v="90"/>
  </r>
  <r>
    <x v="1"/>
    <s v="Mexico"/>
    <x v="5"/>
    <s v="High"/>
    <n v="2157"/>
    <n v="260"/>
    <n v="15"/>
    <n v="32355"/>
    <n v="3559.05"/>
    <n v="28795.95"/>
    <n v="21570"/>
    <n v="-528465"/>
    <d v="2014-12-01T00:00:00"/>
    <n v="12"/>
    <s v="December"/>
    <s v="2014"/>
    <n v="-18.352059925093634"/>
    <n v="-245"/>
  </r>
  <r>
    <x v="0"/>
    <s v="United States of America"/>
    <x v="2"/>
    <s v="High"/>
    <n v="380"/>
    <n v="10"/>
    <n v="7"/>
    <n v="2660"/>
    <n v="292.60000000000002"/>
    <n v="2367.4"/>
    <n v="1900"/>
    <n v="-1140"/>
    <d v="2013-09-01T00:00:00"/>
    <n v="9"/>
    <s v="September"/>
    <s v="2013"/>
    <n v="-0.4815409309791332"/>
    <n v="-3"/>
  </r>
  <r>
    <x v="0"/>
    <s v="Mexico"/>
    <x v="0"/>
    <s v="High"/>
    <n v="886"/>
    <n v="3"/>
    <n v="350"/>
    <n v="310100"/>
    <n v="37212"/>
    <n v="272888"/>
    <n v="230360"/>
    <n v="307442"/>
    <d v="2014-06-01T00:00:00"/>
    <n v="6"/>
    <s v="June"/>
    <s v="2014"/>
    <n v="1.1266233766233766"/>
    <n v="347"/>
  </r>
  <r>
    <x v="3"/>
    <s v="Canada"/>
    <x v="0"/>
    <s v="High"/>
    <n v="2416"/>
    <n v="3"/>
    <n v="125"/>
    <n v="302000"/>
    <n v="36240"/>
    <n v="265760"/>
    <n v="289920"/>
    <n v="294752"/>
    <d v="2013-09-01T00:00:00"/>
    <n v="9"/>
    <s v="September"/>
    <s v="2013"/>
    <n v="1.1090909090909091"/>
    <n v="122"/>
  </r>
  <r>
    <x v="3"/>
    <s v="Mexico"/>
    <x v="0"/>
    <s v="High"/>
    <n v="2156"/>
    <n v="3"/>
    <n v="125"/>
    <n v="269500"/>
    <n v="32340"/>
    <n v="237160"/>
    <n v="258720"/>
    <n v="263032"/>
    <d v="2014-10-01T00:00:00"/>
    <n v="10"/>
    <s v="October"/>
    <s v="2014"/>
    <n v="1.1090909090909091"/>
    <n v="122"/>
  </r>
  <r>
    <x v="1"/>
    <s v="Canada"/>
    <x v="0"/>
    <s v="High"/>
    <n v="2689"/>
    <n v="3"/>
    <n v="15"/>
    <n v="40335"/>
    <n v="4840.2"/>
    <n v="35494.800000000003"/>
    <n v="26890"/>
    <n v="32268"/>
    <d v="2014-11-01T00:00:00"/>
    <n v="11"/>
    <s v="November"/>
    <s v="2014"/>
    <n v="0.90909090909090906"/>
    <n v="12"/>
  </r>
  <r>
    <x v="1"/>
    <s v="United States of America"/>
    <x v="1"/>
    <s v="High"/>
    <n v="677"/>
    <n v="5"/>
    <n v="15"/>
    <n v="10155"/>
    <n v="1218.5999999999999"/>
    <n v="8936.4"/>
    <n v="6770"/>
    <n v="6770"/>
    <d v="2014-03-01T00:00:00"/>
    <n v="3"/>
    <s v="March"/>
    <s v="2014"/>
    <n v="0.75757575757575757"/>
    <n v="10"/>
  </r>
  <r>
    <x v="4"/>
    <s v="France"/>
    <x v="1"/>
    <s v="High"/>
    <n v="1773"/>
    <n v="5"/>
    <n v="300"/>
    <n v="531900"/>
    <n v="63828"/>
    <n v="468072"/>
    <n v="443250"/>
    <n v="523035"/>
    <d v="2014-04-01T00:00:00"/>
    <n v="4"/>
    <s v="April"/>
    <s v="2014"/>
    <n v="1.1174242424242424"/>
    <n v="295"/>
  </r>
  <r>
    <x v="0"/>
    <s v="Mexico"/>
    <x v="1"/>
    <s v="High"/>
    <n v="2420"/>
    <n v="5"/>
    <n v="7"/>
    <n v="16940"/>
    <n v="2032.8"/>
    <n v="14907.2"/>
    <n v="12100"/>
    <n v="4840"/>
    <d v="2014-09-01T00:00:00"/>
    <n v="9"/>
    <s v="September"/>
    <s v="2014"/>
    <n v="0.32467532467532467"/>
    <n v="2"/>
  </r>
  <r>
    <x v="0"/>
    <s v="Canada"/>
    <x v="1"/>
    <s v="High"/>
    <n v="2734"/>
    <n v="5"/>
    <n v="7"/>
    <n v="19138"/>
    <n v="2296.56"/>
    <n v="16841.439999999999"/>
    <n v="13670"/>
    <n v="5468"/>
    <d v="2014-10-01T00:00:00"/>
    <n v="10"/>
    <s v="October"/>
    <s v="2014"/>
    <n v="0.32467532467532473"/>
    <n v="2"/>
  </r>
  <r>
    <x v="0"/>
    <s v="Mexico"/>
    <x v="1"/>
    <s v="High"/>
    <n v="1715"/>
    <n v="5"/>
    <n v="20"/>
    <n v="34300"/>
    <n v="4116"/>
    <n v="30184"/>
    <n v="17150"/>
    <n v="25725"/>
    <d v="2013-10-01T00:00:00"/>
    <n v="10"/>
    <s v="October"/>
    <s v="2013"/>
    <n v="0.85227272727272729"/>
    <n v="15"/>
  </r>
  <r>
    <x v="4"/>
    <s v="France"/>
    <x v="1"/>
    <s v="High"/>
    <n v="1186"/>
    <n v="5"/>
    <n v="300"/>
    <n v="355800"/>
    <n v="42696"/>
    <n v="313104"/>
    <n v="296500"/>
    <n v="349870"/>
    <d v="2013-12-01T00:00:00"/>
    <n v="12"/>
    <s v="December"/>
    <s v="2013"/>
    <n v="1.1174242424242424"/>
    <n v="295"/>
  </r>
  <r>
    <x v="4"/>
    <s v="United States of America"/>
    <x v="2"/>
    <s v="High"/>
    <n v="3495"/>
    <n v="10"/>
    <n v="300"/>
    <n v="1048500"/>
    <n v="125820"/>
    <n v="922680"/>
    <n v="873750"/>
    <n v="1013550"/>
    <d v="2014-01-01T00:00:00"/>
    <n v="1"/>
    <s v="January"/>
    <s v="2014"/>
    <n v="1.0984848484848484"/>
    <n v="290"/>
  </r>
  <r>
    <x v="0"/>
    <s v="Mexico"/>
    <x v="2"/>
    <s v="High"/>
    <n v="886"/>
    <n v="10"/>
    <n v="350"/>
    <n v="310100"/>
    <n v="37212"/>
    <n v="272888"/>
    <n v="230360"/>
    <n v="301240"/>
    <d v="2014-06-01T00:00:00"/>
    <n v="6"/>
    <s v="June"/>
    <s v="2014"/>
    <n v="1.1038961038961039"/>
    <n v="340"/>
  </r>
  <r>
    <x v="3"/>
    <s v="Mexico"/>
    <x v="2"/>
    <s v="High"/>
    <n v="2156"/>
    <n v="10"/>
    <n v="125"/>
    <n v="269500"/>
    <n v="32340"/>
    <n v="237160"/>
    <n v="258720"/>
    <n v="247940"/>
    <d v="2014-10-01T00:00:00"/>
    <n v="10"/>
    <s v="October"/>
    <s v="2014"/>
    <n v="1.0454545454545454"/>
    <n v="115"/>
  </r>
  <r>
    <x v="0"/>
    <s v="Mexico"/>
    <x v="2"/>
    <s v="High"/>
    <n v="905"/>
    <n v="10"/>
    <n v="20"/>
    <n v="18100"/>
    <n v="2172"/>
    <n v="15928"/>
    <n v="9050"/>
    <n v="9050"/>
    <d v="2014-10-01T00:00:00"/>
    <n v="10"/>
    <s v="October"/>
    <s v="2014"/>
    <n v="0.56818181818181823"/>
    <n v="10"/>
  </r>
  <r>
    <x v="0"/>
    <s v="Mexico"/>
    <x v="2"/>
    <s v="High"/>
    <n v="1715"/>
    <n v="10"/>
    <n v="20"/>
    <n v="34300"/>
    <n v="4116"/>
    <n v="30184"/>
    <n v="17150"/>
    <n v="17150"/>
    <d v="2013-10-01T00:00:00"/>
    <n v="10"/>
    <s v="October"/>
    <s v="2013"/>
    <n v="0.56818181818181823"/>
    <n v="10"/>
  </r>
  <r>
    <x v="0"/>
    <s v="France"/>
    <x v="2"/>
    <s v="High"/>
    <n v="1594"/>
    <n v="10"/>
    <n v="350"/>
    <n v="557900"/>
    <n v="66948"/>
    <n v="490952"/>
    <n v="414440"/>
    <n v="541960"/>
    <d v="2014-11-01T00:00:00"/>
    <n v="11"/>
    <s v="November"/>
    <s v="2014"/>
    <n v="1.1038961038961039"/>
    <n v="340"/>
  </r>
  <r>
    <x v="4"/>
    <s v="Germany"/>
    <x v="2"/>
    <s v="High"/>
    <n v="1359"/>
    <n v="10"/>
    <n v="300"/>
    <n v="407700"/>
    <n v="48924"/>
    <n v="358776"/>
    <n v="339750"/>
    <n v="394110"/>
    <d v="2014-11-01T00:00:00"/>
    <n v="11"/>
    <s v="November"/>
    <s v="2014"/>
    <n v="1.0984848484848484"/>
    <n v="290"/>
  </r>
  <r>
    <x v="4"/>
    <s v="Mexico"/>
    <x v="2"/>
    <s v="High"/>
    <n v="2150"/>
    <n v="10"/>
    <n v="300"/>
    <n v="645000"/>
    <n v="77400"/>
    <n v="567600"/>
    <n v="537500"/>
    <n v="623500"/>
    <d v="2014-11-01T00:00:00"/>
    <n v="11"/>
    <s v="November"/>
    <s v="2014"/>
    <n v="1.0984848484848484"/>
    <n v="290"/>
  </r>
  <r>
    <x v="0"/>
    <s v="Mexico"/>
    <x v="2"/>
    <s v="High"/>
    <n v="1197"/>
    <n v="10"/>
    <n v="350"/>
    <n v="418950"/>
    <n v="50274"/>
    <n v="368676"/>
    <n v="311220"/>
    <n v="406980"/>
    <d v="2014-11-01T00:00:00"/>
    <n v="11"/>
    <s v="November"/>
    <s v="2014"/>
    <n v="1.1038961038961039"/>
    <n v="340"/>
  </r>
  <r>
    <x v="1"/>
    <s v="Mexico"/>
    <x v="2"/>
    <s v="High"/>
    <n v="380"/>
    <n v="10"/>
    <n v="15"/>
    <n v="5700"/>
    <n v="684"/>
    <n v="5016"/>
    <n v="3800"/>
    <n v="1900"/>
    <d v="2013-12-01T00:00:00"/>
    <n v="12"/>
    <s v="December"/>
    <s v="2013"/>
    <n v="0.37878787878787878"/>
    <n v="5"/>
  </r>
  <r>
    <x v="0"/>
    <s v="Mexico"/>
    <x v="2"/>
    <s v="High"/>
    <n v="1233"/>
    <n v="10"/>
    <n v="20"/>
    <n v="24660"/>
    <n v="2959.2"/>
    <n v="21700.799999999999"/>
    <n v="12330"/>
    <n v="12330"/>
    <d v="2014-12-01T00:00:00"/>
    <n v="12"/>
    <s v="December"/>
    <s v="2014"/>
    <n v="0.56818181818181823"/>
    <n v="10"/>
  </r>
  <r>
    <x v="0"/>
    <s v="Mexico"/>
    <x v="3"/>
    <s v="High"/>
    <n v="1395"/>
    <n v="120"/>
    <n v="350"/>
    <n v="488250"/>
    <n v="58590"/>
    <n v="429660"/>
    <n v="362700"/>
    <n v="320850"/>
    <d v="2014-07-01T00:00:00"/>
    <n v="7"/>
    <s v="July"/>
    <s v="2014"/>
    <n v="0.74675324675324672"/>
    <n v="230"/>
  </r>
  <r>
    <x v="0"/>
    <s v="United States of America"/>
    <x v="3"/>
    <s v="High"/>
    <n v="986"/>
    <n v="120"/>
    <n v="350"/>
    <n v="345100"/>
    <n v="41412"/>
    <n v="303688"/>
    <n v="256360"/>
    <n v="226780"/>
    <d v="2014-10-01T00:00:00"/>
    <n v="10"/>
    <s v="October"/>
    <s v="2014"/>
    <n v="0.74675324675324672"/>
    <n v="230"/>
  </r>
  <r>
    <x v="0"/>
    <s v="Mexico"/>
    <x v="3"/>
    <s v="High"/>
    <n v="905"/>
    <n v="120"/>
    <n v="20"/>
    <n v="18100"/>
    <n v="2172"/>
    <n v="15928"/>
    <n v="9050"/>
    <n v="-90500"/>
    <d v="2014-10-01T00:00:00"/>
    <n v="10"/>
    <s v="October"/>
    <s v="2014"/>
    <n v="-5.6818181818181817"/>
    <n v="-100"/>
  </r>
  <r>
    <x v="2"/>
    <s v="Canada"/>
    <x v="4"/>
    <s v="High"/>
    <n v="2109"/>
    <n v="250"/>
    <n v="12"/>
    <n v="25308"/>
    <n v="3036.96"/>
    <n v="22271.040000000001"/>
    <n v="6327"/>
    <n v="-501942"/>
    <d v="2014-05-01T00:00:00"/>
    <n v="5"/>
    <s v="May"/>
    <s v="2014"/>
    <n v="-22.537878787878785"/>
    <n v="-238"/>
  </r>
  <r>
    <x v="1"/>
    <s v="France"/>
    <x v="4"/>
    <s v="High"/>
    <n v="3874.5"/>
    <n v="250"/>
    <n v="15"/>
    <n v="58117.5"/>
    <n v="6974.0999999999995"/>
    <n v="51143.4"/>
    <n v="38745"/>
    <n v="-910507.5"/>
    <d v="2014-07-01T00:00:00"/>
    <n v="7"/>
    <s v="July"/>
    <s v="2014"/>
    <n v="-17.803030303030301"/>
    <n v="-235"/>
  </r>
  <r>
    <x v="0"/>
    <s v="Canada"/>
    <x v="4"/>
    <s v="High"/>
    <n v="623"/>
    <n v="250"/>
    <n v="350"/>
    <n v="218050"/>
    <n v="26166"/>
    <n v="191884"/>
    <n v="161980"/>
    <n v="62300"/>
    <d v="2013-09-01T00:00:00"/>
    <n v="9"/>
    <s v="September"/>
    <s v="2013"/>
    <n v="0.32467532467532467"/>
    <n v="100"/>
  </r>
  <r>
    <x v="0"/>
    <s v="United States of America"/>
    <x v="4"/>
    <s v="High"/>
    <n v="986"/>
    <n v="250"/>
    <n v="350"/>
    <n v="345100"/>
    <n v="41412"/>
    <n v="303688"/>
    <n v="256360"/>
    <n v="98600"/>
    <d v="2014-10-01T00:00:00"/>
    <n v="10"/>
    <s v="October"/>
    <s v="2014"/>
    <n v="0.32467532467532467"/>
    <n v="100"/>
  </r>
  <r>
    <x v="3"/>
    <s v="United States of America"/>
    <x v="4"/>
    <s v="High"/>
    <n v="2387"/>
    <n v="250"/>
    <n v="125"/>
    <n v="298375"/>
    <n v="35805"/>
    <n v="262570"/>
    <n v="286440"/>
    <n v="-298375"/>
    <d v="2014-11-01T00:00:00"/>
    <n v="11"/>
    <s v="November"/>
    <s v="2014"/>
    <n v="-1.1363636363636365"/>
    <n v="-125"/>
  </r>
  <r>
    <x v="0"/>
    <s v="Mexico"/>
    <x v="4"/>
    <s v="High"/>
    <n v="1233"/>
    <n v="250"/>
    <n v="20"/>
    <n v="24660"/>
    <n v="2959.2"/>
    <n v="21700.799999999999"/>
    <n v="12330"/>
    <n v="-283590"/>
    <d v="2014-12-01T00:00:00"/>
    <n v="12"/>
    <s v="December"/>
    <s v="2014"/>
    <n v="-13.068181818181818"/>
    <n v="-230"/>
  </r>
  <r>
    <x v="0"/>
    <s v="United States of America"/>
    <x v="5"/>
    <s v="High"/>
    <n v="270"/>
    <n v="260"/>
    <n v="350"/>
    <n v="94500"/>
    <n v="11340"/>
    <n v="83160"/>
    <n v="70200"/>
    <n v="24300"/>
    <d v="2014-02-01T00:00:00"/>
    <n v="2"/>
    <s v="February"/>
    <s v="2014"/>
    <n v="0.29220779220779219"/>
    <n v="90"/>
  </r>
  <r>
    <x v="0"/>
    <s v="France"/>
    <x v="5"/>
    <s v="High"/>
    <n v="3421.5"/>
    <n v="260"/>
    <n v="7"/>
    <n v="23950.5"/>
    <n v="2874.06"/>
    <n v="21076.44"/>
    <n v="17107.5"/>
    <n v="-865639.5"/>
    <d v="2014-07-01T00:00:00"/>
    <n v="7"/>
    <s v="July"/>
    <s v="2014"/>
    <n v="-41.071428571428577"/>
    <n v="-253"/>
  </r>
  <r>
    <x v="0"/>
    <s v="Canada"/>
    <x v="5"/>
    <s v="High"/>
    <n v="2734"/>
    <n v="260"/>
    <n v="7"/>
    <n v="19138"/>
    <n v="2296.56"/>
    <n v="16841.439999999999"/>
    <n v="13670"/>
    <n v="-691702"/>
    <d v="2014-10-01T00:00:00"/>
    <n v="10"/>
    <s v="October"/>
    <s v="2014"/>
    <n v="-41.071428571428577"/>
    <n v="-253"/>
  </r>
  <r>
    <x v="1"/>
    <s v="United States of America"/>
    <x v="5"/>
    <s v="High"/>
    <n v="2548"/>
    <n v="260"/>
    <n v="15"/>
    <n v="38220"/>
    <n v="4586.3999999999996"/>
    <n v="33633.599999999999"/>
    <n v="25480"/>
    <n v="-624260"/>
    <d v="2013-11-01T00:00:00"/>
    <n v="11"/>
    <s v="November"/>
    <s v="2013"/>
    <n v="-18.560606060606062"/>
    <n v="-245"/>
  </r>
  <r>
    <x v="0"/>
    <s v="France"/>
    <x v="0"/>
    <s v="High"/>
    <n v="2521.5"/>
    <n v="3"/>
    <n v="20"/>
    <n v="50430"/>
    <n v="6051.6"/>
    <n v="44378.400000000001"/>
    <n v="25215"/>
    <n v="42865.5"/>
    <d v="2014-01-01T00:00:00"/>
    <n v="1"/>
    <s v="January"/>
    <s v="2014"/>
    <n v="0.96590909090909083"/>
    <n v="17"/>
  </r>
  <r>
    <x v="2"/>
    <s v="Mexico"/>
    <x v="1"/>
    <s v="High"/>
    <n v="2661"/>
    <n v="5"/>
    <n v="12"/>
    <n v="31932"/>
    <n v="3831.84"/>
    <n v="28100.16"/>
    <n v="7983"/>
    <n v="18627"/>
    <d v="2014-05-01T00:00:00"/>
    <n v="5"/>
    <s v="May"/>
    <s v="2014"/>
    <n v="0.66287878787878785"/>
    <n v="7"/>
  </r>
  <r>
    <x v="0"/>
    <s v="Germany"/>
    <x v="2"/>
    <s v="High"/>
    <n v="1531"/>
    <n v="10"/>
    <n v="20"/>
    <n v="30620"/>
    <n v="3674.4"/>
    <n v="26945.599999999999"/>
    <n v="15310"/>
    <n v="15310"/>
    <d v="2014-12-01T00:00:00"/>
    <n v="12"/>
    <s v="December"/>
    <s v="2014"/>
    <n v="0.56818181818181823"/>
    <n v="10"/>
  </r>
  <r>
    <x v="0"/>
    <s v="France"/>
    <x v="4"/>
    <s v="High"/>
    <n v="1491"/>
    <n v="250"/>
    <n v="7"/>
    <n v="10437"/>
    <n v="1252.44"/>
    <n v="9184.56"/>
    <n v="7455"/>
    <n v="-362313"/>
    <d v="2014-03-01T00:00:00"/>
    <n v="3"/>
    <s v="March"/>
    <s v="2014"/>
    <n v="-39.448051948051948"/>
    <n v="-243"/>
  </r>
  <r>
    <x v="0"/>
    <s v="Germany"/>
    <x v="4"/>
    <s v="High"/>
    <n v="1531"/>
    <n v="250"/>
    <n v="20"/>
    <n v="30620"/>
    <n v="3674.4"/>
    <n v="26945.599999999999"/>
    <n v="15310"/>
    <n v="-352130"/>
    <d v="2014-12-01T00:00:00"/>
    <n v="12"/>
    <s v="December"/>
    <s v="2014"/>
    <n v="-13.068181818181818"/>
    <n v="-230"/>
  </r>
  <r>
    <x v="2"/>
    <s v="Canada"/>
    <x v="5"/>
    <s v="High"/>
    <n v="2761"/>
    <n v="260"/>
    <n v="12"/>
    <n v="33132"/>
    <n v="3975.84"/>
    <n v="29156.16"/>
    <n v="8283"/>
    <n v="-684728"/>
    <d v="2013-09-01T00:00:00"/>
    <n v="9"/>
    <s v="September"/>
    <s v="2013"/>
    <n v="-23.484848484848484"/>
    <n v="-248"/>
  </r>
  <r>
    <x v="1"/>
    <s v="United States of America"/>
    <x v="0"/>
    <s v="High"/>
    <n v="2567"/>
    <n v="3"/>
    <n v="15"/>
    <n v="38505"/>
    <n v="5005.6499999999996"/>
    <n v="33499.35"/>
    <n v="25670"/>
    <n v="30804"/>
    <d v="2014-06-01T00:00:00"/>
    <n v="6"/>
    <s v="June"/>
    <s v="2014"/>
    <n v="0.91954022988505746"/>
    <n v="12"/>
  </r>
  <r>
    <x v="1"/>
    <s v="United States of America"/>
    <x v="4"/>
    <s v="High"/>
    <n v="2567"/>
    <n v="250"/>
    <n v="15"/>
    <n v="38505"/>
    <n v="5005.6499999999996"/>
    <n v="33499.35"/>
    <n v="25670"/>
    <n v="-603245"/>
    <d v="2014-06-01T00:00:00"/>
    <n v="6"/>
    <s v="June"/>
    <s v="2014"/>
    <n v="-18.007662835249043"/>
    <n v="-235"/>
  </r>
  <r>
    <x v="0"/>
    <s v="Canada"/>
    <x v="0"/>
    <s v="High"/>
    <n v="923"/>
    <n v="3"/>
    <n v="350"/>
    <n v="323050"/>
    <n v="41996.5"/>
    <n v="281053.5"/>
    <n v="239980"/>
    <n v="320281"/>
    <d v="2014-03-01T00:00:00"/>
    <n v="3"/>
    <s v="March"/>
    <s v="2014"/>
    <n v="1.1395730706075533"/>
    <n v="347"/>
  </r>
  <r>
    <x v="0"/>
    <s v="France"/>
    <x v="0"/>
    <s v="High"/>
    <n v="1790"/>
    <n v="3"/>
    <n v="350"/>
    <n v="626500"/>
    <n v="81445"/>
    <n v="545055"/>
    <n v="465400"/>
    <n v="621130"/>
    <d v="2014-03-01T00:00:00"/>
    <n v="3"/>
    <s v="March"/>
    <s v="2014"/>
    <n v="1.1395730706075533"/>
    <n v="347"/>
  </r>
  <r>
    <x v="0"/>
    <s v="Germany"/>
    <x v="0"/>
    <s v="High"/>
    <n v="442"/>
    <n v="3"/>
    <n v="20"/>
    <n v="8840"/>
    <n v="1149.2"/>
    <n v="7690.8"/>
    <n v="4420"/>
    <n v="7514"/>
    <d v="2013-09-01T00:00:00"/>
    <n v="9"/>
    <s v="September"/>
    <s v="2013"/>
    <n v="0.97701149425287359"/>
    <n v="17"/>
  </r>
  <r>
    <x v="0"/>
    <s v="United States of America"/>
    <x v="1"/>
    <s v="High"/>
    <n v="982.5"/>
    <n v="5"/>
    <n v="350"/>
    <n v="343875"/>
    <n v="44703.75"/>
    <n v="299171.25"/>
    <n v="255450"/>
    <n v="338962.5"/>
    <d v="2014-01-01T00:00:00"/>
    <n v="1"/>
    <s v="January"/>
    <s v="2014"/>
    <n v="1.1330049261083743"/>
    <n v="345"/>
  </r>
  <r>
    <x v="0"/>
    <s v="United States of America"/>
    <x v="1"/>
    <s v="High"/>
    <n v="1298"/>
    <n v="5"/>
    <n v="7"/>
    <n v="9086"/>
    <n v="1181.18"/>
    <n v="7904.82"/>
    <n v="6490"/>
    <n v="2596"/>
    <d v="2014-02-01T00:00:00"/>
    <n v="2"/>
    <s v="February"/>
    <s v="2014"/>
    <n v="0.32840722495894908"/>
    <n v="2"/>
  </r>
  <r>
    <x v="2"/>
    <s v="Mexico"/>
    <x v="1"/>
    <s v="High"/>
    <n v="604"/>
    <n v="5"/>
    <n v="12"/>
    <n v="7248"/>
    <n v="942.24"/>
    <n v="6305.76"/>
    <n v="1812"/>
    <n v="4228"/>
    <d v="2014-06-01T00:00:00"/>
    <n v="6"/>
    <s v="June"/>
    <s v="2014"/>
    <n v="0.67049808429118773"/>
    <n v="7"/>
  </r>
  <r>
    <x v="0"/>
    <s v="Mexico"/>
    <x v="1"/>
    <s v="High"/>
    <n v="2255"/>
    <n v="5"/>
    <n v="20"/>
    <n v="45100"/>
    <n v="5863"/>
    <n v="39237"/>
    <n v="22550"/>
    <n v="33825"/>
    <d v="2014-07-01T00:00:00"/>
    <n v="7"/>
    <s v="July"/>
    <s v="2014"/>
    <n v="0.86206896551724133"/>
    <n v="15"/>
  </r>
  <r>
    <x v="0"/>
    <s v="Canada"/>
    <x v="1"/>
    <s v="High"/>
    <n v="1249"/>
    <n v="5"/>
    <n v="20"/>
    <n v="24980"/>
    <n v="3247.4"/>
    <n v="21732.6"/>
    <n v="12490"/>
    <n v="18735"/>
    <d v="2014-10-01T00:00:00"/>
    <n v="10"/>
    <s v="October"/>
    <s v="2014"/>
    <n v="0.86206896551724144"/>
    <n v="15"/>
  </r>
  <r>
    <x v="0"/>
    <s v="United States of America"/>
    <x v="2"/>
    <s v="High"/>
    <n v="1438.5"/>
    <n v="10"/>
    <n v="7"/>
    <n v="10069.5"/>
    <n v="1309.0350000000001"/>
    <n v="8760.4650000000001"/>
    <n v="7192.5"/>
    <n v="-4315.5"/>
    <d v="2014-01-01T00:00:00"/>
    <n v="1"/>
    <s v="January"/>
    <s v="2014"/>
    <n v="-0.49261083743842365"/>
    <n v="-3"/>
  </r>
  <r>
    <x v="4"/>
    <s v="Germany"/>
    <x v="2"/>
    <s v="High"/>
    <n v="807"/>
    <n v="10"/>
    <n v="300"/>
    <n v="242100"/>
    <n v="31473"/>
    <n v="210627"/>
    <n v="201750"/>
    <n v="234030"/>
    <d v="2014-01-01T00:00:00"/>
    <n v="1"/>
    <s v="January"/>
    <s v="2014"/>
    <n v="1.1111111111111112"/>
    <n v="290"/>
  </r>
  <r>
    <x v="0"/>
    <s v="United States of America"/>
    <x v="2"/>
    <s v="High"/>
    <n v="2641"/>
    <n v="10"/>
    <n v="20"/>
    <n v="52820"/>
    <n v="6866.6"/>
    <n v="45953.4"/>
    <n v="26410"/>
    <n v="26410"/>
    <d v="2014-02-01T00:00:00"/>
    <n v="2"/>
    <s v="February"/>
    <s v="2014"/>
    <n v="0.57471264367816088"/>
    <n v="10"/>
  </r>
  <r>
    <x v="0"/>
    <s v="Germany"/>
    <x v="2"/>
    <s v="High"/>
    <n v="2708"/>
    <n v="10"/>
    <n v="20"/>
    <n v="54160"/>
    <n v="7040.8"/>
    <n v="47119.199999999997"/>
    <n v="27080"/>
    <n v="27080"/>
    <d v="2014-02-01T00:00:00"/>
    <n v="2"/>
    <s v="February"/>
    <s v="2014"/>
    <n v="0.57471264367816099"/>
    <n v="10"/>
  </r>
  <r>
    <x v="0"/>
    <s v="Canada"/>
    <x v="2"/>
    <s v="High"/>
    <n v="2632"/>
    <n v="10"/>
    <n v="350"/>
    <n v="921200"/>
    <n v="119756"/>
    <n v="801444"/>
    <n v="684320"/>
    <n v="894880"/>
    <d v="2014-06-01T00:00:00"/>
    <n v="6"/>
    <s v="June"/>
    <s v="2014"/>
    <n v="1.1165845648604269"/>
    <n v="340"/>
  </r>
  <r>
    <x v="3"/>
    <s v="Canada"/>
    <x v="2"/>
    <s v="High"/>
    <n v="1583"/>
    <n v="10"/>
    <n v="125"/>
    <n v="197875"/>
    <n v="25723.75"/>
    <n v="172151.25"/>
    <n v="189960"/>
    <n v="182045"/>
    <d v="2014-06-01T00:00:00"/>
    <n v="6"/>
    <s v="June"/>
    <s v="2014"/>
    <n v="1.0574712643678161"/>
    <n v="115"/>
  </r>
  <r>
    <x v="2"/>
    <s v="Mexico"/>
    <x v="2"/>
    <s v="High"/>
    <n v="571"/>
    <n v="10"/>
    <n v="12"/>
    <n v="6852"/>
    <n v="890.76"/>
    <n v="5961.24"/>
    <n v="1713"/>
    <n v="1142"/>
    <d v="2014-07-01T00:00:00"/>
    <n v="7"/>
    <s v="July"/>
    <s v="2014"/>
    <n v="0.19157088122605365"/>
    <n v="2"/>
  </r>
  <r>
    <x v="0"/>
    <s v="France"/>
    <x v="2"/>
    <s v="High"/>
    <n v="2696"/>
    <n v="10"/>
    <n v="7"/>
    <n v="18872"/>
    <n v="2453.36"/>
    <n v="16418.64"/>
    <n v="13480"/>
    <n v="-8088"/>
    <d v="2014-08-01T00:00:00"/>
    <n v="8"/>
    <s v="August"/>
    <s v="2014"/>
    <n v="-0.49261083743842365"/>
    <n v="-3"/>
  </r>
  <r>
    <x v="1"/>
    <s v="Canada"/>
    <x v="2"/>
    <s v="High"/>
    <n v="1565"/>
    <n v="10"/>
    <n v="15"/>
    <n v="23475"/>
    <n v="3051.75"/>
    <n v="20423.25"/>
    <n v="15650"/>
    <n v="7825"/>
    <d v="2014-10-01T00:00:00"/>
    <n v="10"/>
    <s v="October"/>
    <s v="2014"/>
    <n v="0.38314176245210729"/>
    <n v="5"/>
  </r>
  <r>
    <x v="0"/>
    <s v="Canada"/>
    <x v="2"/>
    <s v="High"/>
    <n v="1249"/>
    <n v="10"/>
    <n v="20"/>
    <n v="24980"/>
    <n v="3247.4"/>
    <n v="21732.6"/>
    <n v="12490"/>
    <n v="12490"/>
    <d v="2014-10-01T00:00:00"/>
    <n v="10"/>
    <s v="October"/>
    <s v="2014"/>
    <n v="0.57471264367816099"/>
    <n v="10"/>
  </r>
  <r>
    <x v="0"/>
    <s v="Germany"/>
    <x v="2"/>
    <s v="High"/>
    <n v="357"/>
    <n v="10"/>
    <n v="350"/>
    <n v="124950"/>
    <n v="16243.5"/>
    <n v="108706.5"/>
    <n v="92820"/>
    <n v="121380"/>
    <d v="2014-11-01T00:00:00"/>
    <n v="11"/>
    <s v="November"/>
    <s v="2014"/>
    <n v="1.1165845648604269"/>
    <n v="340"/>
  </r>
  <r>
    <x v="2"/>
    <s v="Germany"/>
    <x v="2"/>
    <s v="High"/>
    <n v="1013"/>
    <n v="10"/>
    <n v="12"/>
    <n v="12156"/>
    <n v="1580.28"/>
    <n v="10575.72"/>
    <n v="3039"/>
    <n v="2026"/>
    <d v="2014-12-01T00:00:00"/>
    <n v="12"/>
    <s v="December"/>
    <s v="2014"/>
    <n v="0.19157088122605365"/>
    <n v="2"/>
  </r>
  <r>
    <x v="1"/>
    <s v="France"/>
    <x v="3"/>
    <s v="High"/>
    <n v="3997.5"/>
    <n v="120"/>
    <n v="15"/>
    <n v="59962.5"/>
    <n v="7795.125"/>
    <n v="52167.375"/>
    <n v="39975"/>
    <n v="-419737.5"/>
    <d v="2014-01-01T00:00:00"/>
    <n v="1"/>
    <s v="January"/>
    <s v="2014"/>
    <n v="-8.0459770114942533"/>
    <n v="-105"/>
  </r>
  <r>
    <x v="0"/>
    <s v="Canada"/>
    <x v="3"/>
    <s v="High"/>
    <n v="2632"/>
    <n v="120"/>
    <n v="350"/>
    <n v="921200"/>
    <n v="119756"/>
    <n v="801444"/>
    <n v="684320"/>
    <n v="605360"/>
    <d v="2014-06-01T00:00:00"/>
    <n v="6"/>
    <s v="June"/>
    <s v="2014"/>
    <n v="0.75533661740558289"/>
    <n v="230"/>
  </r>
  <r>
    <x v="0"/>
    <s v="France"/>
    <x v="3"/>
    <s v="High"/>
    <n v="1190"/>
    <n v="120"/>
    <n v="7"/>
    <n v="8330"/>
    <n v="1082.9000000000001"/>
    <n v="7247.1"/>
    <n v="5950"/>
    <n v="-134470"/>
    <d v="2014-06-01T00:00:00"/>
    <n v="6"/>
    <s v="June"/>
    <s v="2014"/>
    <n v="-18.555008210180624"/>
    <n v="-113"/>
  </r>
  <r>
    <x v="2"/>
    <s v="Mexico"/>
    <x v="3"/>
    <s v="High"/>
    <n v="604"/>
    <n v="120"/>
    <n v="12"/>
    <n v="7248"/>
    <n v="942.24"/>
    <n v="6305.76"/>
    <n v="1812"/>
    <n v="-65232"/>
    <d v="2014-06-01T00:00:00"/>
    <n v="6"/>
    <s v="June"/>
    <s v="2014"/>
    <n v="-10.344827586206897"/>
    <n v="-108"/>
  </r>
  <r>
    <x v="1"/>
    <s v="Germany"/>
    <x v="3"/>
    <s v="High"/>
    <n v="660"/>
    <n v="120"/>
    <n v="15"/>
    <n v="9900"/>
    <n v="1287"/>
    <n v="8613"/>
    <n v="6600"/>
    <n v="-69300"/>
    <d v="2013-09-01T00:00:00"/>
    <n v="9"/>
    <s v="September"/>
    <s v="2013"/>
    <n v="-8.0459770114942533"/>
    <n v="-105"/>
  </r>
  <r>
    <x v="2"/>
    <s v="Mexico"/>
    <x v="3"/>
    <s v="High"/>
    <n v="410"/>
    <n v="120"/>
    <n v="12"/>
    <n v="4920"/>
    <n v="639.6"/>
    <n v="4280.3999999999996"/>
    <n v="1230"/>
    <n v="-44280"/>
    <d v="2014-10-01T00:00:00"/>
    <n v="10"/>
    <s v="October"/>
    <s v="2014"/>
    <n v="-10.344827586206897"/>
    <n v="-108"/>
  </r>
  <r>
    <x v="4"/>
    <s v="Mexico"/>
    <x v="3"/>
    <s v="High"/>
    <n v="2605"/>
    <n v="120"/>
    <n v="300"/>
    <n v="781500"/>
    <n v="101595"/>
    <n v="679905"/>
    <n v="651250"/>
    <n v="468900"/>
    <d v="2013-11-01T00:00:00"/>
    <n v="11"/>
    <s v="November"/>
    <s v="2013"/>
    <n v="0.68965517241379315"/>
    <n v="180"/>
  </r>
  <r>
    <x v="2"/>
    <s v="Germany"/>
    <x v="3"/>
    <s v="High"/>
    <n v="1013"/>
    <n v="120"/>
    <n v="12"/>
    <n v="12156"/>
    <n v="1580.28"/>
    <n v="10575.72"/>
    <n v="3039"/>
    <n v="-109404"/>
    <d v="2014-12-01T00:00:00"/>
    <n v="12"/>
    <s v="December"/>
    <s v="2014"/>
    <n v="-10.344827586206897"/>
    <n v="-108"/>
  </r>
  <r>
    <x v="3"/>
    <s v="Canada"/>
    <x v="4"/>
    <s v="High"/>
    <n v="1583"/>
    <n v="250"/>
    <n v="125"/>
    <n v="197875"/>
    <n v="25723.75"/>
    <n v="172151.25"/>
    <n v="189960"/>
    <n v="-197875"/>
    <d v="2014-06-01T00:00:00"/>
    <n v="6"/>
    <s v="June"/>
    <s v="2014"/>
    <n v="-1.1494252873563218"/>
    <n v="-125"/>
  </r>
  <r>
    <x v="1"/>
    <s v="Canada"/>
    <x v="4"/>
    <s v="High"/>
    <n v="1565"/>
    <n v="250"/>
    <n v="15"/>
    <n v="23475"/>
    <n v="3051.75"/>
    <n v="20423.25"/>
    <n v="15650"/>
    <n v="-367775"/>
    <d v="2014-10-01T00:00:00"/>
    <n v="10"/>
    <s v="October"/>
    <s v="2014"/>
    <n v="-18.007662835249043"/>
    <n v="-235"/>
  </r>
  <r>
    <x v="3"/>
    <s v="Canada"/>
    <x v="5"/>
    <s v="High"/>
    <n v="1659"/>
    <n v="260"/>
    <n v="125"/>
    <n v="207375"/>
    <n v="26958.75"/>
    <n v="180416.25"/>
    <n v="199080"/>
    <n v="-223965"/>
    <d v="2014-01-01T00:00:00"/>
    <n v="1"/>
    <s v="January"/>
    <s v="2014"/>
    <n v="-1.2413793103448276"/>
    <n v="-135"/>
  </r>
  <r>
    <x v="0"/>
    <s v="France"/>
    <x v="5"/>
    <s v="High"/>
    <n v="1190"/>
    <n v="260"/>
    <n v="7"/>
    <n v="8330"/>
    <n v="1082.9000000000001"/>
    <n v="7247.1"/>
    <n v="5950"/>
    <n v="-301070"/>
    <d v="2014-06-01T00:00:00"/>
    <n v="6"/>
    <s v="June"/>
    <s v="2014"/>
    <n v="-41.543513957307056"/>
    <n v="-253"/>
  </r>
  <r>
    <x v="2"/>
    <s v="Mexico"/>
    <x v="5"/>
    <s v="High"/>
    <n v="410"/>
    <n v="260"/>
    <n v="12"/>
    <n v="4920"/>
    <n v="639.6"/>
    <n v="4280.3999999999996"/>
    <n v="1230"/>
    <n v="-101680"/>
    <d v="2014-10-01T00:00:00"/>
    <n v="10"/>
    <s v="October"/>
    <s v="2014"/>
    <n v="-23.754789272030653"/>
    <n v="-248"/>
  </r>
  <r>
    <x v="2"/>
    <s v="Germany"/>
    <x v="5"/>
    <s v="High"/>
    <n v="1770"/>
    <n v="260"/>
    <n v="12"/>
    <n v="21240"/>
    <n v="2761.2"/>
    <n v="18478.8"/>
    <n v="5310"/>
    <n v="-438960"/>
    <d v="2013-12-01T00:00:00"/>
    <n v="12"/>
    <s v="December"/>
    <s v="2013"/>
    <n v="-23.754789272030653"/>
    <n v="-248"/>
  </r>
  <r>
    <x v="0"/>
    <s v="Mexico"/>
    <x v="0"/>
    <s v="High"/>
    <n v="2579"/>
    <n v="3"/>
    <n v="20"/>
    <n v="51580"/>
    <n v="7221.2"/>
    <n v="44358.8"/>
    <n v="25790"/>
    <n v="43843"/>
    <d v="2014-04-01T00:00:00"/>
    <n v="4"/>
    <s v="April"/>
    <s v="2014"/>
    <n v="0.98837209302325579"/>
    <n v="17"/>
  </r>
  <r>
    <x v="0"/>
    <s v="United States of America"/>
    <x v="0"/>
    <s v="High"/>
    <n v="1743"/>
    <n v="3"/>
    <n v="20"/>
    <n v="34860"/>
    <n v="4880.3999999999996"/>
    <n v="29979.599999999999"/>
    <n v="17430"/>
    <n v="29631"/>
    <d v="2014-05-01T00:00:00"/>
    <n v="5"/>
    <s v="May"/>
    <s v="2014"/>
    <n v="0.9883720930232559"/>
    <n v="17"/>
  </r>
  <r>
    <x v="0"/>
    <s v="United States of America"/>
    <x v="0"/>
    <s v="High"/>
    <n v="2996"/>
    <n v="3"/>
    <n v="7"/>
    <n v="20972"/>
    <n v="2936.08"/>
    <n v="18035.919999999998"/>
    <n v="14980"/>
    <n v="11984"/>
    <d v="2013-10-01T00:00:00"/>
    <n v="10"/>
    <s v="October"/>
    <s v="2013"/>
    <n v="0.66445182724252494"/>
    <n v="4"/>
  </r>
  <r>
    <x v="0"/>
    <s v="Germany"/>
    <x v="0"/>
    <s v="High"/>
    <n v="280"/>
    <n v="3"/>
    <n v="7"/>
    <n v="1960"/>
    <n v="274.39999999999998"/>
    <n v="1685.6"/>
    <n v="1400"/>
    <n v="1120"/>
    <d v="2014-12-01T00:00:00"/>
    <n v="12"/>
    <s v="December"/>
    <s v="2014"/>
    <n v="0.66445182724252494"/>
    <n v="4"/>
  </r>
  <r>
    <x v="0"/>
    <s v="France"/>
    <x v="1"/>
    <s v="High"/>
    <n v="293"/>
    <n v="5"/>
    <n v="7"/>
    <n v="2051"/>
    <n v="287.14"/>
    <n v="1763.8600000000001"/>
    <n v="1465"/>
    <n v="586"/>
    <d v="2014-02-01T00:00:00"/>
    <n v="2"/>
    <s v="February"/>
    <s v="2014"/>
    <n v="0.33222591362126241"/>
    <n v="2"/>
  </r>
  <r>
    <x v="0"/>
    <s v="United States of America"/>
    <x v="1"/>
    <s v="High"/>
    <n v="2996"/>
    <n v="5"/>
    <n v="7"/>
    <n v="20972"/>
    <n v="2936.08"/>
    <n v="18035.919999999998"/>
    <n v="14980"/>
    <n v="5992"/>
    <d v="2013-10-01T00:00:00"/>
    <n v="10"/>
    <s v="October"/>
    <s v="2013"/>
    <n v="0.33222591362126247"/>
    <n v="2"/>
  </r>
  <r>
    <x v="1"/>
    <s v="Germany"/>
    <x v="2"/>
    <s v="High"/>
    <n v="278"/>
    <n v="10"/>
    <n v="15"/>
    <n v="4170"/>
    <n v="583.79999999999995"/>
    <n v="3586.2"/>
    <n v="2780"/>
    <n v="1390"/>
    <d v="2014-02-01T00:00:00"/>
    <n v="2"/>
    <s v="February"/>
    <s v="2014"/>
    <n v="0.38759689922480622"/>
    <n v="5"/>
  </r>
  <r>
    <x v="0"/>
    <s v="Canada"/>
    <x v="2"/>
    <s v="High"/>
    <n v="2428"/>
    <n v="10"/>
    <n v="20"/>
    <n v="48560"/>
    <n v="6798.4"/>
    <n v="41761.599999999999"/>
    <n v="24280"/>
    <n v="24280"/>
    <d v="2014-03-01T00:00:00"/>
    <n v="3"/>
    <s v="March"/>
    <s v="2014"/>
    <n v="0.58139534883720934"/>
    <n v="10"/>
  </r>
  <r>
    <x v="1"/>
    <s v="United States of America"/>
    <x v="2"/>
    <s v="High"/>
    <n v="1767"/>
    <n v="10"/>
    <n v="15"/>
    <n v="26505"/>
    <n v="3710.7"/>
    <n v="22794.3"/>
    <n v="17670"/>
    <n v="8835"/>
    <d v="2014-09-01T00:00:00"/>
    <n v="9"/>
    <s v="September"/>
    <s v="2014"/>
    <n v="0.38759689922480622"/>
    <n v="5"/>
  </r>
  <r>
    <x v="2"/>
    <s v="France"/>
    <x v="2"/>
    <s v="High"/>
    <n v="1393"/>
    <n v="10"/>
    <n v="12"/>
    <n v="16716"/>
    <n v="2340.2399999999998"/>
    <n v="14375.76"/>
    <n v="4179"/>
    <n v="2786"/>
    <d v="2014-10-01T00:00:00"/>
    <n v="10"/>
    <s v="October"/>
    <s v="2014"/>
    <n v="0.19379844961240308"/>
    <n v="2"/>
  </r>
  <r>
    <x v="0"/>
    <s v="Germany"/>
    <x v="4"/>
    <s v="High"/>
    <n v="280"/>
    <n v="250"/>
    <n v="7"/>
    <n v="1960"/>
    <n v="274.39999999999998"/>
    <n v="1685.6"/>
    <n v="1400"/>
    <n v="-68040"/>
    <d v="2014-12-01T00:00:00"/>
    <n v="12"/>
    <s v="December"/>
    <s v="2014"/>
    <n v="-40.365448504983391"/>
    <n v="-243"/>
  </r>
  <r>
    <x v="2"/>
    <s v="France"/>
    <x v="5"/>
    <s v="High"/>
    <n v="1393"/>
    <n v="260"/>
    <n v="12"/>
    <n v="16716"/>
    <n v="2340.2399999999998"/>
    <n v="14375.76"/>
    <n v="4179"/>
    <n v="-345464"/>
    <d v="2014-10-01T00:00:00"/>
    <n v="10"/>
    <s v="October"/>
    <s v="2014"/>
    <n v="-24.031007751937985"/>
    <n v="-248"/>
  </r>
  <r>
    <x v="2"/>
    <s v="United States of America"/>
    <x v="5"/>
    <s v="High"/>
    <n v="2015"/>
    <n v="260"/>
    <n v="12"/>
    <n v="24180"/>
    <n v="3385.2"/>
    <n v="20794.8"/>
    <n v="6045"/>
    <n v="-499720"/>
    <d v="2013-12-01T00:00:00"/>
    <n v="12"/>
    <s v="December"/>
    <s v="2013"/>
    <n v="-24.031007751937985"/>
    <n v="-248"/>
  </r>
  <r>
    <x v="4"/>
    <s v="Mexico"/>
    <x v="0"/>
    <s v="High"/>
    <n v="801"/>
    <n v="3"/>
    <n v="300"/>
    <n v="240300"/>
    <n v="33642"/>
    <n v="206658"/>
    <n v="200250"/>
    <n v="237897"/>
    <d v="2014-07-01T00:00:00"/>
    <n v="7"/>
    <s v="July"/>
    <s v="2014"/>
    <n v="1.1511627906976745"/>
    <n v="297"/>
  </r>
  <r>
    <x v="3"/>
    <s v="France"/>
    <x v="0"/>
    <s v="High"/>
    <n v="1023"/>
    <n v="3"/>
    <n v="125"/>
    <n v="127875"/>
    <n v="17902.5"/>
    <n v="109972.5"/>
    <n v="122760"/>
    <n v="124806"/>
    <d v="2013-09-01T00:00:00"/>
    <n v="9"/>
    <s v="September"/>
    <s v="2013"/>
    <n v="1.1348837209302325"/>
    <n v="122"/>
  </r>
  <r>
    <x v="4"/>
    <s v="Canada"/>
    <x v="0"/>
    <s v="High"/>
    <n v="1496"/>
    <n v="3"/>
    <n v="300"/>
    <n v="448800"/>
    <n v="62832"/>
    <n v="385968"/>
    <n v="374000"/>
    <n v="444312"/>
    <d v="2014-10-01T00:00:00"/>
    <n v="10"/>
    <s v="October"/>
    <s v="2014"/>
    <n v="1.1511627906976745"/>
    <n v="297"/>
  </r>
  <r>
    <x v="4"/>
    <s v="United States of America"/>
    <x v="0"/>
    <s v="High"/>
    <n v="1010"/>
    <n v="3"/>
    <n v="300"/>
    <n v="303000"/>
    <n v="42420"/>
    <n v="260580"/>
    <n v="252500"/>
    <n v="299970"/>
    <d v="2014-10-01T00:00:00"/>
    <n v="10"/>
    <s v="October"/>
    <s v="2014"/>
    <n v="1.1511627906976745"/>
    <n v="297"/>
  </r>
  <r>
    <x v="1"/>
    <s v="Germany"/>
    <x v="0"/>
    <s v="High"/>
    <n v="1513"/>
    <n v="3"/>
    <n v="15"/>
    <n v="22695"/>
    <n v="3177.3"/>
    <n v="19517.7"/>
    <n v="15130"/>
    <n v="18156"/>
    <d v="2014-11-01T00:00:00"/>
    <n v="11"/>
    <s v="November"/>
    <s v="2014"/>
    <n v="0.93023255813953487"/>
    <n v="12"/>
  </r>
  <r>
    <x v="1"/>
    <s v="Canada"/>
    <x v="0"/>
    <s v="High"/>
    <n v="2300"/>
    <n v="3"/>
    <n v="15"/>
    <n v="34500"/>
    <n v="4830"/>
    <n v="29670"/>
    <n v="23000"/>
    <n v="27600"/>
    <d v="2014-12-01T00:00:00"/>
    <n v="12"/>
    <s v="December"/>
    <s v="2014"/>
    <n v="0.93023255813953487"/>
    <n v="12"/>
  </r>
  <r>
    <x v="3"/>
    <s v="Mexico"/>
    <x v="0"/>
    <s v="High"/>
    <n v="2821"/>
    <n v="3"/>
    <n v="125"/>
    <n v="352625"/>
    <n v="49367.5"/>
    <n v="303257.5"/>
    <n v="338520"/>
    <n v="344162"/>
    <d v="2013-12-01T00:00:00"/>
    <n v="12"/>
    <s v="December"/>
    <s v="2013"/>
    <n v="1.1348837209302325"/>
    <n v="122"/>
  </r>
  <r>
    <x v="0"/>
    <s v="Canada"/>
    <x v="1"/>
    <s v="High"/>
    <n v="2227.5"/>
    <n v="5"/>
    <n v="350"/>
    <n v="779625"/>
    <n v="109147.5"/>
    <n v="670477.5"/>
    <n v="579150"/>
    <n v="768487.5"/>
    <d v="2014-01-01T00:00:00"/>
    <n v="1"/>
    <s v="January"/>
    <s v="2014"/>
    <n v="1.1461794019933556"/>
    <n v="345"/>
  </r>
  <r>
    <x v="0"/>
    <s v="Germany"/>
    <x v="1"/>
    <s v="High"/>
    <n v="1199"/>
    <n v="5"/>
    <n v="350"/>
    <n v="419650"/>
    <n v="58751"/>
    <n v="360899"/>
    <n v="311740"/>
    <n v="413655"/>
    <d v="2014-04-01T00:00:00"/>
    <n v="4"/>
    <s v="April"/>
    <s v="2014"/>
    <n v="1.1461794019933556"/>
    <n v="345"/>
  </r>
  <r>
    <x v="0"/>
    <s v="Canada"/>
    <x v="1"/>
    <s v="High"/>
    <n v="200"/>
    <n v="5"/>
    <n v="350"/>
    <n v="70000"/>
    <n v="9800"/>
    <n v="60200"/>
    <n v="52000"/>
    <n v="69000"/>
    <d v="2014-05-01T00:00:00"/>
    <n v="5"/>
    <s v="May"/>
    <s v="2014"/>
    <n v="1.1461794019933556"/>
    <n v="345"/>
  </r>
  <r>
    <x v="0"/>
    <s v="Canada"/>
    <x v="1"/>
    <s v="High"/>
    <n v="388"/>
    <n v="5"/>
    <n v="7"/>
    <n v="2716"/>
    <n v="380.24"/>
    <n v="2335.7600000000002"/>
    <n v="1940"/>
    <n v="776"/>
    <d v="2014-09-01T00:00:00"/>
    <n v="9"/>
    <s v="September"/>
    <s v="2014"/>
    <n v="0.33222591362126241"/>
    <n v="2"/>
  </r>
  <r>
    <x v="0"/>
    <s v="Mexico"/>
    <x v="1"/>
    <s v="High"/>
    <n v="1727"/>
    <n v="5"/>
    <n v="7"/>
    <n v="12089"/>
    <n v="1692.46"/>
    <n v="10396.540000000001"/>
    <n v="8635"/>
    <n v="3454"/>
    <d v="2013-10-01T00:00:00"/>
    <n v="10"/>
    <s v="October"/>
    <s v="2013"/>
    <n v="0.33222591362126241"/>
    <n v="2"/>
  </r>
  <r>
    <x v="1"/>
    <s v="Canada"/>
    <x v="1"/>
    <s v="High"/>
    <n v="2300"/>
    <n v="5"/>
    <n v="15"/>
    <n v="34500"/>
    <n v="4830"/>
    <n v="29670"/>
    <n v="23000"/>
    <n v="23000"/>
    <d v="2014-12-01T00:00:00"/>
    <n v="12"/>
    <s v="December"/>
    <s v="2014"/>
    <n v="0.77519379844961245"/>
    <n v="10"/>
  </r>
  <r>
    <x v="0"/>
    <s v="Mexico"/>
    <x v="2"/>
    <s v="High"/>
    <n v="260"/>
    <n v="10"/>
    <n v="20"/>
    <n v="5200"/>
    <n v="728"/>
    <n v="4472"/>
    <n v="2600"/>
    <n v="2600"/>
    <d v="2014-02-01T00:00:00"/>
    <n v="2"/>
    <s v="February"/>
    <s v="2014"/>
    <n v="0.58139534883720934"/>
    <n v="10"/>
  </r>
  <r>
    <x v="1"/>
    <s v="Canada"/>
    <x v="2"/>
    <s v="High"/>
    <n v="2470"/>
    <n v="10"/>
    <n v="15"/>
    <n v="37050"/>
    <n v="5187"/>
    <n v="31863"/>
    <n v="24700"/>
    <n v="12350"/>
    <d v="2013-09-01T00:00:00"/>
    <n v="9"/>
    <s v="September"/>
    <s v="2013"/>
    <n v="0.38759689922480622"/>
    <n v="5"/>
  </r>
  <r>
    <x v="1"/>
    <s v="Canada"/>
    <x v="2"/>
    <s v="High"/>
    <n v="1743"/>
    <n v="10"/>
    <n v="15"/>
    <n v="26145"/>
    <n v="3660.3"/>
    <n v="22484.7"/>
    <n v="17430"/>
    <n v="8715"/>
    <d v="2013-10-01T00:00:00"/>
    <n v="10"/>
    <s v="October"/>
    <s v="2013"/>
    <n v="0.38759689922480617"/>
    <n v="5"/>
  </r>
  <r>
    <x v="2"/>
    <s v="United States of America"/>
    <x v="2"/>
    <s v="High"/>
    <n v="2914"/>
    <n v="10"/>
    <n v="12"/>
    <n v="34968"/>
    <n v="4895.5200000000004"/>
    <n v="30072.48"/>
    <n v="8742"/>
    <n v="5828"/>
    <d v="2014-10-01T00:00:00"/>
    <n v="10"/>
    <s v="October"/>
    <s v="2014"/>
    <n v="0.19379844961240311"/>
    <n v="2"/>
  </r>
  <r>
    <x v="0"/>
    <s v="France"/>
    <x v="2"/>
    <s v="High"/>
    <n v="1731"/>
    <n v="10"/>
    <n v="7"/>
    <n v="12117"/>
    <n v="1696.38"/>
    <n v="10420.619999999999"/>
    <n v="8655"/>
    <n v="-5193"/>
    <d v="2014-10-01T00:00:00"/>
    <n v="10"/>
    <s v="October"/>
    <s v="2014"/>
    <n v="-0.49833887043189373"/>
    <n v="-3"/>
  </r>
  <r>
    <x v="0"/>
    <s v="Canada"/>
    <x v="2"/>
    <s v="High"/>
    <n v="700"/>
    <n v="10"/>
    <n v="350"/>
    <n v="245000"/>
    <n v="34300"/>
    <n v="210700"/>
    <n v="182000"/>
    <n v="238000"/>
    <d v="2014-11-01T00:00:00"/>
    <n v="11"/>
    <s v="November"/>
    <s v="2014"/>
    <n v="1.1295681063122924"/>
    <n v="340"/>
  </r>
  <r>
    <x v="2"/>
    <s v="Canada"/>
    <x v="2"/>
    <s v="High"/>
    <n v="2222"/>
    <n v="10"/>
    <n v="12"/>
    <n v="26664"/>
    <n v="3732.96"/>
    <n v="22931.040000000001"/>
    <n v="6666"/>
    <n v="4444"/>
    <d v="2013-11-01T00:00:00"/>
    <n v="11"/>
    <s v="November"/>
    <s v="2013"/>
    <n v="0.19379844961240308"/>
    <n v="2"/>
  </r>
  <r>
    <x v="0"/>
    <s v="United States of America"/>
    <x v="2"/>
    <s v="High"/>
    <n v="1177"/>
    <n v="10"/>
    <n v="350"/>
    <n v="411950"/>
    <n v="57673"/>
    <n v="354277"/>
    <n v="306020"/>
    <n v="400180"/>
    <d v="2014-11-01T00:00:00"/>
    <n v="11"/>
    <s v="November"/>
    <s v="2014"/>
    <n v="1.1295681063122924"/>
    <n v="340"/>
  </r>
  <r>
    <x v="0"/>
    <s v="France"/>
    <x v="2"/>
    <s v="High"/>
    <n v="1922"/>
    <n v="10"/>
    <n v="350"/>
    <n v="672700"/>
    <n v="94178"/>
    <n v="578522"/>
    <n v="499720"/>
    <n v="653480"/>
    <d v="2013-11-01T00:00:00"/>
    <n v="11"/>
    <s v="November"/>
    <s v="2013"/>
    <n v="1.1295681063122924"/>
    <n v="340"/>
  </r>
  <r>
    <x v="3"/>
    <s v="Mexico"/>
    <x v="3"/>
    <s v="High"/>
    <n v="1575"/>
    <n v="120"/>
    <n v="125"/>
    <n v="196875"/>
    <n v="27562.5"/>
    <n v="169312.5"/>
    <n v="189000"/>
    <n v="7875"/>
    <d v="2014-02-01T00:00:00"/>
    <n v="2"/>
    <s v="February"/>
    <s v="2014"/>
    <n v="4.6511627906976744E-2"/>
    <n v="5"/>
  </r>
  <r>
    <x v="0"/>
    <s v="United States of America"/>
    <x v="3"/>
    <s v="High"/>
    <n v="606"/>
    <n v="120"/>
    <n v="20"/>
    <n v="12120"/>
    <n v="1696.8000000000002"/>
    <n v="10423.200000000001"/>
    <n v="6060"/>
    <n v="-60600"/>
    <d v="2014-04-01T00:00:00"/>
    <n v="4"/>
    <s v="April"/>
    <s v="2014"/>
    <n v="-5.8139534883720927"/>
    <n v="-100"/>
  </r>
  <r>
    <x v="4"/>
    <s v="United States of America"/>
    <x v="3"/>
    <s v="High"/>
    <n v="2460"/>
    <n v="120"/>
    <n v="300"/>
    <n v="738000"/>
    <n v="103320"/>
    <n v="634680"/>
    <n v="615000"/>
    <n v="442800"/>
    <d v="2014-07-01T00:00:00"/>
    <n v="7"/>
    <s v="July"/>
    <s v="2014"/>
    <n v="0.69767441860465118"/>
    <n v="180"/>
  </r>
  <r>
    <x v="4"/>
    <s v="Canada"/>
    <x v="3"/>
    <s v="High"/>
    <n v="269"/>
    <n v="120"/>
    <n v="300"/>
    <n v="80700"/>
    <n v="11298"/>
    <n v="69402"/>
    <n v="67250"/>
    <n v="48420"/>
    <d v="2013-10-01T00:00:00"/>
    <n v="10"/>
    <s v="October"/>
    <s v="2013"/>
    <n v="0.69767441860465118"/>
    <n v="180"/>
  </r>
  <r>
    <x v="4"/>
    <s v="Germany"/>
    <x v="3"/>
    <s v="High"/>
    <n v="2536"/>
    <n v="120"/>
    <n v="300"/>
    <n v="760800"/>
    <n v="106512"/>
    <n v="654288"/>
    <n v="634000"/>
    <n v="456480"/>
    <d v="2013-11-01T00:00:00"/>
    <n v="11"/>
    <s v="November"/>
    <s v="2013"/>
    <n v="0.69767441860465118"/>
    <n v="180"/>
  </r>
  <r>
    <x v="0"/>
    <s v="Mexico"/>
    <x v="4"/>
    <s v="High"/>
    <n v="2903"/>
    <n v="250"/>
    <n v="7"/>
    <n v="20321"/>
    <n v="2844.94"/>
    <n v="17476.060000000001"/>
    <n v="14515"/>
    <n v="-705429"/>
    <d v="2014-03-01T00:00:00"/>
    <n v="3"/>
    <s v="March"/>
    <s v="2014"/>
    <n v="-40.365448504983384"/>
    <n v="-243"/>
  </r>
  <r>
    <x v="4"/>
    <s v="United States of America"/>
    <x v="4"/>
    <s v="High"/>
    <n v="2541"/>
    <n v="250"/>
    <n v="300"/>
    <n v="762300"/>
    <n v="106722"/>
    <n v="655578"/>
    <n v="635250"/>
    <n v="127050"/>
    <d v="2014-08-01T00:00:00"/>
    <n v="8"/>
    <s v="August"/>
    <s v="2014"/>
    <n v="0.19379844961240311"/>
    <n v="50"/>
  </r>
  <r>
    <x v="4"/>
    <s v="Canada"/>
    <x v="4"/>
    <s v="High"/>
    <n v="269"/>
    <n v="250"/>
    <n v="300"/>
    <n v="80700"/>
    <n v="11298"/>
    <n v="69402"/>
    <n v="67250"/>
    <n v="13450"/>
    <d v="2013-10-01T00:00:00"/>
    <n v="10"/>
    <s v="October"/>
    <s v="2013"/>
    <n v="0.19379844961240311"/>
    <n v="50"/>
  </r>
  <r>
    <x v="4"/>
    <s v="Canada"/>
    <x v="4"/>
    <s v="High"/>
    <n v="1496"/>
    <n v="250"/>
    <n v="300"/>
    <n v="448800"/>
    <n v="62832"/>
    <n v="385968"/>
    <n v="374000"/>
    <n v="74800"/>
    <d v="2014-10-01T00:00:00"/>
    <n v="10"/>
    <s v="October"/>
    <s v="2014"/>
    <n v="0.19379844961240311"/>
    <n v="50"/>
  </r>
  <r>
    <x v="4"/>
    <s v="United States of America"/>
    <x v="4"/>
    <s v="High"/>
    <n v="1010"/>
    <n v="250"/>
    <n v="300"/>
    <n v="303000"/>
    <n v="42420"/>
    <n v="260580"/>
    <n v="252500"/>
    <n v="50500"/>
    <d v="2014-10-01T00:00:00"/>
    <n v="10"/>
    <s v="October"/>
    <s v="2014"/>
    <n v="0.19379844961240311"/>
    <n v="50"/>
  </r>
  <r>
    <x v="0"/>
    <s v="France"/>
    <x v="4"/>
    <s v="High"/>
    <n v="1281"/>
    <n v="250"/>
    <n v="350"/>
    <n v="448350"/>
    <n v="62769"/>
    <n v="385581"/>
    <n v="333060"/>
    <n v="128100"/>
    <d v="2013-12-01T00:00:00"/>
    <n v="12"/>
    <s v="December"/>
    <s v="2013"/>
    <n v="0.33222591362126247"/>
    <n v="100"/>
  </r>
  <r>
    <x v="4"/>
    <s v="Canada"/>
    <x v="5"/>
    <s v="High"/>
    <n v="888"/>
    <n v="260"/>
    <n v="300"/>
    <n v="266400"/>
    <n v="37296"/>
    <n v="229104"/>
    <n v="222000"/>
    <n v="35520"/>
    <d v="2014-03-01T00:00:00"/>
    <n v="3"/>
    <s v="March"/>
    <s v="2014"/>
    <n v="0.15503875968992248"/>
    <n v="40"/>
  </r>
  <r>
    <x v="3"/>
    <s v="United States of America"/>
    <x v="5"/>
    <s v="High"/>
    <n v="2844"/>
    <n v="260"/>
    <n v="125"/>
    <n v="355500"/>
    <n v="49770"/>
    <n v="305730"/>
    <n v="341280"/>
    <n v="-383940"/>
    <d v="2014-05-01T00:00:00"/>
    <n v="5"/>
    <s v="May"/>
    <s v="2014"/>
    <n v="-1.2558139534883721"/>
    <n v="-135"/>
  </r>
  <r>
    <x v="2"/>
    <s v="France"/>
    <x v="5"/>
    <s v="High"/>
    <n v="2475"/>
    <n v="260"/>
    <n v="12"/>
    <n v="29700"/>
    <n v="4158"/>
    <n v="25542"/>
    <n v="7425"/>
    <n v="-613800"/>
    <d v="2014-08-01T00:00:00"/>
    <n v="8"/>
    <s v="August"/>
    <s v="2014"/>
    <n v="-24.031007751937985"/>
    <n v="-248"/>
  </r>
  <r>
    <x v="1"/>
    <s v="Canada"/>
    <x v="5"/>
    <s v="High"/>
    <n v="1743"/>
    <n v="260"/>
    <n v="15"/>
    <n v="26145"/>
    <n v="3660.3"/>
    <n v="22484.7"/>
    <n v="17430"/>
    <n v="-427035"/>
    <d v="2013-10-01T00:00:00"/>
    <n v="10"/>
    <s v="October"/>
    <s v="2013"/>
    <n v="-18.992248062015502"/>
    <n v="-245"/>
  </r>
  <r>
    <x v="2"/>
    <s v="United States of America"/>
    <x v="5"/>
    <s v="High"/>
    <n v="2914"/>
    <n v="260"/>
    <n v="12"/>
    <n v="34968"/>
    <n v="4895.5200000000004"/>
    <n v="30072.48"/>
    <n v="8742"/>
    <n v="-722672"/>
    <d v="2014-10-01T00:00:00"/>
    <n v="10"/>
    <s v="October"/>
    <s v="2014"/>
    <n v="-24.031007751937985"/>
    <n v="-248"/>
  </r>
  <r>
    <x v="0"/>
    <s v="France"/>
    <x v="5"/>
    <s v="High"/>
    <n v="1731"/>
    <n v="260"/>
    <n v="7"/>
    <n v="12117"/>
    <n v="1696.38"/>
    <n v="10420.619999999999"/>
    <n v="8655"/>
    <n v="-437943"/>
    <d v="2014-10-01T00:00:00"/>
    <n v="10"/>
    <s v="October"/>
    <s v="2014"/>
    <n v="-42.026578073089702"/>
    <n v="-253"/>
  </r>
  <r>
    <x v="0"/>
    <s v="Mexico"/>
    <x v="5"/>
    <s v="High"/>
    <n v="1727"/>
    <n v="260"/>
    <n v="7"/>
    <n v="12089"/>
    <n v="1692.46"/>
    <n v="10396.540000000001"/>
    <n v="8635"/>
    <n v="-436931"/>
    <d v="2013-10-01T00:00:00"/>
    <n v="10"/>
    <s v="October"/>
    <s v="2013"/>
    <n v="-42.026578073089695"/>
    <n v="-253"/>
  </r>
  <r>
    <x v="1"/>
    <s v="Mexico"/>
    <x v="5"/>
    <s v="High"/>
    <n v="1870"/>
    <n v="260"/>
    <n v="15"/>
    <n v="28050"/>
    <n v="3927"/>
    <n v="24123"/>
    <n v="18700"/>
    <n v="-458150"/>
    <d v="2013-11-01T00:00:00"/>
    <n v="11"/>
    <s v="November"/>
    <s v="2013"/>
    <n v="-18.992248062015506"/>
    <n v="-245"/>
  </r>
  <r>
    <x v="3"/>
    <s v="France"/>
    <x v="0"/>
    <s v="High"/>
    <n v="1174"/>
    <n v="3"/>
    <n v="125"/>
    <n v="146750"/>
    <n v="22012.5"/>
    <n v="124737.5"/>
    <n v="140880"/>
    <n v="143228"/>
    <d v="2014-08-01T00:00:00"/>
    <n v="8"/>
    <s v="August"/>
    <s v="2014"/>
    <n v="1.148235294117647"/>
    <n v="122"/>
  </r>
  <r>
    <x v="3"/>
    <s v="Germany"/>
    <x v="0"/>
    <s v="High"/>
    <n v="2767"/>
    <n v="3"/>
    <n v="125"/>
    <n v="345875"/>
    <n v="51881.25"/>
    <n v="293993.75"/>
    <n v="332040"/>
    <n v="337574"/>
    <d v="2014-08-01T00:00:00"/>
    <n v="8"/>
    <s v="August"/>
    <s v="2014"/>
    <n v="1.148235294117647"/>
    <n v="122"/>
  </r>
  <r>
    <x v="3"/>
    <s v="Germany"/>
    <x v="0"/>
    <s v="High"/>
    <n v="1085"/>
    <n v="3"/>
    <n v="125"/>
    <n v="135625"/>
    <n v="20343.75"/>
    <n v="115281.25"/>
    <n v="130200"/>
    <n v="132370"/>
    <d v="2014-10-01T00:00:00"/>
    <n v="10"/>
    <s v="October"/>
    <s v="2014"/>
    <n v="1.148235294117647"/>
    <n v="122"/>
  </r>
  <r>
    <x v="4"/>
    <s v="Mexico"/>
    <x v="1"/>
    <s v="High"/>
    <n v="546"/>
    <n v="5"/>
    <n v="300"/>
    <n v="163800"/>
    <n v="24570"/>
    <n v="139230"/>
    <n v="136500"/>
    <n v="161070"/>
    <d v="2014-10-01T00:00:00"/>
    <n v="10"/>
    <s v="October"/>
    <s v="2014"/>
    <n v="1.1568627450980393"/>
    <n v="295"/>
  </r>
  <r>
    <x v="0"/>
    <s v="Germany"/>
    <x v="2"/>
    <s v="High"/>
    <n v="1158"/>
    <n v="10"/>
    <n v="20"/>
    <n v="23160"/>
    <n v="3474"/>
    <n v="19686"/>
    <n v="11580"/>
    <n v="11580"/>
    <d v="2014-03-01T00:00:00"/>
    <n v="3"/>
    <s v="March"/>
    <s v="2014"/>
    <n v="0.58823529411764708"/>
    <n v="10"/>
  </r>
  <r>
    <x v="1"/>
    <s v="Canada"/>
    <x v="2"/>
    <s v="High"/>
    <n v="1614"/>
    <n v="10"/>
    <n v="15"/>
    <n v="24210"/>
    <n v="3631.5"/>
    <n v="20578.5"/>
    <n v="16140"/>
    <n v="8070"/>
    <d v="2014-04-01T00:00:00"/>
    <n v="4"/>
    <s v="April"/>
    <s v="2014"/>
    <n v="0.39215686274509803"/>
    <n v="5"/>
  </r>
  <r>
    <x v="0"/>
    <s v="Mexico"/>
    <x v="2"/>
    <s v="High"/>
    <n v="2535"/>
    <n v="10"/>
    <n v="7"/>
    <n v="17745"/>
    <n v="2661.75"/>
    <n v="15083.25"/>
    <n v="12675"/>
    <n v="-7605"/>
    <d v="2014-04-01T00:00:00"/>
    <n v="4"/>
    <s v="April"/>
    <s v="2014"/>
    <n v="-0.50420168067226889"/>
    <n v="-3"/>
  </r>
  <r>
    <x v="0"/>
    <s v="Mexico"/>
    <x v="2"/>
    <s v="High"/>
    <n v="2851"/>
    <n v="10"/>
    <n v="350"/>
    <n v="997850"/>
    <n v="149677.5"/>
    <n v="848172.5"/>
    <n v="741260"/>
    <n v="969340"/>
    <d v="2014-05-01T00:00:00"/>
    <n v="5"/>
    <s v="May"/>
    <s v="2014"/>
    <n v="1.1428571428571428"/>
    <n v="340"/>
  </r>
  <r>
    <x v="1"/>
    <s v="Canada"/>
    <x v="2"/>
    <s v="High"/>
    <n v="2559"/>
    <n v="10"/>
    <n v="15"/>
    <n v="38385"/>
    <n v="5757.75"/>
    <n v="32627.25"/>
    <n v="25590"/>
    <n v="12795"/>
    <d v="2014-08-01T00:00:00"/>
    <n v="8"/>
    <s v="August"/>
    <s v="2014"/>
    <n v="0.39215686274509803"/>
    <n v="5"/>
  </r>
  <r>
    <x v="0"/>
    <s v="United States of America"/>
    <x v="2"/>
    <s v="High"/>
    <n v="267"/>
    <n v="10"/>
    <n v="20"/>
    <n v="5340"/>
    <n v="801"/>
    <n v="4539"/>
    <n v="2670"/>
    <n v="2670"/>
    <d v="2013-10-01T00:00:00"/>
    <n v="10"/>
    <s v="October"/>
    <s v="2013"/>
    <n v="0.58823529411764708"/>
    <n v="10"/>
  </r>
  <r>
    <x v="3"/>
    <s v="Germany"/>
    <x v="2"/>
    <s v="High"/>
    <n v="1085"/>
    <n v="10"/>
    <n v="125"/>
    <n v="135625"/>
    <n v="20343.75"/>
    <n v="115281.25"/>
    <n v="130200"/>
    <n v="124775"/>
    <d v="2014-10-01T00:00:00"/>
    <n v="10"/>
    <s v="October"/>
    <s v="2014"/>
    <n v="1.0823529411764705"/>
    <n v="115"/>
  </r>
  <r>
    <x v="1"/>
    <s v="Germany"/>
    <x v="2"/>
    <s v="High"/>
    <n v="1175"/>
    <n v="10"/>
    <n v="15"/>
    <n v="17625"/>
    <n v="2643.75"/>
    <n v="14981.25"/>
    <n v="11750"/>
    <n v="5875"/>
    <d v="2014-10-01T00:00:00"/>
    <n v="10"/>
    <s v="October"/>
    <s v="2014"/>
    <n v="0.39215686274509803"/>
    <n v="5"/>
  </r>
  <r>
    <x v="0"/>
    <s v="United States of America"/>
    <x v="2"/>
    <s v="High"/>
    <n v="2007"/>
    <n v="10"/>
    <n v="350"/>
    <n v="702450"/>
    <n v="105367.5"/>
    <n v="597082.5"/>
    <n v="521820"/>
    <n v="682380"/>
    <d v="2013-11-01T00:00:00"/>
    <n v="11"/>
    <s v="November"/>
    <s v="2013"/>
    <n v="1.1428571428571428"/>
    <n v="340"/>
  </r>
  <r>
    <x v="0"/>
    <s v="Mexico"/>
    <x v="2"/>
    <s v="High"/>
    <n v="2151"/>
    <n v="10"/>
    <n v="350"/>
    <n v="752850"/>
    <n v="112927.5"/>
    <n v="639922.5"/>
    <n v="559260"/>
    <n v="731340"/>
    <d v="2013-11-01T00:00:00"/>
    <n v="11"/>
    <s v="November"/>
    <s v="2013"/>
    <n v="1.1428571428571428"/>
    <n v="340"/>
  </r>
  <r>
    <x v="2"/>
    <s v="United States of America"/>
    <x v="2"/>
    <s v="High"/>
    <n v="914"/>
    <n v="10"/>
    <n v="12"/>
    <n v="10968"/>
    <n v="1645.2"/>
    <n v="9322.7999999999993"/>
    <n v="2742"/>
    <n v="1828"/>
    <d v="2014-12-01T00:00:00"/>
    <n v="12"/>
    <s v="December"/>
    <s v="2014"/>
    <n v="0.19607843137254904"/>
    <n v="2"/>
  </r>
  <r>
    <x v="0"/>
    <s v="France"/>
    <x v="2"/>
    <s v="High"/>
    <n v="293"/>
    <n v="10"/>
    <n v="20"/>
    <n v="5860"/>
    <n v="879"/>
    <n v="4981"/>
    <n v="2930"/>
    <n v="2930"/>
    <d v="2014-12-01T00:00:00"/>
    <n v="12"/>
    <s v="December"/>
    <s v="2014"/>
    <n v="0.58823529411764708"/>
    <n v="10"/>
  </r>
  <r>
    <x v="2"/>
    <s v="Mexico"/>
    <x v="3"/>
    <s v="High"/>
    <n v="500"/>
    <n v="120"/>
    <n v="12"/>
    <n v="6000"/>
    <n v="900"/>
    <n v="5100"/>
    <n v="1500"/>
    <n v="-54000"/>
    <d v="2014-03-01T00:00:00"/>
    <n v="3"/>
    <s v="March"/>
    <s v="2014"/>
    <n v="-10.588235294117647"/>
    <n v="-108"/>
  </r>
  <r>
    <x v="1"/>
    <s v="France"/>
    <x v="3"/>
    <s v="High"/>
    <n v="2826"/>
    <n v="120"/>
    <n v="15"/>
    <n v="42390"/>
    <n v="6358.5"/>
    <n v="36031.5"/>
    <n v="28260"/>
    <n v="-296730"/>
    <d v="2014-05-01T00:00:00"/>
    <n v="5"/>
    <s v="May"/>
    <s v="2014"/>
    <n v="-8.235294117647058"/>
    <n v="-105"/>
  </r>
  <r>
    <x v="3"/>
    <s v="France"/>
    <x v="3"/>
    <s v="High"/>
    <n v="663"/>
    <n v="120"/>
    <n v="125"/>
    <n v="82875"/>
    <n v="12431.25"/>
    <n v="70443.75"/>
    <n v="79560"/>
    <n v="3315"/>
    <d v="2014-09-01T00:00:00"/>
    <n v="9"/>
    <s v="September"/>
    <s v="2014"/>
    <n v="4.7058823529411764E-2"/>
    <n v="5"/>
  </r>
  <r>
    <x v="4"/>
    <s v="United States of America"/>
    <x v="3"/>
    <s v="High"/>
    <n v="2574"/>
    <n v="120"/>
    <n v="300"/>
    <n v="772200"/>
    <n v="115830"/>
    <n v="656370"/>
    <n v="643500"/>
    <n v="463320"/>
    <d v="2013-11-01T00:00:00"/>
    <n v="11"/>
    <s v="November"/>
    <s v="2013"/>
    <n v="0.70588235294117652"/>
    <n v="180"/>
  </r>
  <r>
    <x v="3"/>
    <s v="United States of America"/>
    <x v="3"/>
    <s v="High"/>
    <n v="2438"/>
    <n v="120"/>
    <n v="125"/>
    <n v="304750"/>
    <n v="45712.5"/>
    <n v="259037.5"/>
    <n v="292560"/>
    <n v="12190"/>
    <d v="2013-12-01T00:00:00"/>
    <n v="12"/>
    <s v="December"/>
    <s v="2013"/>
    <n v="4.7058823529411764E-2"/>
    <n v="5"/>
  </r>
  <r>
    <x v="2"/>
    <s v="United States of America"/>
    <x v="3"/>
    <s v="High"/>
    <n v="914"/>
    <n v="120"/>
    <n v="12"/>
    <n v="10968"/>
    <n v="1645.2"/>
    <n v="9322.7999999999993"/>
    <n v="2742"/>
    <n v="-98712"/>
    <d v="2014-12-01T00:00:00"/>
    <n v="12"/>
    <s v="December"/>
    <s v="2014"/>
    <n v="-10.588235294117649"/>
    <n v="-108"/>
  </r>
  <r>
    <x v="0"/>
    <s v="Canada"/>
    <x v="4"/>
    <s v="High"/>
    <n v="865.5"/>
    <n v="250"/>
    <n v="20"/>
    <n v="17310"/>
    <n v="2596.5"/>
    <n v="14713.5"/>
    <n v="8655"/>
    <n v="-199065"/>
    <d v="2014-07-01T00:00:00"/>
    <n v="7"/>
    <s v="July"/>
    <s v="2014"/>
    <n v="-13.529411764705882"/>
    <n v="-230"/>
  </r>
  <r>
    <x v="1"/>
    <s v="Germany"/>
    <x v="4"/>
    <s v="High"/>
    <n v="492"/>
    <n v="250"/>
    <n v="15"/>
    <n v="7380"/>
    <n v="1107"/>
    <n v="6273"/>
    <n v="4920"/>
    <n v="-115620"/>
    <d v="2014-07-01T00:00:00"/>
    <n v="7"/>
    <s v="July"/>
    <s v="2014"/>
    <n v="-18.431372549019606"/>
    <n v="-235"/>
  </r>
  <r>
    <x v="0"/>
    <s v="United States of America"/>
    <x v="4"/>
    <s v="High"/>
    <n v="267"/>
    <n v="250"/>
    <n v="20"/>
    <n v="5340"/>
    <n v="801"/>
    <n v="4539"/>
    <n v="2670"/>
    <n v="-61410"/>
    <d v="2013-10-01T00:00:00"/>
    <n v="10"/>
    <s v="October"/>
    <s v="2013"/>
    <n v="-13.529411764705882"/>
    <n v="-230"/>
  </r>
  <r>
    <x v="1"/>
    <s v="Germany"/>
    <x v="4"/>
    <s v="High"/>
    <n v="1175"/>
    <n v="250"/>
    <n v="15"/>
    <n v="17625"/>
    <n v="2643.75"/>
    <n v="14981.25"/>
    <n v="11750"/>
    <n v="-276125"/>
    <d v="2014-10-01T00:00:00"/>
    <n v="10"/>
    <s v="October"/>
    <s v="2014"/>
    <n v="-18.431372549019606"/>
    <n v="-235"/>
  </r>
  <r>
    <x v="3"/>
    <s v="Canada"/>
    <x v="4"/>
    <s v="High"/>
    <n v="2954"/>
    <n v="250"/>
    <n v="125"/>
    <n v="369250"/>
    <n v="55387.5"/>
    <n v="313862.5"/>
    <n v="354480"/>
    <n v="-369250"/>
    <d v="2013-11-01T00:00:00"/>
    <n v="11"/>
    <s v="November"/>
    <s v="2013"/>
    <n v="-1.1764705882352942"/>
    <n v="-125"/>
  </r>
  <r>
    <x v="3"/>
    <s v="Germany"/>
    <x v="4"/>
    <s v="High"/>
    <n v="552"/>
    <n v="250"/>
    <n v="125"/>
    <n v="69000"/>
    <n v="10350"/>
    <n v="58650"/>
    <n v="66240"/>
    <n v="-69000"/>
    <d v="2014-11-01T00:00:00"/>
    <n v="11"/>
    <s v="November"/>
    <s v="2014"/>
    <n v="-1.1764705882352942"/>
    <n v="-125"/>
  </r>
  <r>
    <x v="0"/>
    <s v="France"/>
    <x v="4"/>
    <s v="High"/>
    <n v="293"/>
    <n v="250"/>
    <n v="20"/>
    <n v="5860"/>
    <n v="879"/>
    <n v="4981"/>
    <n v="2930"/>
    <n v="-67390"/>
    <d v="2014-12-01T00:00:00"/>
    <n v="12"/>
    <s v="December"/>
    <s v="2014"/>
    <n v="-13.529411764705882"/>
    <n v="-230"/>
  </r>
  <r>
    <x v="4"/>
    <s v="France"/>
    <x v="5"/>
    <s v="High"/>
    <n v="2475"/>
    <n v="260"/>
    <n v="300"/>
    <n v="742500"/>
    <n v="111375"/>
    <n v="631125"/>
    <n v="618750"/>
    <n v="99000"/>
    <d v="2014-03-01T00:00:00"/>
    <n v="3"/>
    <s v="March"/>
    <s v="2014"/>
    <n v="0.15686274509803921"/>
    <n v="40"/>
  </r>
  <r>
    <x v="4"/>
    <s v="Mexico"/>
    <x v="5"/>
    <s v="High"/>
    <n v="546"/>
    <n v="260"/>
    <n v="300"/>
    <n v="163800"/>
    <n v="24570"/>
    <n v="139230"/>
    <n v="136500"/>
    <n v="21840"/>
    <d v="2014-10-01T00:00:00"/>
    <n v="10"/>
    <s v="October"/>
    <s v="2014"/>
    <n v="0.15686274509803921"/>
    <n v="40"/>
  </r>
  <r>
    <x v="0"/>
    <s v="Mexico"/>
    <x v="1"/>
    <s v="High"/>
    <n v="1368"/>
    <n v="5"/>
    <n v="7"/>
    <n v="9576"/>
    <n v="1436.4"/>
    <n v="8139.6"/>
    <n v="6840"/>
    <n v="2736"/>
    <d v="2014-02-01T00:00:00"/>
    <n v="2"/>
    <s v="February"/>
    <s v="2014"/>
    <n v="0.33613445378151258"/>
    <n v="2"/>
  </r>
  <r>
    <x v="0"/>
    <s v="Canada"/>
    <x v="2"/>
    <s v="High"/>
    <n v="723"/>
    <n v="10"/>
    <n v="7"/>
    <n v="5061"/>
    <n v="759.15000000000009"/>
    <n v="4301.8500000000004"/>
    <n v="3615"/>
    <n v="-2169"/>
    <d v="2014-04-01T00:00:00"/>
    <n v="4"/>
    <s v="April"/>
    <s v="2014"/>
    <n v="-0.50420168067226889"/>
    <n v="-3"/>
  </r>
  <r>
    <x v="2"/>
    <s v="United States of America"/>
    <x v="4"/>
    <s v="High"/>
    <n v="1806"/>
    <n v="250"/>
    <n v="12"/>
    <n v="21672"/>
    <n v="3250.8"/>
    <n v="18421.2"/>
    <n v="5418"/>
    <n v="-429828"/>
    <d v="2014-05-01T00:00:00"/>
    <n v="5"/>
    <s v="May"/>
    <s v="2014"/>
    <n v="-23.333333333333332"/>
    <n v="-238"/>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x v="0"/>
    <x v="0"/>
    <s v="None"/>
    <n v="1618.5"/>
    <n v="3"/>
    <n v="20"/>
    <n v="32370"/>
    <n v="0"/>
    <n v="32370"/>
    <n v="16185"/>
    <n v="27514.5"/>
    <x v="0"/>
    <n v="1"/>
    <x v="0"/>
    <x v="0"/>
    <n v="0.85"/>
    <n v="17"/>
  </r>
  <r>
    <x v="0"/>
    <x v="1"/>
    <x v="0"/>
    <s v="None"/>
    <n v="1321"/>
    <n v="3"/>
    <n v="20"/>
    <n v="26420"/>
    <n v="0"/>
    <n v="26420"/>
    <n v="13210"/>
    <n v="22457"/>
    <x v="0"/>
    <n v="1"/>
    <x v="0"/>
    <x v="0"/>
    <n v="0.85"/>
    <n v="17"/>
  </r>
  <r>
    <x v="1"/>
    <x v="2"/>
    <x v="0"/>
    <s v="None"/>
    <n v="2178"/>
    <n v="3"/>
    <n v="15"/>
    <n v="32670"/>
    <n v="0"/>
    <n v="32670"/>
    <n v="21780"/>
    <n v="26136"/>
    <x v="1"/>
    <n v="6"/>
    <x v="1"/>
    <x v="0"/>
    <n v="0.8"/>
    <n v="12"/>
  </r>
  <r>
    <x v="1"/>
    <x v="1"/>
    <x v="0"/>
    <s v="None"/>
    <n v="888"/>
    <n v="3"/>
    <n v="15"/>
    <n v="13320"/>
    <n v="0"/>
    <n v="13320"/>
    <n v="8880"/>
    <n v="10656"/>
    <x v="1"/>
    <n v="6"/>
    <x v="1"/>
    <x v="0"/>
    <n v="0.8"/>
    <n v="12"/>
  </r>
  <r>
    <x v="1"/>
    <x v="3"/>
    <x v="0"/>
    <s v="None"/>
    <n v="2470"/>
    <n v="3"/>
    <n v="15"/>
    <n v="37050"/>
    <n v="0"/>
    <n v="37050"/>
    <n v="24700"/>
    <n v="29640"/>
    <x v="1"/>
    <n v="6"/>
    <x v="1"/>
    <x v="0"/>
    <n v="0.8"/>
    <n v="12"/>
  </r>
  <r>
    <x v="0"/>
    <x v="1"/>
    <x v="0"/>
    <s v="None"/>
    <n v="1513"/>
    <n v="3"/>
    <n v="350"/>
    <n v="529550"/>
    <n v="0"/>
    <n v="529550"/>
    <n v="393380"/>
    <n v="525011"/>
    <x v="2"/>
    <n v="12"/>
    <x v="2"/>
    <x v="0"/>
    <n v="0.99142857142857144"/>
    <n v="347"/>
  </r>
  <r>
    <x v="1"/>
    <x v="1"/>
    <x v="1"/>
    <s v="None"/>
    <n v="921"/>
    <n v="5"/>
    <n v="15"/>
    <n v="13815"/>
    <n v="0"/>
    <n v="13815"/>
    <n v="9210"/>
    <n v="9210"/>
    <x v="3"/>
    <n v="3"/>
    <x v="3"/>
    <x v="0"/>
    <n v="0.66666666666666663"/>
    <n v="10"/>
  </r>
  <r>
    <x v="2"/>
    <x v="0"/>
    <x v="1"/>
    <s v="None"/>
    <n v="2518"/>
    <n v="5"/>
    <n v="12"/>
    <n v="30216"/>
    <n v="0"/>
    <n v="30216"/>
    <n v="7554"/>
    <n v="17626"/>
    <x v="1"/>
    <n v="6"/>
    <x v="1"/>
    <x v="0"/>
    <n v="0.58333333333333337"/>
    <n v="7"/>
  </r>
  <r>
    <x v="0"/>
    <x v="2"/>
    <x v="1"/>
    <s v="None"/>
    <n v="1899"/>
    <n v="5"/>
    <n v="20"/>
    <n v="37980"/>
    <n v="0"/>
    <n v="37980"/>
    <n v="18990"/>
    <n v="28485"/>
    <x v="1"/>
    <n v="6"/>
    <x v="1"/>
    <x v="0"/>
    <n v="0.75"/>
    <n v="15"/>
  </r>
  <r>
    <x v="2"/>
    <x v="1"/>
    <x v="1"/>
    <s v="None"/>
    <n v="1545"/>
    <n v="5"/>
    <n v="12"/>
    <n v="18540"/>
    <n v="0"/>
    <n v="18540"/>
    <n v="4635"/>
    <n v="10815"/>
    <x v="1"/>
    <n v="6"/>
    <x v="1"/>
    <x v="0"/>
    <n v="0.58333333333333337"/>
    <n v="7"/>
  </r>
  <r>
    <x v="1"/>
    <x v="3"/>
    <x v="1"/>
    <s v="None"/>
    <n v="2470"/>
    <n v="5"/>
    <n v="15"/>
    <n v="37050"/>
    <n v="0"/>
    <n v="37050"/>
    <n v="24700"/>
    <n v="24700"/>
    <x v="1"/>
    <n v="6"/>
    <x v="1"/>
    <x v="0"/>
    <n v="0.66666666666666663"/>
    <n v="10"/>
  </r>
  <r>
    <x v="3"/>
    <x v="0"/>
    <x v="1"/>
    <s v="None"/>
    <n v="2665.5"/>
    <n v="5"/>
    <n v="125"/>
    <n v="333187.5"/>
    <n v="0"/>
    <n v="333187.5"/>
    <n v="319860"/>
    <n v="319860"/>
    <x v="4"/>
    <n v="7"/>
    <x v="4"/>
    <x v="0"/>
    <n v="0.96"/>
    <n v="120"/>
  </r>
  <r>
    <x v="4"/>
    <x v="3"/>
    <x v="1"/>
    <s v="None"/>
    <n v="958"/>
    <n v="5"/>
    <n v="300"/>
    <n v="287400"/>
    <n v="0"/>
    <n v="287400"/>
    <n v="239500"/>
    <n v="282610"/>
    <x v="5"/>
    <n v="8"/>
    <x v="5"/>
    <x v="0"/>
    <n v="0.98333333333333328"/>
    <n v="295"/>
  </r>
  <r>
    <x v="0"/>
    <x v="1"/>
    <x v="1"/>
    <s v="None"/>
    <n v="2146"/>
    <n v="5"/>
    <n v="7"/>
    <n v="15022"/>
    <n v="0"/>
    <n v="15022"/>
    <n v="10730"/>
    <n v="4292"/>
    <x v="6"/>
    <n v="9"/>
    <x v="6"/>
    <x v="0"/>
    <n v="0.2857142857142857"/>
    <n v="2"/>
  </r>
  <r>
    <x v="3"/>
    <x v="0"/>
    <x v="1"/>
    <s v="None"/>
    <n v="345"/>
    <n v="5"/>
    <n v="125"/>
    <n v="43125"/>
    <n v="0"/>
    <n v="43125"/>
    <n v="41400"/>
    <n v="41400"/>
    <x v="7"/>
    <n v="10"/>
    <x v="7"/>
    <x v="1"/>
    <n v="0.96"/>
    <n v="120"/>
  </r>
  <r>
    <x v="1"/>
    <x v="4"/>
    <x v="1"/>
    <s v="None"/>
    <n v="615"/>
    <n v="5"/>
    <n v="15"/>
    <n v="9225"/>
    <n v="0"/>
    <n v="9225"/>
    <n v="6150"/>
    <n v="6150"/>
    <x v="2"/>
    <n v="12"/>
    <x v="2"/>
    <x v="0"/>
    <n v="0.66666666666666663"/>
    <n v="10"/>
  </r>
  <r>
    <x v="0"/>
    <x v="0"/>
    <x v="2"/>
    <s v="None"/>
    <n v="292"/>
    <n v="10"/>
    <n v="20"/>
    <n v="5840"/>
    <n v="0"/>
    <n v="5840"/>
    <n v="2920"/>
    <n v="2920"/>
    <x v="8"/>
    <n v="2"/>
    <x v="8"/>
    <x v="0"/>
    <n v="0.5"/>
    <n v="10"/>
  </r>
  <r>
    <x v="1"/>
    <x v="3"/>
    <x v="2"/>
    <s v="None"/>
    <n v="974"/>
    <n v="10"/>
    <n v="15"/>
    <n v="14610"/>
    <n v="0"/>
    <n v="14610"/>
    <n v="9740"/>
    <n v="4870"/>
    <x v="8"/>
    <n v="2"/>
    <x v="8"/>
    <x v="0"/>
    <n v="0.33333333333333331"/>
    <n v="5"/>
  </r>
  <r>
    <x v="2"/>
    <x v="0"/>
    <x v="2"/>
    <s v="None"/>
    <n v="2518"/>
    <n v="10"/>
    <n v="12"/>
    <n v="30216"/>
    <n v="0"/>
    <n v="30216"/>
    <n v="7554"/>
    <n v="5036"/>
    <x v="1"/>
    <n v="6"/>
    <x v="1"/>
    <x v="0"/>
    <n v="0.16666666666666666"/>
    <n v="2"/>
  </r>
  <r>
    <x v="0"/>
    <x v="1"/>
    <x v="2"/>
    <s v="None"/>
    <n v="1006"/>
    <n v="10"/>
    <n v="350"/>
    <n v="352100"/>
    <n v="0"/>
    <n v="352100"/>
    <n v="261560"/>
    <n v="342040"/>
    <x v="1"/>
    <n v="6"/>
    <x v="1"/>
    <x v="0"/>
    <n v="0.97142857142857142"/>
    <n v="340"/>
  </r>
  <r>
    <x v="2"/>
    <x v="1"/>
    <x v="2"/>
    <s v="None"/>
    <n v="367"/>
    <n v="10"/>
    <n v="12"/>
    <n v="4404"/>
    <n v="0"/>
    <n v="4404"/>
    <n v="1101"/>
    <n v="734"/>
    <x v="4"/>
    <n v="7"/>
    <x v="4"/>
    <x v="0"/>
    <n v="0.16666666666666666"/>
    <n v="2"/>
  </r>
  <r>
    <x v="0"/>
    <x v="3"/>
    <x v="2"/>
    <s v="None"/>
    <n v="883"/>
    <n v="10"/>
    <n v="7"/>
    <n v="6181"/>
    <n v="0"/>
    <n v="6181"/>
    <n v="4415"/>
    <n v="-2649"/>
    <x v="5"/>
    <n v="8"/>
    <x v="5"/>
    <x v="0"/>
    <n v="-0.42857142857142855"/>
    <n v="-3"/>
  </r>
  <r>
    <x v="1"/>
    <x v="2"/>
    <x v="2"/>
    <s v="None"/>
    <n v="549"/>
    <n v="10"/>
    <n v="15"/>
    <n v="8235"/>
    <n v="0"/>
    <n v="8235"/>
    <n v="5490"/>
    <n v="2745"/>
    <x v="9"/>
    <n v="9"/>
    <x v="6"/>
    <x v="1"/>
    <n v="0.33333333333333331"/>
    <n v="5"/>
  </r>
  <r>
    <x v="4"/>
    <x v="3"/>
    <x v="2"/>
    <s v="None"/>
    <n v="788"/>
    <n v="10"/>
    <n v="300"/>
    <n v="236400"/>
    <n v="0"/>
    <n v="236400"/>
    <n v="197000"/>
    <n v="228520"/>
    <x v="9"/>
    <n v="9"/>
    <x v="6"/>
    <x v="1"/>
    <n v="0.96666666666666667"/>
    <n v="290"/>
  </r>
  <r>
    <x v="1"/>
    <x v="3"/>
    <x v="2"/>
    <s v="None"/>
    <n v="2472"/>
    <n v="10"/>
    <n v="15"/>
    <n v="37080"/>
    <n v="0"/>
    <n v="37080"/>
    <n v="24720"/>
    <n v="12360"/>
    <x v="6"/>
    <n v="9"/>
    <x v="6"/>
    <x v="0"/>
    <n v="0.33333333333333331"/>
    <n v="5"/>
  </r>
  <r>
    <x v="0"/>
    <x v="4"/>
    <x v="2"/>
    <s v="None"/>
    <n v="1143"/>
    <n v="10"/>
    <n v="7"/>
    <n v="8001"/>
    <n v="0"/>
    <n v="8001"/>
    <n v="5715"/>
    <n v="-3429"/>
    <x v="10"/>
    <n v="10"/>
    <x v="7"/>
    <x v="0"/>
    <n v="-0.42857142857142855"/>
    <n v="-3"/>
  </r>
  <r>
    <x v="0"/>
    <x v="0"/>
    <x v="2"/>
    <s v="None"/>
    <n v="1725"/>
    <n v="10"/>
    <n v="350"/>
    <n v="603750"/>
    <n v="0"/>
    <n v="603750"/>
    <n v="448500"/>
    <n v="586500"/>
    <x v="11"/>
    <n v="11"/>
    <x v="9"/>
    <x v="1"/>
    <n v="0.97142857142857142"/>
    <n v="340"/>
  </r>
  <r>
    <x v="2"/>
    <x v="4"/>
    <x v="2"/>
    <s v="None"/>
    <n v="912"/>
    <n v="10"/>
    <n v="12"/>
    <n v="10944"/>
    <n v="0"/>
    <n v="10944"/>
    <n v="2736"/>
    <n v="1824"/>
    <x v="11"/>
    <n v="11"/>
    <x v="9"/>
    <x v="1"/>
    <n v="0.16666666666666666"/>
    <n v="2"/>
  </r>
  <r>
    <x v="1"/>
    <x v="0"/>
    <x v="2"/>
    <s v="None"/>
    <n v="2152"/>
    <n v="10"/>
    <n v="15"/>
    <n v="32280"/>
    <n v="0"/>
    <n v="32280"/>
    <n v="21520"/>
    <n v="10760"/>
    <x v="12"/>
    <n v="12"/>
    <x v="2"/>
    <x v="1"/>
    <n v="0.33333333333333331"/>
    <n v="5"/>
  </r>
  <r>
    <x v="0"/>
    <x v="0"/>
    <x v="2"/>
    <s v="None"/>
    <n v="1817"/>
    <n v="10"/>
    <n v="20"/>
    <n v="36340"/>
    <n v="0"/>
    <n v="36340"/>
    <n v="18170"/>
    <n v="18170"/>
    <x v="2"/>
    <n v="12"/>
    <x v="2"/>
    <x v="0"/>
    <n v="0.5"/>
    <n v="10"/>
  </r>
  <r>
    <x v="0"/>
    <x v="1"/>
    <x v="2"/>
    <s v="None"/>
    <n v="1513"/>
    <n v="10"/>
    <n v="350"/>
    <n v="529550"/>
    <n v="0"/>
    <n v="529550"/>
    <n v="393380"/>
    <n v="514420"/>
    <x v="2"/>
    <n v="12"/>
    <x v="2"/>
    <x v="0"/>
    <n v="0.97142857142857142"/>
    <n v="340"/>
  </r>
  <r>
    <x v="0"/>
    <x v="3"/>
    <x v="3"/>
    <s v="None"/>
    <n v="1493"/>
    <n v="120"/>
    <n v="7"/>
    <n v="10451"/>
    <n v="0"/>
    <n v="10451"/>
    <n v="7465"/>
    <n v="-168709"/>
    <x v="0"/>
    <n v="1"/>
    <x v="0"/>
    <x v="0"/>
    <n v="-16.142857142857142"/>
    <n v="-113"/>
  </r>
  <r>
    <x v="3"/>
    <x v="2"/>
    <x v="3"/>
    <s v="None"/>
    <n v="1804"/>
    <n v="120"/>
    <n v="125"/>
    <n v="225500"/>
    <n v="0"/>
    <n v="225500"/>
    <n v="216480"/>
    <n v="9020"/>
    <x v="8"/>
    <n v="2"/>
    <x v="8"/>
    <x v="0"/>
    <n v="0.04"/>
    <n v="5"/>
  </r>
  <r>
    <x v="2"/>
    <x v="1"/>
    <x v="3"/>
    <s v="None"/>
    <n v="2161"/>
    <n v="120"/>
    <n v="12"/>
    <n v="25932"/>
    <n v="0"/>
    <n v="25932"/>
    <n v="6483"/>
    <n v="-233388"/>
    <x v="3"/>
    <n v="3"/>
    <x v="3"/>
    <x v="0"/>
    <n v="-9"/>
    <n v="-108"/>
  </r>
  <r>
    <x v="0"/>
    <x v="1"/>
    <x v="3"/>
    <s v="None"/>
    <n v="1006"/>
    <n v="120"/>
    <n v="350"/>
    <n v="352100"/>
    <n v="0"/>
    <n v="352100"/>
    <n v="261560"/>
    <n v="231380"/>
    <x v="1"/>
    <n v="6"/>
    <x v="1"/>
    <x v="0"/>
    <n v="0.65714285714285714"/>
    <n v="230"/>
  </r>
  <r>
    <x v="2"/>
    <x v="1"/>
    <x v="3"/>
    <s v="None"/>
    <n v="1545"/>
    <n v="120"/>
    <n v="12"/>
    <n v="18540"/>
    <n v="0"/>
    <n v="18540"/>
    <n v="4635"/>
    <n v="-166860"/>
    <x v="1"/>
    <n v="6"/>
    <x v="1"/>
    <x v="0"/>
    <n v="-9"/>
    <n v="-108"/>
  </r>
  <r>
    <x v="3"/>
    <x v="4"/>
    <x v="3"/>
    <s v="None"/>
    <n v="2821"/>
    <n v="120"/>
    <n v="125"/>
    <n v="352625"/>
    <n v="0"/>
    <n v="352625"/>
    <n v="338520"/>
    <n v="14105"/>
    <x v="5"/>
    <n v="8"/>
    <x v="5"/>
    <x v="0"/>
    <n v="0.04"/>
    <n v="5"/>
  </r>
  <r>
    <x v="3"/>
    <x v="0"/>
    <x v="3"/>
    <s v="None"/>
    <n v="345"/>
    <n v="120"/>
    <n v="125"/>
    <n v="43125"/>
    <n v="0"/>
    <n v="43125"/>
    <n v="41400"/>
    <n v="1725"/>
    <x v="7"/>
    <n v="10"/>
    <x v="7"/>
    <x v="1"/>
    <n v="0.04"/>
    <n v="5"/>
  </r>
  <r>
    <x v="4"/>
    <x v="0"/>
    <x v="4"/>
    <s v="None"/>
    <n v="2001"/>
    <n v="250"/>
    <n v="300"/>
    <n v="600300"/>
    <n v="0"/>
    <n v="600300"/>
    <n v="500250"/>
    <n v="100050"/>
    <x v="8"/>
    <n v="2"/>
    <x v="8"/>
    <x v="0"/>
    <n v="0.16666666666666666"/>
    <n v="50"/>
  </r>
  <r>
    <x v="2"/>
    <x v="1"/>
    <x v="4"/>
    <s v="None"/>
    <n v="2838"/>
    <n v="250"/>
    <n v="12"/>
    <n v="34056"/>
    <n v="0"/>
    <n v="34056"/>
    <n v="8514"/>
    <n v="-675444"/>
    <x v="13"/>
    <n v="4"/>
    <x v="10"/>
    <x v="0"/>
    <n v="-19.833333333333332"/>
    <n v="-238"/>
  </r>
  <r>
    <x v="1"/>
    <x v="2"/>
    <x v="4"/>
    <s v="None"/>
    <n v="2178"/>
    <n v="250"/>
    <n v="15"/>
    <n v="32670"/>
    <n v="0"/>
    <n v="32670"/>
    <n v="21780"/>
    <n v="-511830"/>
    <x v="1"/>
    <n v="6"/>
    <x v="1"/>
    <x v="0"/>
    <n v="-15.666666666666666"/>
    <n v="-235"/>
  </r>
  <r>
    <x v="1"/>
    <x v="1"/>
    <x v="4"/>
    <s v="None"/>
    <n v="888"/>
    <n v="250"/>
    <n v="15"/>
    <n v="13320"/>
    <n v="0"/>
    <n v="13320"/>
    <n v="8880"/>
    <n v="-208680"/>
    <x v="1"/>
    <n v="6"/>
    <x v="1"/>
    <x v="0"/>
    <n v="-15.666666666666666"/>
    <n v="-235"/>
  </r>
  <r>
    <x v="0"/>
    <x v="2"/>
    <x v="4"/>
    <s v="None"/>
    <n v="1527"/>
    <n v="250"/>
    <n v="350"/>
    <n v="534450"/>
    <n v="0"/>
    <n v="534450"/>
    <n v="397020"/>
    <n v="152700"/>
    <x v="9"/>
    <n v="9"/>
    <x v="6"/>
    <x v="1"/>
    <n v="0.2857142857142857"/>
    <n v="100"/>
  </r>
  <r>
    <x v="4"/>
    <x v="2"/>
    <x v="4"/>
    <s v="None"/>
    <n v="2151"/>
    <n v="250"/>
    <n v="300"/>
    <n v="645300"/>
    <n v="0"/>
    <n v="645300"/>
    <n v="537750"/>
    <n v="107550"/>
    <x v="6"/>
    <n v="9"/>
    <x v="6"/>
    <x v="0"/>
    <n v="0.16666666666666666"/>
    <n v="50"/>
  </r>
  <r>
    <x v="0"/>
    <x v="0"/>
    <x v="4"/>
    <s v="None"/>
    <n v="1817"/>
    <n v="250"/>
    <n v="20"/>
    <n v="36340"/>
    <n v="0"/>
    <n v="36340"/>
    <n v="18170"/>
    <n v="-417910"/>
    <x v="2"/>
    <n v="12"/>
    <x v="2"/>
    <x v="0"/>
    <n v="-11.5"/>
    <n v="-230"/>
  </r>
  <r>
    <x v="0"/>
    <x v="2"/>
    <x v="5"/>
    <s v="None"/>
    <n v="2750"/>
    <n v="260"/>
    <n v="350"/>
    <n v="962500"/>
    <n v="0"/>
    <n v="962500"/>
    <n v="715000"/>
    <n v="247500"/>
    <x v="8"/>
    <n v="2"/>
    <x v="8"/>
    <x v="0"/>
    <n v="0.25714285714285712"/>
    <n v="90"/>
  </r>
  <r>
    <x v="2"/>
    <x v="4"/>
    <x v="5"/>
    <s v="None"/>
    <n v="1953"/>
    <n v="260"/>
    <n v="12"/>
    <n v="23436"/>
    <n v="0"/>
    <n v="23436"/>
    <n v="5859"/>
    <n v="-484344"/>
    <x v="13"/>
    <n v="4"/>
    <x v="10"/>
    <x v="0"/>
    <n v="-20.666666666666668"/>
    <n v="-248"/>
  </r>
  <r>
    <x v="3"/>
    <x v="1"/>
    <x v="5"/>
    <s v="None"/>
    <n v="4219.5"/>
    <n v="260"/>
    <n v="125"/>
    <n v="527437.5"/>
    <n v="0"/>
    <n v="527437.5"/>
    <n v="506340"/>
    <n v="-569632.5"/>
    <x v="13"/>
    <n v="4"/>
    <x v="10"/>
    <x v="0"/>
    <n v="-1.08"/>
    <n v="-135"/>
  </r>
  <r>
    <x v="0"/>
    <x v="2"/>
    <x v="5"/>
    <s v="None"/>
    <n v="1899"/>
    <n v="260"/>
    <n v="20"/>
    <n v="37980"/>
    <n v="0"/>
    <n v="37980"/>
    <n v="18990"/>
    <n v="-455760"/>
    <x v="1"/>
    <n v="6"/>
    <x v="1"/>
    <x v="0"/>
    <n v="-12"/>
    <n v="-240"/>
  </r>
  <r>
    <x v="0"/>
    <x v="1"/>
    <x v="5"/>
    <s v="None"/>
    <n v="1686"/>
    <n v="260"/>
    <n v="7"/>
    <n v="11802"/>
    <n v="0"/>
    <n v="11802"/>
    <n v="8430"/>
    <n v="-426558"/>
    <x v="4"/>
    <n v="7"/>
    <x v="4"/>
    <x v="0"/>
    <n v="-36.142857142857146"/>
    <n v="-253"/>
  </r>
  <r>
    <x v="2"/>
    <x v="4"/>
    <x v="5"/>
    <s v="None"/>
    <n v="2141"/>
    <n v="260"/>
    <n v="12"/>
    <n v="25692"/>
    <n v="0"/>
    <n v="25692"/>
    <n v="6423"/>
    <n v="-530968"/>
    <x v="5"/>
    <n v="8"/>
    <x v="5"/>
    <x v="0"/>
    <n v="-20.666666666666668"/>
    <n v="-248"/>
  </r>
  <r>
    <x v="0"/>
    <x v="4"/>
    <x v="5"/>
    <s v="None"/>
    <n v="1143"/>
    <n v="260"/>
    <n v="7"/>
    <n v="8001"/>
    <n v="0"/>
    <n v="8001"/>
    <n v="5715"/>
    <n v="-289179"/>
    <x v="10"/>
    <n v="10"/>
    <x v="7"/>
    <x v="0"/>
    <n v="-36.142857142857146"/>
    <n v="-253"/>
  </r>
  <r>
    <x v="1"/>
    <x v="4"/>
    <x v="5"/>
    <s v="None"/>
    <n v="615"/>
    <n v="260"/>
    <n v="15"/>
    <n v="9225"/>
    <n v="0"/>
    <n v="9225"/>
    <n v="6150"/>
    <n v="-150675"/>
    <x v="2"/>
    <n v="12"/>
    <x v="2"/>
    <x v="0"/>
    <n v="-16.333333333333332"/>
    <n v="-245"/>
  </r>
  <r>
    <x v="0"/>
    <x v="2"/>
    <x v="2"/>
    <s v="Low"/>
    <n v="3945"/>
    <n v="10"/>
    <n v="7"/>
    <n v="27615"/>
    <n v="276.14999999999998"/>
    <n v="27338.85"/>
    <n v="19725"/>
    <n v="-11835"/>
    <x v="0"/>
    <n v="1"/>
    <x v="0"/>
    <x v="0"/>
    <n v="-0.4329004329004329"/>
    <n v="-3"/>
  </r>
  <r>
    <x v="1"/>
    <x v="2"/>
    <x v="2"/>
    <s v="Low"/>
    <n v="2296"/>
    <n v="10"/>
    <n v="15"/>
    <n v="34440"/>
    <n v="344.4"/>
    <n v="34095.599999999999"/>
    <n v="22960"/>
    <n v="11480"/>
    <x v="8"/>
    <n v="2"/>
    <x v="8"/>
    <x v="0"/>
    <n v="0.33670033670033672"/>
    <n v="5"/>
  </r>
  <r>
    <x v="0"/>
    <x v="2"/>
    <x v="2"/>
    <s v="Low"/>
    <n v="1030"/>
    <n v="10"/>
    <n v="7"/>
    <n v="7210"/>
    <n v="72.099999999999994"/>
    <n v="7137.9"/>
    <n v="5150"/>
    <n v="-3090"/>
    <x v="14"/>
    <n v="5"/>
    <x v="11"/>
    <x v="0"/>
    <n v="-0.4329004329004329"/>
    <n v="-3"/>
  </r>
  <r>
    <x v="0"/>
    <x v="2"/>
    <x v="3"/>
    <s v="Low"/>
    <n v="639"/>
    <n v="120"/>
    <n v="7"/>
    <n v="4473"/>
    <n v="44.73"/>
    <n v="4428.2700000000004"/>
    <n v="3195"/>
    <n v="-72207"/>
    <x v="15"/>
    <n v="11"/>
    <x v="9"/>
    <x v="0"/>
    <n v="-16.305916305916305"/>
    <n v="-113"/>
  </r>
  <r>
    <x v="0"/>
    <x v="0"/>
    <x v="4"/>
    <s v="Low"/>
    <n v="1326"/>
    <n v="250"/>
    <n v="7"/>
    <n v="9282"/>
    <n v="92.82"/>
    <n v="9189.18"/>
    <n v="6630"/>
    <n v="-322218"/>
    <x v="3"/>
    <n v="3"/>
    <x v="3"/>
    <x v="0"/>
    <n v="-35.064935064935064"/>
    <n v="-243"/>
  </r>
  <r>
    <x v="2"/>
    <x v="4"/>
    <x v="0"/>
    <s v="Low"/>
    <n v="1858"/>
    <n v="3"/>
    <n v="12"/>
    <n v="22296"/>
    <n v="222.96"/>
    <n v="22073.040000000001"/>
    <n v="5574"/>
    <n v="16722"/>
    <x v="8"/>
    <n v="2"/>
    <x v="8"/>
    <x v="0"/>
    <n v="0.75757575757575757"/>
    <n v="9"/>
  </r>
  <r>
    <x v="0"/>
    <x v="3"/>
    <x v="0"/>
    <s v="Low"/>
    <n v="1210"/>
    <n v="3"/>
    <n v="350"/>
    <n v="423500"/>
    <n v="4235"/>
    <n v="419265"/>
    <n v="314600"/>
    <n v="419870"/>
    <x v="3"/>
    <n v="3"/>
    <x v="3"/>
    <x v="0"/>
    <n v="1.0014430014430014"/>
    <n v="347"/>
  </r>
  <r>
    <x v="0"/>
    <x v="4"/>
    <x v="0"/>
    <s v="Low"/>
    <n v="2529"/>
    <n v="3"/>
    <n v="7"/>
    <n v="17703"/>
    <n v="177.03"/>
    <n v="17525.97"/>
    <n v="12645"/>
    <n v="10116"/>
    <x v="4"/>
    <n v="7"/>
    <x v="4"/>
    <x v="0"/>
    <n v="0.57720057720057716"/>
    <n v="4"/>
  </r>
  <r>
    <x v="2"/>
    <x v="0"/>
    <x v="0"/>
    <s v="Low"/>
    <n v="1445"/>
    <n v="3"/>
    <n v="12"/>
    <n v="17340"/>
    <n v="173.4"/>
    <n v="17166.599999999999"/>
    <n v="4335"/>
    <n v="13005"/>
    <x v="6"/>
    <n v="9"/>
    <x v="6"/>
    <x v="0"/>
    <n v="0.75757575757575768"/>
    <n v="9"/>
  </r>
  <r>
    <x v="3"/>
    <x v="4"/>
    <x v="0"/>
    <s v="Low"/>
    <n v="330"/>
    <n v="3"/>
    <n v="125"/>
    <n v="41250"/>
    <n v="412.5"/>
    <n v="40837.5"/>
    <n v="39600"/>
    <n v="40260"/>
    <x v="9"/>
    <n v="9"/>
    <x v="6"/>
    <x v="1"/>
    <n v="0.98585858585858588"/>
    <n v="122"/>
  </r>
  <r>
    <x v="2"/>
    <x v="2"/>
    <x v="0"/>
    <s v="Low"/>
    <n v="2671"/>
    <n v="3"/>
    <n v="12"/>
    <n v="32052"/>
    <n v="320.52"/>
    <n v="31731.48"/>
    <n v="8013"/>
    <n v="24039"/>
    <x v="6"/>
    <n v="9"/>
    <x v="6"/>
    <x v="0"/>
    <n v="0.75757575757575757"/>
    <n v="9"/>
  </r>
  <r>
    <x v="2"/>
    <x v="1"/>
    <x v="0"/>
    <s v="Low"/>
    <n v="766"/>
    <n v="3"/>
    <n v="12"/>
    <n v="9192"/>
    <n v="91.92"/>
    <n v="9100.08"/>
    <n v="2298"/>
    <n v="6894"/>
    <x v="7"/>
    <n v="10"/>
    <x v="7"/>
    <x v="1"/>
    <n v="0.75757575757575757"/>
    <n v="9"/>
  </r>
  <r>
    <x v="4"/>
    <x v="3"/>
    <x v="0"/>
    <s v="Low"/>
    <n v="494"/>
    <n v="3"/>
    <n v="300"/>
    <n v="148200"/>
    <n v="1482"/>
    <n v="146718"/>
    <n v="123500"/>
    <n v="146718"/>
    <x v="7"/>
    <n v="10"/>
    <x v="7"/>
    <x v="1"/>
    <n v="1"/>
    <n v="297"/>
  </r>
  <r>
    <x v="0"/>
    <x v="3"/>
    <x v="0"/>
    <s v="Low"/>
    <n v="1397"/>
    <n v="3"/>
    <n v="350"/>
    <n v="488950"/>
    <n v="4889.5"/>
    <n v="484060.5"/>
    <n v="363220"/>
    <n v="484759"/>
    <x v="10"/>
    <n v="10"/>
    <x v="7"/>
    <x v="0"/>
    <n v="1.0014430014430014"/>
    <n v="347"/>
  </r>
  <r>
    <x v="0"/>
    <x v="2"/>
    <x v="0"/>
    <s v="Low"/>
    <n v="2155"/>
    <n v="3"/>
    <n v="350"/>
    <n v="754250"/>
    <n v="7542.5"/>
    <n v="746707.5"/>
    <n v="560300"/>
    <n v="747785"/>
    <x v="2"/>
    <n v="12"/>
    <x v="2"/>
    <x v="0"/>
    <n v="1.0014430014430014"/>
    <n v="347"/>
  </r>
  <r>
    <x v="1"/>
    <x v="3"/>
    <x v="1"/>
    <s v="Low"/>
    <n v="2214"/>
    <n v="5"/>
    <n v="15"/>
    <n v="33210"/>
    <n v="332.1"/>
    <n v="32877.9"/>
    <n v="22140"/>
    <n v="22140"/>
    <x v="3"/>
    <n v="3"/>
    <x v="3"/>
    <x v="0"/>
    <n v="0.67340067340067333"/>
    <n v="10"/>
  </r>
  <r>
    <x v="4"/>
    <x v="4"/>
    <x v="1"/>
    <s v="Low"/>
    <n v="2301"/>
    <n v="5"/>
    <n v="300"/>
    <n v="690300"/>
    <n v="6903"/>
    <n v="683397"/>
    <n v="575250"/>
    <n v="678795"/>
    <x v="13"/>
    <n v="4"/>
    <x v="10"/>
    <x v="0"/>
    <n v="0.9932659932659933"/>
    <n v="295"/>
  </r>
  <r>
    <x v="0"/>
    <x v="2"/>
    <x v="1"/>
    <s v="Low"/>
    <n v="1375.5"/>
    <n v="5"/>
    <n v="20"/>
    <n v="27510"/>
    <n v="275.10000000000002"/>
    <n v="27234.9"/>
    <n v="13755"/>
    <n v="20632.5"/>
    <x v="4"/>
    <n v="7"/>
    <x v="4"/>
    <x v="0"/>
    <n v="0.75757575757575757"/>
    <n v="15"/>
  </r>
  <r>
    <x v="0"/>
    <x v="0"/>
    <x v="1"/>
    <s v="Low"/>
    <n v="1830"/>
    <n v="5"/>
    <n v="7"/>
    <n v="12810"/>
    <n v="128.1"/>
    <n v="12681.9"/>
    <n v="9150"/>
    <n v="3660"/>
    <x v="5"/>
    <n v="8"/>
    <x v="5"/>
    <x v="0"/>
    <n v="0.28860028860028863"/>
    <n v="2"/>
  </r>
  <r>
    <x v="4"/>
    <x v="4"/>
    <x v="1"/>
    <s v="Low"/>
    <n v="2498"/>
    <n v="5"/>
    <n v="300"/>
    <n v="749400"/>
    <n v="7494"/>
    <n v="741906"/>
    <n v="624500"/>
    <n v="736910"/>
    <x v="9"/>
    <n v="9"/>
    <x v="6"/>
    <x v="1"/>
    <n v="0.9932659932659933"/>
    <n v="295"/>
  </r>
  <r>
    <x v="3"/>
    <x v="4"/>
    <x v="1"/>
    <s v="Low"/>
    <n v="663"/>
    <n v="5"/>
    <n v="125"/>
    <n v="82875"/>
    <n v="828.75"/>
    <n v="82046.25"/>
    <n v="79560"/>
    <n v="79560"/>
    <x v="7"/>
    <n v="10"/>
    <x v="7"/>
    <x v="1"/>
    <n v="0.96969696969696972"/>
    <n v="120"/>
  </r>
  <r>
    <x v="1"/>
    <x v="4"/>
    <x v="2"/>
    <s v="Low"/>
    <n v="1514"/>
    <n v="10"/>
    <n v="15"/>
    <n v="22710"/>
    <n v="227.1"/>
    <n v="22482.9"/>
    <n v="15140"/>
    <n v="7570"/>
    <x v="8"/>
    <n v="2"/>
    <x v="8"/>
    <x v="0"/>
    <n v="0.33670033670033667"/>
    <n v="5"/>
  </r>
  <r>
    <x v="0"/>
    <x v="4"/>
    <x v="2"/>
    <s v="Low"/>
    <n v="4492.5"/>
    <n v="10"/>
    <n v="7"/>
    <n v="31447.5"/>
    <n v="314.47500000000002"/>
    <n v="31133.025000000001"/>
    <n v="22462.5"/>
    <n v="-13477.5"/>
    <x v="13"/>
    <n v="4"/>
    <x v="10"/>
    <x v="0"/>
    <n v="-0.4329004329004329"/>
    <n v="-3"/>
  </r>
  <r>
    <x v="3"/>
    <x v="4"/>
    <x v="2"/>
    <s v="Low"/>
    <n v="727"/>
    <n v="10"/>
    <n v="125"/>
    <n v="90875"/>
    <n v="908.75"/>
    <n v="89966.25"/>
    <n v="87240"/>
    <n v="83605"/>
    <x v="1"/>
    <n v="6"/>
    <x v="1"/>
    <x v="0"/>
    <n v="0.92929292929292928"/>
    <n v="115"/>
  </r>
  <r>
    <x v="3"/>
    <x v="2"/>
    <x v="2"/>
    <s v="Low"/>
    <n v="787"/>
    <n v="10"/>
    <n v="125"/>
    <n v="98375"/>
    <n v="983.75"/>
    <n v="97391.25"/>
    <n v="94440"/>
    <n v="90505"/>
    <x v="1"/>
    <n v="6"/>
    <x v="1"/>
    <x v="0"/>
    <n v="0.92929292929292928"/>
    <n v="115"/>
  </r>
  <r>
    <x v="3"/>
    <x v="3"/>
    <x v="2"/>
    <s v="Low"/>
    <n v="1823"/>
    <n v="10"/>
    <n v="125"/>
    <n v="227875"/>
    <n v="2278.75"/>
    <n v="225596.25"/>
    <n v="218760"/>
    <n v="209645"/>
    <x v="4"/>
    <n v="7"/>
    <x v="4"/>
    <x v="0"/>
    <n v="0.92929292929292928"/>
    <n v="115"/>
  </r>
  <r>
    <x v="1"/>
    <x v="1"/>
    <x v="2"/>
    <s v="Low"/>
    <n v="747"/>
    <n v="10"/>
    <n v="15"/>
    <n v="11205"/>
    <n v="112.05"/>
    <n v="11092.95"/>
    <n v="7470"/>
    <n v="3735"/>
    <x v="6"/>
    <n v="9"/>
    <x v="6"/>
    <x v="0"/>
    <n v="0.33670033670033667"/>
    <n v="5"/>
  </r>
  <r>
    <x v="2"/>
    <x v="1"/>
    <x v="2"/>
    <s v="Low"/>
    <n v="766"/>
    <n v="10"/>
    <n v="12"/>
    <n v="9192"/>
    <n v="91.92"/>
    <n v="9100.08"/>
    <n v="2298"/>
    <n v="1532"/>
    <x v="7"/>
    <n v="10"/>
    <x v="7"/>
    <x v="1"/>
    <n v="0.16835016835016836"/>
    <n v="2"/>
  </r>
  <r>
    <x v="4"/>
    <x v="4"/>
    <x v="2"/>
    <s v="Low"/>
    <n v="2905"/>
    <n v="10"/>
    <n v="300"/>
    <n v="871500"/>
    <n v="8715"/>
    <n v="862785"/>
    <n v="726250"/>
    <n v="842450"/>
    <x v="15"/>
    <n v="11"/>
    <x v="9"/>
    <x v="0"/>
    <n v="0.97643097643097643"/>
    <n v="290"/>
  </r>
  <r>
    <x v="0"/>
    <x v="2"/>
    <x v="2"/>
    <s v="Low"/>
    <n v="2155"/>
    <n v="10"/>
    <n v="350"/>
    <n v="754250"/>
    <n v="7542.5"/>
    <n v="746707.5"/>
    <n v="560300"/>
    <n v="732700"/>
    <x v="2"/>
    <n v="12"/>
    <x v="2"/>
    <x v="0"/>
    <n v="0.98124098124098125"/>
    <n v="340"/>
  </r>
  <r>
    <x v="0"/>
    <x v="2"/>
    <x v="3"/>
    <s v="Low"/>
    <n v="3864"/>
    <n v="120"/>
    <n v="20"/>
    <n v="77280"/>
    <n v="772.80000000000007"/>
    <n v="76507.199999999997"/>
    <n v="38640"/>
    <n v="-386400"/>
    <x v="13"/>
    <n v="4"/>
    <x v="10"/>
    <x v="0"/>
    <n v="-5.0505050505050511"/>
    <n v="-100"/>
  </r>
  <r>
    <x v="0"/>
    <x v="3"/>
    <x v="3"/>
    <s v="Low"/>
    <n v="362"/>
    <n v="120"/>
    <n v="7"/>
    <n v="2534"/>
    <n v="25.34"/>
    <n v="2508.66"/>
    <n v="1810"/>
    <n v="-40906"/>
    <x v="14"/>
    <n v="5"/>
    <x v="11"/>
    <x v="0"/>
    <n v="-16.305916305916305"/>
    <n v="-113"/>
  </r>
  <r>
    <x v="3"/>
    <x v="0"/>
    <x v="3"/>
    <s v="Low"/>
    <n v="923"/>
    <n v="120"/>
    <n v="125"/>
    <n v="115375"/>
    <n v="1153.75"/>
    <n v="114221.25"/>
    <n v="110760"/>
    <n v="4615"/>
    <x v="5"/>
    <n v="8"/>
    <x v="5"/>
    <x v="0"/>
    <n v="4.0404040404040407E-2"/>
    <n v="5"/>
  </r>
  <r>
    <x v="3"/>
    <x v="4"/>
    <x v="3"/>
    <s v="Low"/>
    <n v="663"/>
    <n v="120"/>
    <n v="125"/>
    <n v="82875"/>
    <n v="828.75"/>
    <n v="82046.25"/>
    <n v="79560"/>
    <n v="3315"/>
    <x v="7"/>
    <n v="10"/>
    <x v="7"/>
    <x v="1"/>
    <n v="4.0404040404040407E-2"/>
    <n v="5"/>
  </r>
  <r>
    <x v="0"/>
    <x v="0"/>
    <x v="3"/>
    <s v="Low"/>
    <n v="2092"/>
    <n v="120"/>
    <n v="7"/>
    <n v="14644"/>
    <n v="146.44"/>
    <n v="14497.56"/>
    <n v="10460"/>
    <n v="-236396"/>
    <x v="11"/>
    <n v="11"/>
    <x v="9"/>
    <x v="1"/>
    <n v="-16.305916305916305"/>
    <n v="-113"/>
  </r>
  <r>
    <x v="0"/>
    <x v="1"/>
    <x v="4"/>
    <s v="Low"/>
    <n v="263"/>
    <n v="250"/>
    <n v="7"/>
    <n v="1841"/>
    <n v="18.41"/>
    <n v="1822.59"/>
    <n v="1315"/>
    <n v="-63909"/>
    <x v="3"/>
    <n v="3"/>
    <x v="3"/>
    <x v="0"/>
    <n v="-35.064935064935064"/>
    <n v="-243"/>
  </r>
  <r>
    <x v="0"/>
    <x v="0"/>
    <x v="4"/>
    <s v="Low"/>
    <n v="943.5"/>
    <n v="250"/>
    <n v="350"/>
    <n v="330225"/>
    <n v="3302.25"/>
    <n v="326922.75"/>
    <n v="245310"/>
    <n v="94350"/>
    <x v="13"/>
    <n v="4"/>
    <x v="10"/>
    <x v="0"/>
    <n v="0.28860028860028858"/>
    <n v="100"/>
  </r>
  <r>
    <x v="3"/>
    <x v="4"/>
    <x v="4"/>
    <s v="Low"/>
    <n v="727"/>
    <n v="250"/>
    <n v="125"/>
    <n v="90875"/>
    <n v="908.75"/>
    <n v="89966.25"/>
    <n v="87240"/>
    <n v="-90875"/>
    <x v="1"/>
    <n v="6"/>
    <x v="1"/>
    <x v="0"/>
    <n v="-1.0101010101010102"/>
    <n v="-125"/>
  </r>
  <r>
    <x v="3"/>
    <x v="2"/>
    <x v="4"/>
    <s v="Low"/>
    <n v="787"/>
    <n v="250"/>
    <n v="125"/>
    <n v="98375"/>
    <n v="983.75"/>
    <n v="97391.25"/>
    <n v="94440"/>
    <n v="-98375"/>
    <x v="1"/>
    <n v="6"/>
    <x v="1"/>
    <x v="0"/>
    <n v="-1.0101010101010102"/>
    <n v="-125"/>
  </r>
  <r>
    <x v="4"/>
    <x v="1"/>
    <x v="4"/>
    <s v="Low"/>
    <n v="986"/>
    <n v="250"/>
    <n v="300"/>
    <n v="295800"/>
    <n v="2958"/>
    <n v="292842"/>
    <n v="246500"/>
    <n v="49300"/>
    <x v="6"/>
    <n v="9"/>
    <x v="6"/>
    <x v="0"/>
    <n v="0.16835016835016836"/>
    <n v="50"/>
  </r>
  <r>
    <x v="4"/>
    <x v="3"/>
    <x v="4"/>
    <s v="Low"/>
    <n v="494"/>
    <n v="250"/>
    <n v="300"/>
    <n v="148200"/>
    <n v="1482"/>
    <n v="146718"/>
    <n v="123500"/>
    <n v="24700"/>
    <x v="7"/>
    <n v="10"/>
    <x v="7"/>
    <x v="1"/>
    <n v="0.16835016835016836"/>
    <n v="50"/>
  </r>
  <r>
    <x v="0"/>
    <x v="3"/>
    <x v="4"/>
    <s v="Low"/>
    <n v="1397"/>
    <n v="250"/>
    <n v="350"/>
    <n v="488950"/>
    <n v="4889.5"/>
    <n v="484060.5"/>
    <n v="363220"/>
    <n v="139700"/>
    <x v="10"/>
    <n v="10"/>
    <x v="7"/>
    <x v="0"/>
    <n v="0.28860028860028858"/>
    <n v="100"/>
  </r>
  <r>
    <x v="3"/>
    <x v="2"/>
    <x v="4"/>
    <s v="Low"/>
    <n v="1744"/>
    <n v="250"/>
    <n v="125"/>
    <n v="218000"/>
    <n v="2180"/>
    <n v="215820"/>
    <n v="209280"/>
    <n v="-218000"/>
    <x v="15"/>
    <n v="11"/>
    <x v="9"/>
    <x v="0"/>
    <n v="-1.0101010101010102"/>
    <n v="-125"/>
  </r>
  <r>
    <x v="2"/>
    <x v="4"/>
    <x v="5"/>
    <s v="Low"/>
    <n v="1989"/>
    <n v="260"/>
    <n v="12"/>
    <n v="23868"/>
    <n v="238.68"/>
    <n v="23629.32"/>
    <n v="5967"/>
    <n v="-493272"/>
    <x v="9"/>
    <n v="9"/>
    <x v="6"/>
    <x v="1"/>
    <n v="-20.875420875420875"/>
    <n v="-248"/>
  </r>
  <r>
    <x v="1"/>
    <x v="2"/>
    <x v="5"/>
    <s v="Low"/>
    <n v="321"/>
    <n v="260"/>
    <n v="15"/>
    <n v="4815"/>
    <n v="48.15"/>
    <n v="4766.8500000000004"/>
    <n v="3210"/>
    <n v="-78645"/>
    <x v="11"/>
    <n v="11"/>
    <x v="9"/>
    <x v="1"/>
    <n v="-16.498316498316498"/>
    <n v="-245"/>
  </r>
  <r>
    <x v="3"/>
    <x v="0"/>
    <x v="0"/>
    <s v="Low"/>
    <n v="742.5"/>
    <n v="3"/>
    <n v="125"/>
    <n v="92812.5"/>
    <n v="1856.25"/>
    <n v="90956.25"/>
    <n v="89100"/>
    <n v="90585"/>
    <x v="13"/>
    <n v="4"/>
    <x v="10"/>
    <x v="0"/>
    <n v="0.99591836734693873"/>
    <n v="122"/>
  </r>
  <r>
    <x v="2"/>
    <x v="0"/>
    <x v="0"/>
    <s v="Low"/>
    <n v="1295"/>
    <n v="3"/>
    <n v="12"/>
    <n v="15540"/>
    <n v="310.8"/>
    <n v="15229.2"/>
    <n v="3885"/>
    <n v="11655"/>
    <x v="10"/>
    <n v="10"/>
    <x v="7"/>
    <x v="0"/>
    <n v="0.76530612244897955"/>
    <n v="9"/>
  </r>
  <r>
    <x v="4"/>
    <x v="1"/>
    <x v="0"/>
    <s v="Low"/>
    <n v="214"/>
    <n v="3"/>
    <n v="300"/>
    <n v="64200"/>
    <n v="1284"/>
    <n v="62916"/>
    <n v="53500"/>
    <n v="63558"/>
    <x v="7"/>
    <n v="10"/>
    <x v="7"/>
    <x v="1"/>
    <n v="1.010204081632653"/>
    <n v="297"/>
  </r>
  <r>
    <x v="0"/>
    <x v="2"/>
    <x v="0"/>
    <s v="Low"/>
    <n v="2145"/>
    <n v="3"/>
    <n v="7"/>
    <n v="15015"/>
    <n v="300.3"/>
    <n v="14714.7"/>
    <n v="10725"/>
    <n v="8580"/>
    <x v="11"/>
    <n v="11"/>
    <x v="9"/>
    <x v="1"/>
    <n v="0.58309037900874627"/>
    <n v="4"/>
  </r>
  <r>
    <x v="0"/>
    <x v="0"/>
    <x v="0"/>
    <s v="Low"/>
    <n v="2852"/>
    <n v="3"/>
    <n v="350"/>
    <n v="998200"/>
    <n v="19964"/>
    <n v="978236"/>
    <n v="741520"/>
    <n v="989644"/>
    <x v="2"/>
    <n v="12"/>
    <x v="2"/>
    <x v="0"/>
    <n v="1.0116618075801749"/>
    <n v="347"/>
  </r>
  <r>
    <x v="2"/>
    <x v="4"/>
    <x v="1"/>
    <s v="Low"/>
    <n v="1142"/>
    <n v="5"/>
    <n v="12"/>
    <n v="13704"/>
    <n v="274.08"/>
    <n v="13429.92"/>
    <n v="3426"/>
    <n v="7994"/>
    <x v="1"/>
    <n v="6"/>
    <x v="1"/>
    <x v="0"/>
    <n v="0.59523809523809523"/>
    <n v="7"/>
  </r>
  <r>
    <x v="0"/>
    <x v="4"/>
    <x v="1"/>
    <s v="Low"/>
    <n v="1566"/>
    <n v="5"/>
    <n v="20"/>
    <n v="31320"/>
    <n v="626.4"/>
    <n v="30693.599999999999"/>
    <n v="15660"/>
    <n v="23490"/>
    <x v="10"/>
    <n v="10"/>
    <x v="7"/>
    <x v="0"/>
    <n v="0.76530612244897966"/>
    <n v="15"/>
  </r>
  <r>
    <x v="2"/>
    <x v="3"/>
    <x v="1"/>
    <s v="Low"/>
    <n v="690"/>
    <n v="5"/>
    <n v="12"/>
    <n v="8280"/>
    <n v="165.6"/>
    <n v="8114.4"/>
    <n v="2070"/>
    <n v="4830"/>
    <x v="15"/>
    <n v="11"/>
    <x v="9"/>
    <x v="0"/>
    <n v="0.59523809523809523"/>
    <n v="7"/>
  </r>
  <r>
    <x v="3"/>
    <x v="3"/>
    <x v="1"/>
    <s v="Low"/>
    <n v="1660"/>
    <n v="5"/>
    <n v="125"/>
    <n v="207500"/>
    <n v="4150"/>
    <n v="203350"/>
    <n v="199200"/>
    <n v="199200"/>
    <x v="11"/>
    <n v="11"/>
    <x v="9"/>
    <x v="1"/>
    <n v="0.97959183673469385"/>
    <n v="120"/>
  </r>
  <r>
    <x v="1"/>
    <x v="0"/>
    <x v="2"/>
    <s v="Low"/>
    <n v="2363"/>
    <n v="10"/>
    <n v="15"/>
    <n v="35445"/>
    <n v="708.9"/>
    <n v="34736.1"/>
    <n v="23630"/>
    <n v="11815"/>
    <x v="8"/>
    <n v="2"/>
    <x v="8"/>
    <x v="0"/>
    <n v="0.3401360544217687"/>
    <n v="5"/>
  </r>
  <r>
    <x v="4"/>
    <x v="2"/>
    <x v="2"/>
    <s v="Low"/>
    <n v="918"/>
    <n v="10"/>
    <n v="300"/>
    <n v="275400"/>
    <n v="5508"/>
    <n v="269892"/>
    <n v="229500"/>
    <n v="266220"/>
    <x v="14"/>
    <n v="5"/>
    <x v="11"/>
    <x v="0"/>
    <n v="0.98639455782312924"/>
    <n v="290"/>
  </r>
  <r>
    <x v="4"/>
    <x v="1"/>
    <x v="2"/>
    <s v="Low"/>
    <n v="1728"/>
    <n v="10"/>
    <n v="300"/>
    <n v="518400"/>
    <n v="10368"/>
    <n v="508032"/>
    <n v="432000"/>
    <n v="501120"/>
    <x v="14"/>
    <n v="5"/>
    <x v="11"/>
    <x v="0"/>
    <n v="0.98639455782312924"/>
    <n v="290"/>
  </r>
  <r>
    <x v="2"/>
    <x v="4"/>
    <x v="2"/>
    <s v="Low"/>
    <n v="1142"/>
    <n v="10"/>
    <n v="12"/>
    <n v="13704"/>
    <n v="274.08"/>
    <n v="13429.92"/>
    <n v="3426"/>
    <n v="2284"/>
    <x v="1"/>
    <n v="6"/>
    <x v="1"/>
    <x v="0"/>
    <n v="0.17006802721088435"/>
    <n v="2"/>
  </r>
  <r>
    <x v="3"/>
    <x v="3"/>
    <x v="2"/>
    <s v="Low"/>
    <n v="662"/>
    <n v="10"/>
    <n v="125"/>
    <n v="82750"/>
    <n v="1655"/>
    <n v="81095"/>
    <n v="79440"/>
    <n v="76130"/>
    <x v="1"/>
    <n v="6"/>
    <x v="1"/>
    <x v="0"/>
    <n v="0.93877551020408168"/>
    <n v="115"/>
  </r>
  <r>
    <x v="2"/>
    <x v="0"/>
    <x v="2"/>
    <s v="Low"/>
    <n v="1295"/>
    <n v="10"/>
    <n v="12"/>
    <n v="15540"/>
    <n v="310.8"/>
    <n v="15229.2"/>
    <n v="3885"/>
    <n v="2590"/>
    <x v="10"/>
    <n v="10"/>
    <x v="7"/>
    <x v="0"/>
    <n v="0.17006802721088435"/>
    <n v="2"/>
  </r>
  <r>
    <x v="3"/>
    <x v="1"/>
    <x v="2"/>
    <s v="Low"/>
    <n v="809"/>
    <n v="10"/>
    <n v="125"/>
    <n v="101125"/>
    <n v="2022.5"/>
    <n v="99102.5"/>
    <n v="97080"/>
    <n v="93035"/>
    <x v="7"/>
    <n v="10"/>
    <x v="7"/>
    <x v="1"/>
    <n v="0.93877551020408168"/>
    <n v="115"/>
  </r>
  <r>
    <x v="3"/>
    <x v="3"/>
    <x v="2"/>
    <s v="Low"/>
    <n v="2145"/>
    <n v="10"/>
    <n v="125"/>
    <n v="268125"/>
    <n v="5362.5"/>
    <n v="262762.5"/>
    <n v="257400"/>
    <n v="246675"/>
    <x v="7"/>
    <n v="10"/>
    <x v="7"/>
    <x v="1"/>
    <n v="0.93877551020408168"/>
    <n v="115"/>
  </r>
  <r>
    <x v="2"/>
    <x v="2"/>
    <x v="2"/>
    <s v="Low"/>
    <n v="1785"/>
    <n v="10"/>
    <n v="12"/>
    <n v="21420"/>
    <n v="428.4"/>
    <n v="20991.599999999999"/>
    <n v="5355"/>
    <n v="3570"/>
    <x v="11"/>
    <n v="11"/>
    <x v="9"/>
    <x v="1"/>
    <n v="0.17006802721088438"/>
    <n v="2"/>
  </r>
  <r>
    <x v="4"/>
    <x v="0"/>
    <x v="2"/>
    <s v="Low"/>
    <n v="1916"/>
    <n v="10"/>
    <n v="300"/>
    <n v="574800"/>
    <n v="11496"/>
    <n v="563304"/>
    <n v="479000"/>
    <n v="555640"/>
    <x v="2"/>
    <n v="12"/>
    <x v="2"/>
    <x v="0"/>
    <n v="0.98639455782312924"/>
    <n v="290"/>
  </r>
  <r>
    <x v="0"/>
    <x v="0"/>
    <x v="2"/>
    <s v="Low"/>
    <n v="2852"/>
    <n v="10"/>
    <n v="350"/>
    <n v="998200"/>
    <n v="19964"/>
    <n v="978236"/>
    <n v="741520"/>
    <n v="969680"/>
    <x v="2"/>
    <n v="12"/>
    <x v="2"/>
    <x v="0"/>
    <n v="0.99125364431486884"/>
    <n v="340"/>
  </r>
  <r>
    <x v="3"/>
    <x v="0"/>
    <x v="2"/>
    <s v="Low"/>
    <n v="2729"/>
    <n v="10"/>
    <n v="125"/>
    <n v="341125"/>
    <n v="6822.5"/>
    <n v="334302.5"/>
    <n v="327480"/>
    <n v="313835"/>
    <x v="2"/>
    <n v="12"/>
    <x v="2"/>
    <x v="0"/>
    <n v="0.93877551020408168"/>
    <n v="115"/>
  </r>
  <r>
    <x v="1"/>
    <x v="4"/>
    <x v="2"/>
    <s v="Low"/>
    <n v="1925"/>
    <n v="10"/>
    <n v="15"/>
    <n v="28875"/>
    <n v="577.5"/>
    <n v="28297.5"/>
    <n v="19250"/>
    <n v="9625"/>
    <x v="12"/>
    <n v="12"/>
    <x v="2"/>
    <x v="1"/>
    <n v="0.3401360544217687"/>
    <n v="5"/>
  </r>
  <r>
    <x v="0"/>
    <x v="4"/>
    <x v="2"/>
    <s v="Low"/>
    <n v="2013"/>
    <n v="10"/>
    <n v="7"/>
    <n v="14091"/>
    <n v="281.82"/>
    <n v="13809.18"/>
    <n v="10065"/>
    <n v="-6039"/>
    <x v="12"/>
    <n v="12"/>
    <x v="2"/>
    <x v="1"/>
    <n v="-0.43731778425655976"/>
    <n v="-3"/>
  </r>
  <r>
    <x v="2"/>
    <x v="2"/>
    <x v="2"/>
    <s v="Low"/>
    <n v="1055"/>
    <n v="10"/>
    <n v="12"/>
    <n v="12660"/>
    <n v="253.2"/>
    <n v="12406.8"/>
    <n v="3165"/>
    <n v="2110"/>
    <x v="2"/>
    <n v="12"/>
    <x v="2"/>
    <x v="0"/>
    <n v="0.17006802721088438"/>
    <n v="2"/>
  </r>
  <r>
    <x v="2"/>
    <x v="3"/>
    <x v="2"/>
    <s v="Low"/>
    <n v="1084"/>
    <n v="10"/>
    <n v="12"/>
    <n v="13008"/>
    <n v="260.16000000000003"/>
    <n v="12747.84"/>
    <n v="3252"/>
    <n v="2168"/>
    <x v="2"/>
    <n v="12"/>
    <x v="2"/>
    <x v="0"/>
    <n v="0.17006802721088435"/>
    <n v="2"/>
  </r>
  <r>
    <x v="0"/>
    <x v="4"/>
    <x v="3"/>
    <s v="Low"/>
    <n v="1566"/>
    <n v="120"/>
    <n v="20"/>
    <n v="31320"/>
    <n v="626.4"/>
    <n v="30693.599999999999"/>
    <n v="15660"/>
    <n v="-156600"/>
    <x v="10"/>
    <n v="10"/>
    <x v="7"/>
    <x v="0"/>
    <n v="-5.1020408163265305"/>
    <n v="-100"/>
  </r>
  <r>
    <x v="0"/>
    <x v="1"/>
    <x v="3"/>
    <s v="Low"/>
    <n v="2966"/>
    <n v="120"/>
    <n v="350"/>
    <n v="1038100"/>
    <n v="20762"/>
    <n v="1017338"/>
    <n v="771160"/>
    <n v="682180"/>
    <x v="7"/>
    <n v="10"/>
    <x v="7"/>
    <x v="1"/>
    <n v="0.67055393586005829"/>
    <n v="230"/>
  </r>
  <r>
    <x v="0"/>
    <x v="1"/>
    <x v="3"/>
    <s v="Low"/>
    <n v="2877"/>
    <n v="120"/>
    <n v="350"/>
    <n v="1006950"/>
    <n v="20139"/>
    <n v="986811"/>
    <n v="748020"/>
    <n v="661710"/>
    <x v="10"/>
    <n v="10"/>
    <x v="7"/>
    <x v="0"/>
    <n v="0.67055393586005829"/>
    <n v="230"/>
  </r>
  <r>
    <x v="3"/>
    <x v="1"/>
    <x v="3"/>
    <s v="Low"/>
    <n v="809"/>
    <n v="120"/>
    <n v="125"/>
    <n v="101125"/>
    <n v="2022.5"/>
    <n v="99102.5"/>
    <n v="97080"/>
    <n v="4045"/>
    <x v="7"/>
    <n v="10"/>
    <x v="7"/>
    <x v="1"/>
    <n v="4.0816326530612242E-2"/>
    <n v="5"/>
  </r>
  <r>
    <x v="3"/>
    <x v="3"/>
    <x v="3"/>
    <s v="Low"/>
    <n v="2145"/>
    <n v="120"/>
    <n v="125"/>
    <n v="268125"/>
    <n v="5362.5"/>
    <n v="262762.5"/>
    <n v="257400"/>
    <n v="10725"/>
    <x v="7"/>
    <n v="10"/>
    <x v="7"/>
    <x v="1"/>
    <n v="4.0816326530612242E-2"/>
    <n v="5"/>
  </r>
  <r>
    <x v="2"/>
    <x v="2"/>
    <x v="3"/>
    <s v="Low"/>
    <n v="1055"/>
    <n v="120"/>
    <n v="12"/>
    <n v="12660"/>
    <n v="253.2"/>
    <n v="12406.8"/>
    <n v="3165"/>
    <n v="-113940"/>
    <x v="2"/>
    <n v="12"/>
    <x v="2"/>
    <x v="0"/>
    <n v="-9.183673469387756"/>
    <n v="-108"/>
  </r>
  <r>
    <x v="0"/>
    <x v="3"/>
    <x v="3"/>
    <s v="Low"/>
    <n v="544"/>
    <n v="120"/>
    <n v="20"/>
    <n v="10880"/>
    <n v="217.6"/>
    <n v="10662.4"/>
    <n v="5440"/>
    <n v="-54400"/>
    <x v="12"/>
    <n v="12"/>
    <x v="2"/>
    <x v="1"/>
    <n v="-5.1020408163265305"/>
    <n v="-100"/>
  </r>
  <r>
    <x v="2"/>
    <x v="3"/>
    <x v="3"/>
    <s v="Low"/>
    <n v="1084"/>
    <n v="120"/>
    <n v="12"/>
    <n v="13008"/>
    <n v="260.16000000000003"/>
    <n v="12747.84"/>
    <n v="3252"/>
    <n v="-117072"/>
    <x v="2"/>
    <n v="12"/>
    <x v="2"/>
    <x v="0"/>
    <n v="-9.1836734693877542"/>
    <n v="-108"/>
  </r>
  <r>
    <x v="3"/>
    <x v="3"/>
    <x v="4"/>
    <s v="Low"/>
    <n v="662"/>
    <n v="250"/>
    <n v="125"/>
    <n v="82750"/>
    <n v="1655"/>
    <n v="81095"/>
    <n v="79440"/>
    <n v="-82750"/>
    <x v="1"/>
    <n v="6"/>
    <x v="1"/>
    <x v="0"/>
    <n v="-1.0204081632653061"/>
    <n v="-125"/>
  </r>
  <r>
    <x v="4"/>
    <x v="1"/>
    <x v="4"/>
    <s v="Low"/>
    <n v="214"/>
    <n v="250"/>
    <n v="300"/>
    <n v="64200"/>
    <n v="1284"/>
    <n v="62916"/>
    <n v="53500"/>
    <n v="10700"/>
    <x v="7"/>
    <n v="10"/>
    <x v="7"/>
    <x v="1"/>
    <n v="0.17006802721088435"/>
    <n v="50"/>
  </r>
  <r>
    <x v="0"/>
    <x v="1"/>
    <x v="4"/>
    <s v="Low"/>
    <n v="2877"/>
    <n v="250"/>
    <n v="350"/>
    <n v="1006950"/>
    <n v="20139"/>
    <n v="986811"/>
    <n v="748020"/>
    <n v="287700"/>
    <x v="10"/>
    <n v="10"/>
    <x v="7"/>
    <x v="0"/>
    <n v="0.29154518950437319"/>
    <n v="100"/>
  </r>
  <r>
    <x v="3"/>
    <x v="0"/>
    <x v="4"/>
    <s v="Low"/>
    <n v="2729"/>
    <n v="250"/>
    <n v="125"/>
    <n v="341125"/>
    <n v="6822.5"/>
    <n v="334302.5"/>
    <n v="327480"/>
    <n v="-341125"/>
    <x v="2"/>
    <n v="12"/>
    <x v="2"/>
    <x v="0"/>
    <n v="-1.0204081632653061"/>
    <n v="-125"/>
  </r>
  <r>
    <x v="0"/>
    <x v="4"/>
    <x v="4"/>
    <s v="Low"/>
    <n v="266"/>
    <n v="250"/>
    <n v="350"/>
    <n v="93100"/>
    <n v="1862"/>
    <n v="91238"/>
    <n v="69160"/>
    <n v="26600"/>
    <x v="12"/>
    <n v="12"/>
    <x v="2"/>
    <x v="1"/>
    <n v="0.29154518950437319"/>
    <n v="100"/>
  </r>
  <r>
    <x v="0"/>
    <x v="3"/>
    <x v="4"/>
    <s v="Low"/>
    <n v="1940"/>
    <n v="250"/>
    <n v="350"/>
    <n v="679000"/>
    <n v="13580"/>
    <n v="665420"/>
    <n v="504400"/>
    <n v="194000"/>
    <x v="12"/>
    <n v="12"/>
    <x v="2"/>
    <x v="1"/>
    <n v="0.29154518950437319"/>
    <n v="100"/>
  </r>
  <r>
    <x v="4"/>
    <x v="1"/>
    <x v="5"/>
    <s v="Low"/>
    <n v="259"/>
    <n v="260"/>
    <n v="300"/>
    <n v="77700"/>
    <n v="1554"/>
    <n v="76146"/>
    <n v="64750"/>
    <n v="10360"/>
    <x v="3"/>
    <n v="3"/>
    <x v="3"/>
    <x v="0"/>
    <n v="0.1360544217687075"/>
    <n v="40"/>
  </r>
  <r>
    <x v="4"/>
    <x v="3"/>
    <x v="5"/>
    <s v="Low"/>
    <n v="1101"/>
    <n v="260"/>
    <n v="300"/>
    <n v="330300"/>
    <n v="6606"/>
    <n v="323694"/>
    <n v="275250"/>
    <n v="44040"/>
    <x v="3"/>
    <n v="3"/>
    <x v="3"/>
    <x v="0"/>
    <n v="0.1360544217687075"/>
    <n v="40"/>
  </r>
  <r>
    <x v="3"/>
    <x v="1"/>
    <x v="5"/>
    <s v="Low"/>
    <n v="2276"/>
    <n v="260"/>
    <n v="125"/>
    <n v="284500"/>
    <n v="5690"/>
    <n v="278810"/>
    <n v="273120"/>
    <n v="-307260"/>
    <x v="14"/>
    <n v="5"/>
    <x v="11"/>
    <x v="0"/>
    <n v="-1.1020408163265305"/>
    <n v="-135"/>
  </r>
  <r>
    <x v="0"/>
    <x v="1"/>
    <x v="5"/>
    <s v="Low"/>
    <n v="2966"/>
    <n v="260"/>
    <n v="350"/>
    <n v="1038100"/>
    <n v="20762"/>
    <n v="1017338"/>
    <n v="771160"/>
    <n v="266940"/>
    <x v="7"/>
    <n v="10"/>
    <x v="7"/>
    <x v="1"/>
    <n v="0.26239067055393583"/>
    <n v="90"/>
  </r>
  <r>
    <x v="0"/>
    <x v="4"/>
    <x v="5"/>
    <s v="Low"/>
    <n v="1236"/>
    <n v="260"/>
    <n v="20"/>
    <n v="24720"/>
    <n v="494.4"/>
    <n v="24225.599999999999"/>
    <n v="12360"/>
    <n v="-296640"/>
    <x v="15"/>
    <n v="11"/>
    <x v="9"/>
    <x v="0"/>
    <n v="-12.244897959183675"/>
    <n v="-240"/>
  </r>
  <r>
    <x v="0"/>
    <x v="2"/>
    <x v="5"/>
    <s v="Low"/>
    <n v="941"/>
    <n v="260"/>
    <n v="20"/>
    <n v="18820"/>
    <n v="376.4"/>
    <n v="18443.599999999999"/>
    <n v="9410"/>
    <n v="-225840"/>
    <x v="15"/>
    <n v="11"/>
    <x v="9"/>
    <x v="0"/>
    <n v="-12.244897959183675"/>
    <n v="-240"/>
  </r>
  <r>
    <x v="4"/>
    <x v="0"/>
    <x v="5"/>
    <s v="Low"/>
    <n v="1916"/>
    <n v="260"/>
    <n v="300"/>
    <n v="574800"/>
    <n v="11496"/>
    <n v="563304"/>
    <n v="479000"/>
    <n v="76640"/>
    <x v="2"/>
    <n v="12"/>
    <x v="2"/>
    <x v="0"/>
    <n v="0.1360544217687075"/>
    <n v="40"/>
  </r>
  <r>
    <x v="3"/>
    <x v="2"/>
    <x v="0"/>
    <s v="Low"/>
    <n v="4243.5"/>
    <n v="3"/>
    <n v="125"/>
    <n v="530437.5"/>
    <n v="15913.125"/>
    <n v="514524.375"/>
    <n v="509220"/>
    <n v="517707"/>
    <x v="13"/>
    <n v="4"/>
    <x v="10"/>
    <x v="0"/>
    <n v="1.0061855670103093"/>
    <n v="122"/>
  </r>
  <r>
    <x v="0"/>
    <x v="1"/>
    <x v="0"/>
    <s v="Low"/>
    <n v="2580"/>
    <n v="3"/>
    <n v="20"/>
    <n v="51600"/>
    <n v="1548"/>
    <n v="50052"/>
    <n v="25800"/>
    <n v="43860"/>
    <x v="13"/>
    <n v="4"/>
    <x v="10"/>
    <x v="0"/>
    <n v="0.87628865979381443"/>
    <n v="17"/>
  </r>
  <r>
    <x v="4"/>
    <x v="1"/>
    <x v="0"/>
    <s v="Low"/>
    <n v="689"/>
    <n v="3"/>
    <n v="300"/>
    <n v="206700"/>
    <n v="6201"/>
    <n v="200499"/>
    <n v="172250"/>
    <n v="204633"/>
    <x v="1"/>
    <n v="6"/>
    <x v="1"/>
    <x v="0"/>
    <n v="1.0206185567010309"/>
    <n v="297"/>
  </r>
  <r>
    <x v="2"/>
    <x v="4"/>
    <x v="0"/>
    <s v="Low"/>
    <n v="1947"/>
    <n v="3"/>
    <n v="12"/>
    <n v="23364"/>
    <n v="700.92"/>
    <n v="22663.08"/>
    <n v="5841"/>
    <n v="17523"/>
    <x v="6"/>
    <n v="9"/>
    <x v="6"/>
    <x v="0"/>
    <n v="0.77319587628865971"/>
    <n v="9"/>
  </r>
  <r>
    <x v="2"/>
    <x v="0"/>
    <x v="0"/>
    <s v="Low"/>
    <n v="908"/>
    <n v="3"/>
    <n v="12"/>
    <n v="10896"/>
    <n v="326.88"/>
    <n v="10569.12"/>
    <n v="2724"/>
    <n v="8172"/>
    <x v="12"/>
    <n v="12"/>
    <x v="2"/>
    <x v="1"/>
    <n v="0.77319587628865971"/>
    <n v="9"/>
  </r>
  <r>
    <x v="0"/>
    <x v="1"/>
    <x v="1"/>
    <s v="Low"/>
    <n v="1958"/>
    <n v="5"/>
    <n v="7"/>
    <n v="13706"/>
    <n v="411.18"/>
    <n v="13294.82"/>
    <n v="9790"/>
    <n v="3916"/>
    <x v="8"/>
    <n v="2"/>
    <x v="8"/>
    <x v="0"/>
    <n v="0.29455081001472755"/>
    <n v="2"/>
  </r>
  <r>
    <x v="2"/>
    <x v="2"/>
    <x v="1"/>
    <s v="Low"/>
    <n v="1901"/>
    <n v="5"/>
    <n v="12"/>
    <n v="22812"/>
    <n v="684.36"/>
    <n v="22127.64"/>
    <n v="5703"/>
    <n v="13307"/>
    <x v="1"/>
    <n v="6"/>
    <x v="1"/>
    <x v="0"/>
    <n v="0.60137457044673537"/>
    <n v="7"/>
  </r>
  <r>
    <x v="0"/>
    <x v="2"/>
    <x v="1"/>
    <s v="Low"/>
    <n v="544"/>
    <n v="5"/>
    <n v="7"/>
    <n v="3808"/>
    <n v="114.24"/>
    <n v="3693.76"/>
    <n v="2720"/>
    <n v="1088"/>
    <x v="6"/>
    <n v="9"/>
    <x v="6"/>
    <x v="0"/>
    <n v="0.29455081001472755"/>
    <n v="2"/>
  </r>
  <r>
    <x v="0"/>
    <x v="1"/>
    <x v="1"/>
    <s v="Low"/>
    <n v="1797"/>
    <n v="5"/>
    <n v="350"/>
    <n v="628950"/>
    <n v="18868.5"/>
    <n v="610081.5"/>
    <n v="467220"/>
    <n v="619965"/>
    <x v="9"/>
    <n v="9"/>
    <x v="6"/>
    <x v="1"/>
    <n v="1.01620029455081"/>
    <n v="345"/>
  </r>
  <r>
    <x v="3"/>
    <x v="2"/>
    <x v="1"/>
    <s v="Low"/>
    <n v="1287"/>
    <n v="5"/>
    <n v="125"/>
    <n v="160875"/>
    <n v="4826.25"/>
    <n v="156048.75"/>
    <n v="154440"/>
    <n v="154440"/>
    <x v="2"/>
    <n v="12"/>
    <x v="2"/>
    <x v="0"/>
    <n v="0.98969072164948457"/>
    <n v="120"/>
  </r>
  <r>
    <x v="3"/>
    <x v="1"/>
    <x v="1"/>
    <s v="Low"/>
    <n v="1706"/>
    <n v="5"/>
    <n v="125"/>
    <n v="213250"/>
    <n v="6397.5"/>
    <n v="206852.5"/>
    <n v="204720"/>
    <n v="204720"/>
    <x v="2"/>
    <n v="12"/>
    <x v="2"/>
    <x v="0"/>
    <n v="0.98969072164948457"/>
    <n v="120"/>
  </r>
  <r>
    <x v="4"/>
    <x v="2"/>
    <x v="2"/>
    <s v="Low"/>
    <n v="2434.5"/>
    <n v="10"/>
    <n v="300"/>
    <n v="730350"/>
    <n v="21910.5"/>
    <n v="708439.5"/>
    <n v="608625"/>
    <n v="706005"/>
    <x v="0"/>
    <n v="1"/>
    <x v="0"/>
    <x v="0"/>
    <n v="0.99656357388316152"/>
    <n v="290"/>
  </r>
  <r>
    <x v="3"/>
    <x v="0"/>
    <x v="2"/>
    <s v="Low"/>
    <n v="1774"/>
    <n v="10"/>
    <n v="125"/>
    <n v="221750"/>
    <n v="6652.5"/>
    <n v="215097.5"/>
    <n v="212880"/>
    <n v="204010"/>
    <x v="3"/>
    <n v="3"/>
    <x v="3"/>
    <x v="0"/>
    <n v="0.94845360824742264"/>
    <n v="115"/>
  </r>
  <r>
    <x v="2"/>
    <x v="2"/>
    <x v="2"/>
    <s v="Low"/>
    <n v="1901"/>
    <n v="10"/>
    <n v="12"/>
    <n v="22812"/>
    <n v="684.36"/>
    <n v="22127.64"/>
    <n v="5703"/>
    <n v="3802"/>
    <x v="1"/>
    <n v="6"/>
    <x v="1"/>
    <x v="0"/>
    <n v="0.1718213058419244"/>
    <n v="2"/>
  </r>
  <r>
    <x v="4"/>
    <x v="1"/>
    <x v="2"/>
    <s v="Low"/>
    <n v="689"/>
    <n v="10"/>
    <n v="300"/>
    <n v="206700"/>
    <n v="6201"/>
    <n v="200499"/>
    <n v="172250"/>
    <n v="199810"/>
    <x v="1"/>
    <n v="6"/>
    <x v="1"/>
    <x v="0"/>
    <n v="0.99656357388316152"/>
    <n v="290"/>
  </r>
  <r>
    <x v="3"/>
    <x v="1"/>
    <x v="2"/>
    <s v="Low"/>
    <n v="1570"/>
    <n v="10"/>
    <n v="125"/>
    <n v="196250"/>
    <n v="5887.5"/>
    <n v="190362.5"/>
    <n v="188400"/>
    <n v="180550"/>
    <x v="1"/>
    <n v="6"/>
    <x v="1"/>
    <x v="0"/>
    <n v="0.94845360824742264"/>
    <n v="115"/>
  </r>
  <r>
    <x v="2"/>
    <x v="4"/>
    <x v="2"/>
    <s v="Low"/>
    <n v="1369.5"/>
    <n v="10"/>
    <n v="12"/>
    <n v="16434"/>
    <n v="493.02"/>
    <n v="15940.98"/>
    <n v="4108.5"/>
    <n v="2739"/>
    <x v="4"/>
    <n v="7"/>
    <x v="4"/>
    <x v="0"/>
    <n v="0.1718213058419244"/>
    <n v="2"/>
  </r>
  <r>
    <x v="3"/>
    <x v="0"/>
    <x v="2"/>
    <s v="Low"/>
    <n v="2009"/>
    <n v="10"/>
    <n v="125"/>
    <n v="251125"/>
    <n v="7533.75"/>
    <n v="243591.25"/>
    <n v="241080"/>
    <n v="231035"/>
    <x v="10"/>
    <n v="10"/>
    <x v="7"/>
    <x v="0"/>
    <n v="0.94845360824742264"/>
    <n v="115"/>
  </r>
  <r>
    <x v="1"/>
    <x v="1"/>
    <x v="2"/>
    <s v="Low"/>
    <n v="1945"/>
    <n v="10"/>
    <n v="15"/>
    <n v="29175"/>
    <n v="875.25"/>
    <n v="28299.75"/>
    <n v="19450"/>
    <n v="9725"/>
    <x v="7"/>
    <n v="10"/>
    <x v="7"/>
    <x v="1"/>
    <n v="0.3436426116838488"/>
    <n v="5"/>
  </r>
  <r>
    <x v="3"/>
    <x v="2"/>
    <x v="2"/>
    <s v="Low"/>
    <n v="1287"/>
    <n v="10"/>
    <n v="125"/>
    <n v="160875"/>
    <n v="4826.25"/>
    <n v="156048.75"/>
    <n v="154440"/>
    <n v="148005"/>
    <x v="2"/>
    <n v="12"/>
    <x v="2"/>
    <x v="0"/>
    <n v="0.94845360824742264"/>
    <n v="115"/>
  </r>
  <r>
    <x v="3"/>
    <x v="1"/>
    <x v="2"/>
    <s v="Low"/>
    <n v="1706"/>
    <n v="10"/>
    <n v="125"/>
    <n v="213250"/>
    <n v="6397.5"/>
    <n v="206852.5"/>
    <n v="204720"/>
    <n v="196190"/>
    <x v="2"/>
    <n v="12"/>
    <x v="2"/>
    <x v="0"/>
    <n v="0.94845360824742264"/>
    <n v="115"/>
  </r>
  <r>
    <x v="3"/>
    <x v="0"/>
    <x v="3"/>
    <s v="Low"/>
    <n v="2009"/>
    <n v="120"/>
    <n v="125"/>
    <n v="251125"/>
    <n v="7533.75"/>
    <n v="243591.25"/>
    <n v="241080"/>
    <n v="10045"/>
    <x v="10"/>
    <n v="10"/>
    <x v="7"/>
    <x v="0"/>
    <n v="4.1237113402061855E-2"/>
    <n v="5"/>
  </r>
  <r>
    <x v="4"/>
    <x v="4"/>
    <x v="4"/>
    <s v="Low"/>
    <n v="2844"/>
    <n v="250"/>
    <n v="300"/>
    <n v="853200"/>
    <n v="25596"/>
    <n v="827604"/>
    <n v="711000"/>
    <n v="142200"/>
    <x v="8"/>
    <n v="2"/>
    <x v="8"/>
    <x v="0"/>
    <n v="0.1718213058419244"/>
    <n v="50"/>
  </r>
  <r>
    <x v="2"/>
    <x v="3"/>
    <x v="4"/>
    <s v="Low"/>
    <n v="1916"/>
    <n v="250"/>
    <n v="12"/>
    <n v="22992"/>
    <n v="689.76"/>
    <n v="22302.240000000002"/>
    <n v="5748"/>
    <n v="-456008"/>
    <x v="13"/>
    <n v="4"/>
    <x v="10"/>
    <x v="0"/>
    <n v="-20.446735395189002"/>
    <n v="-238"/>
  </r>
  <r>
    <x v="3"/>
    <x v="1"/>
    <x v="4"/>
    <s v="Low"/>
    <n v="1570"/>
    <n v="250"/>
    <n v="125"/>
    <n v="196250"/>
    <n v="5887.5"/>
    <n v="190362.5"/>
    <n v="188400"/>
    <n v="-196250"/>
    <x v="1"/>
    <n v="6"/>
    <x v="1"/>
    <x v="0"/>
    <n v="-1.0309278350515463"/>
    <n v="-125"/>
  </r>
  <r>
    <x v="4"/>
    <x v="0"/>
    <x v="4"/>
    <s v="Low"/>
    <n v="1874"/>
    <n v="250"/>
    <n v="300"/>
    <n v="562200"/>
    <n v="16866"/>
    <n v="545334"/>
    <n v="468500"/>
    <n v="93700"/>
    <x v="5"/>
    <n v="8"/>
    <x v="5"/>
    <x v="0"/>
    <n v="0.1718213058419244"/>
    <n v="50"/>
  </r>
  <r>
    <x v="0"/>
    <x v="3"/>
    <x v="4"/>
    <s v="Low"/>
    <n v="1642"/>
    <n v="250"/>
    <n v="350"/>
    <n v="574700"/>
    <n v="17241"/>
    <n v="557459"/>
    <n v="426920"/>
    <n v="164200"/>
    <x v="5"/>
    <n v="8"/>
    <x v="5"/>
    <x v="0"/>
    <n v="0.29455081001472755"/>
    <n v="100"/>
  </r>
  <r>
    <x v="1"/>
    <x v="1"/>
    <x v="4"/>
    <s v="Low"/>
    <n v="1945"/>
    <n v="250"/>
    <n v="15"/>
    <n v="29175"/>
    <n v="875.25"/>
    <n v="28299.75"/>
    <n v="19450"/>
    <n v="-457075"/>
    <x v="7"/>
    <n v="10"/>
    <x v="7"/>
    <x v="1"/>
    <n v="-16.151202749140893"/>
    <n v="-235"/>
  </r>
  <r>
    <x v="0"/>
    <x v="0"/>
    <x v="0"/>
    <s v="Low"/>
    <n v="831"/>
    <n v="3"/>
    <n v="20"/>
    <n v="16620"/>
    <n v="498.6"/>
    <n v="16121.4"/>
    <n v="8310"/>
    <n v="14127"/>
    <x v="14"/>
    <n v="5"/>
    <x v="11"/>
    <x v="0"/>
    <n v="0.87628865979381443"/>
    <n v="17"/>
  </r>
  <r>
    <x v="0"/>
    <x v="3"/>
    <x v="2"/>
    <s v="Low"/>
    <n v="1760"/>
    <n v="10"/>
    <n v="7"/>
    <n v="12320"/>
    <n v="369.6"/>
    <n v="11950.4"/>
    <n v="8800"/>
    <n v="-5280"/>
    <x v="9"/>
    <n v="9"/>
    <x v="6"/>
    <x v="1"/>
    <n v="-0.44182621502209135"/>
    <n v="-3"/>
  </r>
  <r>
    <x v="0"/>
    <x v="0"/>
    <x v="3"/>
    <s v="Low"/>
    <n v="3850.5"/>
    <n v="120"/>
    <n v="20"/>
    <n v="77010"/>
    <n v="2310.3000000000002"/>
    <n v="74699.7"/>
    <n v="38505"/>
    <n v="-385050"/>
    <x v="13"/>
    <n v="4"/>
    <x v="10"/>
    <x v="0"/>
    <n v="-5.1546391752577323"/>
    <n v="-100"/>
  </r>
  <r>
    <x v="2"/>
    <x v="1"/>
    <x v="4"/>
    <s v="Low"/>
    <n v="2479"/>
    <n v="250"/>
    <n v="12"/>
    <n v="29748"/>
    <n v="892.44"/>
    <n v="28855.56"/>
    <n v="7437"/>
    <n v="-590002"/>
    <x v="0"/>
    <n v="1"/>
    <x v="0"/>
    <x v="0"/>
    <n v="-20.446735395189002"/>
    <n v="-238"/>
  </r>
  <r>
    <x v="1"/>
    <x v="3"/>
    <x v="1"/>
    <s v="Low"/>
    <n v="2031"/>
    <n v="5"/>
    <n v="15"/>
    <n v="30465"/>
    <n v="1218.5999999999999"/>
    <n v="29246.400000000001"/>
    <n v="20310"/>
    <n v="20310"/>
    <x v="10"/>
    <n v="10"/>
    <x v="7"/>
    <x v="0"/>
    <n v="0.69444444444444442"/>
    <n v="10"/>
  </r>
  <r>
    <x v="1"/>
    <x v="3"/>
    <x v="2"/>
    <s v="Low"/>
    <n v="2031"/>
    <n v="10"/>
    <n v="15"/>
    <n v="30465"/>
    <n v="1218.5999999999999"/>
    <n v="29246.400000000001"/>
    <n v="20310"/>
    <n v="10155"/>
    <x v="10"/>
    <n v="10"/>
    <x v="7"/>
    <x v="0"/>
    <n v="0.34722222222222221"/>
    <n v="5"/>
  </r>
  <r>
    <x v="1"/>
    <x v="2"/>
    <x v="2"/>
    <s v="Low"/>
    <n v="2261"/>
    <n v="10"/>
    <n v="15"/>
    <n v="33915"/>
    <n v="1356.6"/>
    <n v="32558.400000000001"/>
    <n v="22610"/>
    <n v="11305"/>
    <x v="12"/>
    <n v="12"/>
    <x v="2"/>
    <x v="1"/>
    <n v="0.34722222222222221"/>
    <n v="5"/>
  </r>
  <r>
    <x v="0"/>
    <x v="4"/>
    <x v="3"/>
    <s v="Low"/>
    <n v="736"/>
    <n v="120"/>
    <n v="20"/>
    <n v="14720"/>
    <n v="588.79999999999995"/>
    <n v="14131.2"/>
    <n v="7360"/>
    <n v="-73600"/>
    <x v="9"/>
    <n v="9"/>
    <x v="6"/>
    <x v="1"/>
    <n v="-5.208333333333333"/>
    <n v="-100"/>
  </r>
  <r>
    <x v="0"/>
    <x v="0"/>
    <x v="0"/>
    <s v="Low"/>
    <n v="2851"/>
    <n v="3"/>
    <n v="7"/>
    <n v="19957"/>
    <n v="798.28"/>
    <n v="19158.72"/>
    <n v="14255"/>
    <n v="11404"/>
    <x v="7"/>
    <n v="10"/>
    <x v="7"/>
    <x v="1"/>
    <n v="0.59523809523809523"/>
    <n v="4"/>
  </r>
  <r>
    <x v="4"/>
    <x v="1"/>
    <x v="0"/>
    <s v="Low"/>
    <n v="2021"/>
    <n v="3"/>
    <n v="300"/>
    <n v="606300"/>
    <n v="24252"/>
    <n v="582048"/>
    <n v="505250"/>
    <n v="600237"/>
    <x v="10"/>
    <n v="10"/>
    <x v="7"/>
    <x v="0"/>
    <n v="1.03125"/>
    <n v="297"/>
  </r>
  <r>
    <x v="0"/>
    <x v="4"/>
    <x v="0"/>
    <s v="Low"/>
    <n v="274"/>
    <n v="3"/>
    <n v="350"/>
    <n v="95900"/>
    <n v="3836"/>
    <n v="92064"/>
    <n v="71240"/>
    <n v="95078"/>
    <x v="2"/>
    <n v="12"/>
    <x v="2"/>
    <x v="0"/>
    <n v="1.0327380952380953"/>
    <n v="347"/>
  </r>
  <r>
    <x v="1"/>
    <x v="0"/>
    <x v="1"/>
    <s v="Low"/>
    <n v="1967"/>
    <n v="5"/>
    <n v="15"/>
    <n v="29505"/>
    <n v="1180.2"/>
    <n v="28324.799999999999"/>
    <n v="19670"/>
    <n v="19670"/>
    <x v="3"/>
    <n v="3"/>
    <x v="3"/>
    <x v="0"/>
    <n v="0.69444444444444442"/>
    <n v="10"/>
  </r>
  <r>
    <x v="4"/>
    <x v="1"/>
    <x v="1"/>
    <s v="Low"/>
    <n v="1859"/>
    <n v="5"/>
    <n v="300"/>
    <n v="557700"/>
    <n v="22308"/>
    <n v="535392"/>
    <n v="464750"/>
    <n v="548405"/>
    <x v="5"/>
    <n v="8"/>
    <x v="5"/>
    <x v="0"/>
    <n v="1.0243055555555556"/>
    <n v="295"/>
  </r>
  <r>
    <x v="0"/>
    <x v="0"/>
    <x v="1"/>
    <s v="Low"/>
    <n v="2851"/>
    <n v="5"/>
    <n v="7"/>
    <n v="19957"/>
    <n v="798.28"/>
    <n v="19158.72"/>
    <n v="14255"/>
    <n v="5702"/>
    <x v="7"/>
    <n v="10"/>
    <x v="7"/>
    <x v="1"/>
    <n v="0.29761904761904762"/>
    <n v="2"/>
  </r>
  <r>
    <x v="4"/>
    <x v="1"/>
    <x v="1"/>
    <s v="Low"/>
    <n v="2021"/>
    <n v="5"/>
    <n v="300"/>
    <n v="606300"/>
    <n v="24252"/>
    <n v="582048"/>
    <n v="505250"/>
    <n v="596195"/>
    <x v="10"/>
    <n v="10"/>
    <x v="7"/>
    <x v="0"/>
    <n v="1.0243055555555556"/>
    <n v="295"/>
  </r>
  <r>
    <x v="3"/>
    <x v="3"/>
    <x v="1"/>
    <s v="Low"/>
    <n v="1138"/>
    <n v="5"/>
    <n v="125"/>
    <n v="142250"/>
    <n v="5690"/>
    <n v="136560"/>
    <n v="136560"/>
    <n v="136560"/>
    <x v="2"/>
    <n v="12"/>
    <x v="2"/>
    <x v="0"/>
    <n v="1"/>
    <n v="120"/>
  </r>
  <r>
    <x v="0"/>
    <x v="0"/>
    <x v="2"/>
    <s v="Low"/>
    <n v="4251"/>
    <n v="10"/>
    <n v="7"/>
    <n v="29757"/>
    <n v="1190.28"/>
    <n v="28566.720000000001"/>
    <n v="21255"/>
    <n v="-12753"/>
    <x v="0"/>
    <n v="1"/>
    <x v="0"/>
    <x v="0"/>
    <n v="-0.4464285714285714"/>
    <n v="-3"/>
  </r>
  <r>
    <x v="3"/>
    <x v="1"/>
    <x v="2"/>
    <s v="Low"/>
    <n v="795"/>
    <n v="10"/>
    <n v="125"/>
    <n v="99375"/>
    <n v="3975"/>
    <n v="95400"/>
    <n v="95400"/>
    <n v="91425"/>
    <x v="3"/>
    <n v="3"/>
    <x v="3"/>
    <x v="0"/>
    <n v="0.95833333333333337"/>
    <n v="115"/>
  </r>
  <r>
    <x v="4"/>
    <x v="1"/>
    <x v="2"/>
    <s v="Low"/>
    <n v="1414.5"/>
    <n v="10"/>
    <n v="300"/>
    <n v="424350"/>
    <n v="16974"/>
    <n v="407376"/>
    <n v="353625"/>
    <n v="410205"/>
    <x v="13"/>
    <n v="4"/>
    <x v="10"/>
    <x v="0"/>
    <n v="1.0069444444444444"/>
    <n v="290"/>
  </r>
  <r>
    <x v="4"/>
    <x v="4"/>
    <x v="2"/>
    <s v="Low"/>
    <n v="2918"/>
    <n v="10"/>
    <n v="300"/>
    <n v="875400"/>
    <n v="35016"/>
    <n v="840384"/>
    <n v="729500"/>
    <n v="846220"/>
    <x v="14"/>
    <n v="5"/>
    <x v="11"/>
    <x v="0"/>
    <n v="1.0069444444444444"/>
    <n v="290"/>
  </r>
  <r>
    <x v="0"/>
    <x v="4"/>
    <x v="2"/>
    <s v="Low"/>
    <n v="3450"/>
    <n v="10"/>
    <n v="350"/>
    <n v="1207500"/>
    <n v="48300"/>
    <n v="1159200"/>
    <n v="897000"/>
    <n v="1173000"/>
    <x v="4"/>
    <n v="7"/>
    <x v="4"/>
    <x v="0"/>
    <n v="1.0119047619047619"/>
    <n v="340"/>
  </r>
  <r>
    <x v="3"/>
    <x v="2"/>
    <x v="2"/>
    <s v="Low"/>
    <n v="2988"/>
    <n v="10"/>
    <n v="125"/>
    <n v="373500"/>
    <n v="14940"/>
    <n v="358560"/>
    <n v="358560"/>
    <n v="343620"/>
    <x v="4"/>
    <n v="7"/>
    <x v="4"/>
    <x v="0"/>
    <n v="0.95833333333333337"/>
    <n v="115"/>
  </r>
  <r>
    <x v="1"/>
    <x v="0"/>
    <x v="2"/>
    <s v="Low"/>
    <n v="218"/>
    <n v="10"/>
    <n v="15"/>
    <n v="3270"/>
    <n v="130.80000000000001"/>
    <n v="3139.2"/>
    <n v="2180"/>
    <n v="1090"/>
    <x v="6"/>
    <n v="9"/>
    <x v="6"/>
    <x v="0"/>
    <n v="0.34722222222222227"/>
    <n v="5"/>
  </r>
  <r>
    <x v="0"/>
    <x v="0"/>
    <x v="2"/>
    <s v="Low"/>
    <n v="2074"/>
    <n v="10"/>
    <n v="20"/>
    <n v="41480"/>
    <n v="1659.2"/>
    <n v="39820.800000000003"/>
    <n v="20740"/>
    <n v="20740"/>
    <x v="6"/>
    <n v="9"/>
    <x v="6"/>
    <x v="0"/>
    <n v="0.52083333333333326"/>
    <n v="10"/>
  </r>
  <r>
    <x v="0"/>
    <x v="4"/>
    <x v="2"/>
    <s v="Low"/>
    <n v="1056"/>
    <n v="10"/>
    <n v="20"/>
    <n v="21120"/>
    <n v="844.8"/>
    <n v="20275.2"/>
    <n v="10560"/>
    <n v="10560"/>
    <x v="6"/>
    <n v="9"/>
    <x v="6"/>
    <x v="0"/>
    <n v="0.52083333333333326"/>
    <n v="10"/>
  </r>
  <r>
    <x v="1"/>
    <x v="4"/>
    <x v="2"/>
    <s v="Low"/>
    <n v="671"/>
    <n v="10"/>
    <n v="15"/>
    <n v="10065"/>
    <n v="402.6"/>
    <n v="9662.4"/>
    <n v="6710"/>
    <n v="3355"/>
    <x v="7"/>
    <n v="10"/>
    <x v="7"/>
    <x v="1"/>
    <n v="0.34722222222222221"/>
    <n v="5"/>
  </r>
  <r>
    <x v="1"/>
    <x v="3"/>
    <x v="2"/>
    <s v="Low"/>
    <n v="1514"/>
    <n v="10"/>
    <n v="15"/>
    <n v="22710"/>
    <n v="908.4"/>
    <n v="21801.599999999999"/>
    <n v="15140"/>
    <n v="7570"/>
    <x v="7"/>
    <n v="10"/>
    <x v="7"/>
    <x v="1"/>
    <n v="0.34722222222222227"/>
    <n v="5"/>
  </r>
  <r>
    <x v="0"/>
    <x v="4"/>
    <x v="2"/>
    <s v="Low"/>
    <n v="274"/>
    <n v="10"/>
    <n v="350"/>
    <n v="95900"/>
    <n v="3836"/>
    <n v="92064"/>
    <n v="71240"/>
    <n v="93160"/>
    <x v="2"/>
    <n v="12"/>
    <x v="2"/>
    <x v="0"/>
    <n v="1.0119047619047619"/>
    <n v="340"/>
  </r>
  <r>
    <x v="3"/>
    <x v="3"/>
    <x v="2"/>
    <s v="Low"/>
    <n v="1138"/>
    <n v="10"/>
    <n v="125"/>
    <n v="142250"/>
    <n v="5690"/>
    <n v="136560"/>
    <n v="136560"/>
    <n v="130870"/>
    <x v="2"/>
    <n v="12"/>
    <x v="2"/>
    <x v="0"/>
    <n v="0.95833333333333337"/>
    <n v="115"/>
  </r>
  <r>
    <x v="2"/>
    <x v="4"/>
    <x v="3"/>
    <s v="Low"/>
    <n v="1465"/>
    <n v="120"/>
    <n v="12"/>
    <n v="17580"/>
    <n v="703.2"/>
    <n v="16876.8"/>
    <n v="4395"/>
    <n v="-158220"/>
    <x v="3"/>
    <n v="3"/>
    <x v="3"/>
    <x v="0"/>
    <n v="-9.375"/>
    <n v="-108"/>
  </r>
  <r>
    <x v="0"/>
    <x v="0"/>
    <x v="3"/>
    <s v="Low"/>
    <n v="2646"/>
    <n v="120"/>
    <n v="20"/>
    <n v="52920"/>
    <n v="2116.8000000000002"/>
    <n v="50803.199999999997"/>
    <n v="26460"/>
    <n v="-264600"/>
    <x v="9"/>
    <n v="9"/>
    <x v="6"/>
    <x v="1"/>
    <n v="-5.2083333333333339"/>
    <n v="-100"/>
  </r>
  <r>
    <x v="0"/>
    <x v="2"/>
    <x v="3"/>
    <s v="Low"/>
    <n v="2177"/>
    <n v="120"/>
    <n v="350"/>
    <n v="761950"/>
    <n v="30478"/>
    <n v="731472"/>
    <n v="566020"/>
    <n v="500710"/>
    <x v="10"/>
    <n v="10"/>
    <x v="7"/>
    <x v="0"/>
    <n v="0.68452380952380953"/>
    <n v="230"/>
  </r>
  <r>
    <x v="2"/>
    <x v="2"/>
    <x v="4"/>
    <s v="Low"/>
    <n v="866"/>
    <n v="250"/>
    <n v="12"/>
    <n v="10392"/>
    <n v="415.68"/>
    <n v="9976.32"/>
    <n v="2598"/>
    <n v="-206108"/>
    <x v="14"/>
    <n v="5"/>
    <x v="11"/>
    <x v="0"/>
    <n v="-20.659722222222221"/>
    <n v="-238"/>
  </r>
  <r>
    <x v="0"/>
    <x v="4"/>
    <x v="4"/>
    <s v="Low"/>
    <n v="349"/>
    <n v="250"/>
    <n v="350"/>
    <n v="122150"/>
    <n v="4886"/>
    <n v="117264"/>
    <n v="90740"/>
    <n v="34900"/>
    <x v="9"/>
    <n v="9"/>
    <x v="6"/>
    <x v="1"/>
    <n v="0.29761904761904762"/>
    <n v="100"/>
  </r>
  <r>
    <x v="0"/>
    <x v="2"/>
    <x v="4"/>
    <s v="Low"/>
    <n v="2177"/>
    <n v="250"/>
    <n v="350"/>
    <n v="761950"/>
    <n v="30478"/>
    <n v="731472"/>
    <n v="566020"/>
    <n v="217700"/>
    <x v="10"/>
    <n v="10"/>
    <x v="7"/>
    <x v="0"/>
    <n v="0.29761904761904762"/>
    <n v="100"/>
  </r>
  <r>
    <x v="1"/>
    <x v="3"/>
    <x v="4"/>
    <s v="Low"/>
    <n v="1514"/>
    <n v="250"/>
    <n v="15"/>
    <n v="22710"/>
    <n v="908.4"/>
    <n v="21801.599999999999"/>
    <n v="15140"/>
    <n v="-355790"/>
    <x v="7"/>
    <n v="10"/>
    <x v="7"/>
    <x v="1"/>
    <n v="-16.319444444444446"/>
    <n v="-235"/>
  </r>
  <r>
    <x v="0"/>
    <x v="3"/>
    <x v="5"/>
    <s v="Low"/>
    <n v="1865"/>
    <n v="260"/>
    <n v="350"/>
    <n v="652750"/>
    <n v="26110"/>
    <n v="626640"/>
    <n v="484900"/>
    <n v="167850"/>
    <x v="8"/>
    <n v="2"/>
    <x v="8"/>
    <x v="0"/>
    <n v="0.26785714285714285"/>
    <n v="90"/>
  </r>
  <r>
    <x v="3"/>
    <x v="3"/>
    <x v="5"/>
    <s v="Low"/>
    <n v="1074"/>
    <n v="260"/>
    <n v="125"/>
    <n v="134250"/>
    <n v="5370"/>
    <n v="128880"/>
    <n v="128880"/>
    <n v="-144990"/>
    <x v="13"/>
    <n v="4"/>
    <x v="10"/>
    <x v="0"/>
    <n v="-1.125"/>
    <n v="-135"/>
  </r>
  <r>
    <x v="0"/>
    <x v="1"/>
    <x v="5"/>
    <s v="Low"/>
    <n v="1907"/>
    <n v="260"/>
    <n v="350"/>
    <n v="667450"/>
    <n v="26698"/>
    <n v="640752"/>
    <n v="495820"/>
    <n v="171630"/>
    <x v="6"/>
    <n v="9"/>
    <x v="6"/>
    <x v="0"/>
    <n v="0.26785714285714285"/>
    <n v="90"/>
  </r>
  <r>
    <x v="1"/>
    <x v="4"/>
    <x v="5"/>
    <s v="Low"/>
    <n v="671"/>
    <n v="260"/>
    <n v="15"/>
    <n v="10065"/>
    <n v="402.6"/>
    <n v="9662.4"/>
    <n v="6710"/>
    <n v="-164395"/>
    <x v="7"/>
    <n v="10"/>
    <x v="7"/>
    <x v="1"/>
    <n v="-17.013888888888889"/>
    <n v="-245"/>
  </r>
  <r>
    <x v="0"/>
    <x v="0"/>
    <x v="5"/>
    <s v="Low"/>
    <n v="1778"/>
    <n v="260"/>
    <n v="350"/>
    <n v="622300"/>
    <n v="24892"/>
    <n v="597408"/>
    <n v="462280"/>
    <n v="160020"/>
    <x v="12"/>
    <n v="12"/>
    <x v="2"/>
    <x v="1"/>
    <n v="0.26785714285714285"/>
    <n v="90"/>
  </r>
  <r>
    <x v="0"/>
    <x v="1"/>
    <x v="1"/>
    <s v="Medium"/>
    <n v="1159"/>
    <n v="5"/>
    <n v="7"/>
    <n v="8113"/>
    <n v="405.65"/>
    <n v="7707.35"/>
    <n v="5795"/>
    <n v="2318"/>
    <x v="7"/>
    <n v="10"/>
    <x v="7"/>
    <x v="1"/>
    <n v="0.3007518796992481"/>
    <n v="2"/>
  </r>
  <r>
    <x v="0"/>
    <x v="1"/>
    <x v="2"/>
    <s v="Medium"/>
    <n v="1372"/>
    <n v="10"/>
    <n v="7"/>
    <n v="9604"/>
    <n v="480.2"/>
    <n v="9123.7999999999993"/>
    <n v="6860"/>
    <n v="-4116"/>
    <x v="0"/>
    <n v="1"/>
    <x v="0"/>
    <x v="0"/>
    <n v="-0.45112781954887221"/>
    <n v="-3"/>
  </r>
  <r>
    <x v="0"/>
    <x v="0"/>
    <x v="2"/>
    <s v="Medium"/>
    <n v="2349"/>
    <n v="10"/>
    <n v="7"/>
    <n v="16443"/>
    <n v="822.15"/>
    <n v="15620.85"/>
    <n v="11745"/>
    <n v="-7047"/>
    <x v="9"/>
    <n v="9"/>
    <x v="6"/>
    <x v="1"/>
    <n v="-0.45112781954887216"/>
    <n v="-3"/>
  </r>
  <r>
    <x v="0"/>
    <x v="3"/>
    <x v="2"/>
    <s v="Medium"/>
    <n v="2689"/>
    <n v="10"/>
    <n v="7"/>
    <n v="18823"/>
    <n v="941.15"/>
    <n v="17881.849999999999"/>
    <n v="13445"/>
    <n v="-8067"/>
    <x v="10"/>
    <n v="10"/>
    <x v="7"/>
    <x v="0"/>
    <n v="-0.45112781954887221"/>
    <n v="-3"/>
  </r>
  <r>
    <x v="2"/>
    <x v="0"/>
    <x v="2"/>
    <s v="Medium"/>
    <n v="2431"/>
    <n v="10"/>
    <n v="12"/>
    <n v="29172"/>
    <n v="1458.6"/>
    <n v="27713.4"/>
    <n v="7293"/>
    <n v="4862"/>
    <x v="2"/>
    <n v="12"/>
    <x v="2"/>
    <x v="0"/>
    <n v="0.17543859649122806"/>
    <n v="2"/>
  </r>
  <r>
    <x v="2"/>
    <x v="0"/>
    <x v="3"/>
    <s v="Medium"/>
    <n v="2431"/>
    <n v="120"/>
    <n v="12"/>
    <n v="29172"/>
    <n v="1458.6"/>
    <n v="27713.4"/>
    <n v="7293"/>
    <n v="-262548"/>
    <x v="2"/>
    <n v="12"/>
    <x v="2"/>
    <x v="0"/>
    <n v="-9.473684210526315"/>
    <n v="-108"/>
  </r>
  <r>
    <x v="0"/>
    <x v="3"/>
    <x v="4"/>
    <s v="Medium"/>
    <n v="2689"/>
    <n v="250"/>
    <n v="7"/>
    <n v="18823"/>
    <n v="941.15"/>
    <n v="17881.849999999999"/>
    <n v="13445"/>
    <n v="-653427"/>
    <x v="10"/>
    <n v="10"/>
    <x v="7"/>
    <x v="0"/>
    <n v="-36.541353383458649"/>
    <n v="-243"/>
  </r>
  <r>
    <x v="0"/>
    <x v="3"/>
    <x v="5"/>
    <s v="Medium"/>
    <n v="1683"/>
    <n v="260"/>
    <n v="7"/>
    <n v="11781"/>
    <n v="589.04999999999995"/>
    <n v="11191.95"/>
    <n v="8415"/>
    <n v="-425799"/>
    <x v="4"/>
    <n v="7"/>
    <x v="4"/>
    <x v="0"/>
    <n v="-38.045112781954884"/>
    <n v="-253"/>
  </r>
  <r>
    <x v="2"/>
    <x v="3"/>
    <x v="5"/>
    <s v="Medium"/>
    <n v="1123"/>
    <n v="260"/>
    <n v="12"/>
    <n v="13476"/>
    <n v="673.8"/>
    <n v="12802.2"/>
    <n v="3369"/>
    <n v="-278504"/>
    <x v="5"/>
    <n v="8"/>
    <x v="5"/>
    <x v="0"/>
    <n v="-21.754385964912281"/>
    <n v="-248"/>
  </r>
  <r>
    <x v="0"/>
    <x v="1"/>
    <x v="5"/>
    <s v="Medium"/>
    <n v="1159"/>
    <n v="260"/>
    <n v="7"/>
    <n v="8113"/>
    <n v="405.65"/>
    <n v="7707.35"/>
    <n v="5795"/>
    <n v="-293227"/>
    <x v="7"/>
    <n v="10"/>
    <x v="7"/>
    <x v="1"/>
    <n v="-38.045112781954884"/>
    <n v="-253"/>
  </r>
  <r>
    <x v="2"/>
    <x v="2"/>
    <x v="0"/>
    <s v="Medium"/>
    <n v="1865"/>
    <n v="3"/>
    <n v="12"/>
    <n v="22380"/>
    <n v="1119"/>
    <n v="21261"/>
    <n v="5595"/>
    <n v="16785"/>
    <x v="8"/>
    <n v="2"/>
    <x v="8"/>
    <x v="0"/>
    <n v="0.78947368421052633"/>
    <n v="9"/>
  </r>
  <r>
    <x v="2"/>
    <x v="1"/>
    <x v="0"/>
    <s v="Medium"/>
    <n v="1116"/>
    <n v="3"/>
    <n v="12"/>
    <n v="13392"/>
    <n v="669.6"/>
    <n v="12722.4"/>
    <n v="3348"/>
    <n v="10044"/>
    <x v="8"/>
    <n v="2"/>
    <x v="8"/>
    <x v="0"/>
    <n v="0.78947368421052633"/>
    <n v="9"/>
  </r>
  <r>
    <x v="0"/>
    <x v="2"/>
    <x v="0"/>
    <s v="Medium"/>
    <n v="1563"/>
    <n v="3"/>
    <n v="20"/>
    <n v="31260"/>
    <n v="1563"/>
    <n v="29697"/>
    <n v="15630"/>
    <n v="26571"/>
    <x v="14"/>
    <n v="5"/>
    <x v="11"/>
    <x v="0"/>
    <n v="0.89473684210526316"/>
    <n v="17"/>
  </r>
  <r>
    <x v="4"/>
    <x v="4"/>
    <x v="0"/>
    <s v="Medium"/>
    <n v="991"/>
    <n v="3"/>
    <n v="300"/>
    <n v="297300"/>
    <n v="14865"/>
    <n v="282435"/>
    <n v="247750"/>
    <n v="294327"/>
    <x v="1"/>
    <n v="6"/>
    <x v="1"/>
    <x v="0"/>
    <n v="1.0421052631578946"/>
    <n v="297"/>
  </r>
  <r>
    <x v="0"/>
    <x v="1"/>
    <x v="0"/>
    <s v="Medium"/>
    <n v="1016"/>
    <n v="3"/>
    <n v="7"/>
    <n v="7112"/>
    <n v="355.6"/>
    <n v="6756.4"/>
    <n v="5080"/>
    <n v="4064"/>
    <x v="11"/>
    <n v="11"/>
    <x v="9"/>
    <x v="1"/>
    <n v="0.60150375939849632"/>
    <n v="4"/>
  </r>
  <r>
    <x v="1"/>
    <x v="3"/>
    <x v="0"/>
    <s v="Medium"/>
    <n v="2791"/>
    <n v="3"/>
    <n v="15"/>
    <n v="41865"/>
    <n v="2093.25"/>
    <n v="39771.75"/>
    <n v="27910"/>
    <n v="33492"/>
    <x v="15"/>
    <n v="11"/>
    <x v="9"/>
    <x v="0"/>
    <n v="0.84210526315789469"/>
    <n v="12"/>
  </r>
  <r>
    <x v="0"/>
    <x v="4"/>
    <x v="0"/>
    <s v="Medium"/>
    <n v="570"/>
    <n v="3"/>
    <n v="7"/>
    <n v="3990"/>
    <n v="199.5"/>
    <n v="3790.5"/>
    <n v="2850"/>
    <n v="2280"/>
    <x v="2"/>
    <n v="12"/>
    <x v="2"/>
    <x v="0"/>
    <n v="0.60150375939849621"/>
    <n v="4"/>
  </r>
  <r>
    <x v="0"/>
    <x v="2"/>
    <x v="0"/>
    <s v="Medium"/>
    <n v="2487"/>
    <n v="3"/>
    <n v="7"/>
    <n v="17409"/>
    <n v="870.45"/>
    <n v="16538.55"/>
    <n v="12435"/>
    <n v="9948"/>
    <x v="2"/>
    <n v="12"/>
    <x v="2"/>
    <x v="0"/>
    <n v="0.60150375939849632"/>
    <n v="4"/>
  </r>
  <r>
    <x v="0"/>
    <x v="2"/>
    <x v="1"/>
    <s v="Medium"/>
    <n v="1384.5"/>
    <n v="5"/>
    <n v="350"/>
    <n v="484575"/>
    <n v="24228.75"/>
    <n v="460346.25"/>
    <n v="359970"/>
    <n v="477652.5"/>
    <x v="0"/>
    <n v="1"/>
    <x v="0"/>
    <x v="0"/>
    <n v="1.0375939849624061"/>
    <n v="345"/>
  </r>
  <r>
    <x v="3"/>
    <x v="4"/>
    <x v="1"/>
    <s v="Medium"/>
    <n v="3627"/>
    <n v="5"/>
    <n v="125"/>
    <n v="453375"/>
    <n v="22668.75"/>
    <n v="430706.25"/>
    <n v="435240"/>
    <n v="435240"/>
    <x v="4"/>
    <n v="7"/>
    <x v="4"/>
    <x v="0"/>
    <n v="1.0105263157894737"/>
    <n v="120"/>
  </r>
  <r>
    <x v="0"/>
    <x v="3"/>
    <x v="1"/>
    <s v="Medium"/>
    <n v="720"/>
    <n v="5"/>
    <n v="350"/>
    <n v="252000"/>
    <n v="12600"/>
    <n v="239400"/>
    <n v="187200"/>
    <n v="248400"/>
    <x v="9"/>
    <n v="9"/>
    <x v="6"/>
    <x v="1"/>
    <n v="1.0375939849624061"/>
    <n v="345"/>
  </r>
  <r>
    <x v="2"/>
    <x v="1"/>
    <x v="1"/>
    <s v="Medium"/>
    <n v="2342"/>
    <n v="5"/>
    <n v="12"/>
    <n v="28104"/>
    <n v="1405.2"/>
    <n v="26698.799999999999"/>
    <n v="7026"/>
    <n v="16394"/>
    <x v="15"/>
    <n v="11"/>
    <x v="9"/>
    <x v="0"/>
    <n v="0.61403508771929827"/>
    <n v="7"/>
  </r>
  <r>
    <x v="4"/>
    <x v="3"/>
    <x v="1"/>
    <s v="Medium"/>
    <n v="1100"/>
    <n v="5"/>
    <n v="300"/>
    <n v="330000"/>
    <n v="16500"/>
    <n v="313500"/>
    <n v="275000"/>
    <n v="324500"/>
    <x v="12"/>
    <n v="12"/>
    <x v="2"/>
    <x v="1"/>
    <n v="1.0350877192982457"/>
    <n v="295"/>
  </r>
  <r>
    <x v="0"/>
    <x v="2"/>
    <x v="2"/>
    <s v="Medium"/>
    <n v="1303"/>
    <n v="10"/>
    <n v="20"/>
    <n v="26060"/>
    <n v="1303"/>
    <n v="24757"/>
    <n v="13030"/>
    <n v="13030"/>
    <x v="8"/>
    <n v="2"/>
    <x v="8"/>
    <x v="0"/>
    <n v="0.52631578947368418"/>
    <n v="10"/>
  </r>
  <r>
    <x v="3"/>
    <x v="4"/>
    <x v="2"/>
    <s v="Medium"/>
    <n v="2992"/>
    <n v="10"/>
    <n v="125"/>
    <n v="374000"/>
    <n v="18700"/>
    <n v="355300"/>
    <n v="359040"/>
    <n v="344080"/>
    <x v="3"/>
    <n v="3"/>
    <x v="3"/>
    <x v="0"/>
    <n v="0.96842105263157896"/>
    <n v="115"/>
  </r>
  <r>
    <x v="3"/>
    <x v="2"/>
    <x v="2"/>
    <s v="Medium"/>
    <n v="2385"/>
    <n v="10"/>
    <n v="125"/>
    <n v="298125"/>
    <n v="14906.25"/>
    <n v="283218.75"/>
    <n v="286200"/>
    <n v="274275"/>
    <x v="3"/>
    <n v="3"/>
    <x v="3"/>
    <x v="0"/>
    <n v="0.96842105263157896"/>
    <n v="115"/>
  </r>
  <r>
    <x v="4"/>
    <x v="3"/>
    <x v="2"/>
    <s v="Medium"/>
    <n v="1607"/>
    <n v="10"/>
    <n v="300"/>
    <n v="482100"/>
    <n v="24105"/>
    <n v="457995"/>
    <n v="401750"/>
    <n v="466030"/>
    <x v="13"/>
    <n v="4"/>
    <x v="10"/>
    <x v="0"/>
    <n v="1.0175438596491229"/>
    <n v="290"/>
  </r>
  <r>
    <x v="0"/>
    <x v="4"/>
    <x v="2"/>
    <s v="Medium"/>
    <n v="2327"/>
    <n v="10"/>
    <n v="7"/>
    <n v="16289"/>
    <n v="814.45"/>
    <n v="15474.55"/>
    <n v="11635"/>
    <n v="-6981"/>
    <x v="14"/>
    <n v="5"/>
    <x v="11"/>
    <x v="0"/>
    <n v="-0.45112781954887221"/>
    <n v="-3"/>
  </r>
  <r>
    <x v="4"/>
    <x v="4"/>
    <x v="2"/>
    <s v="Medium"/>
    <n v="991"/>
    <n v="10"/>
    <n v="300"/>
    <n v="297300"/>
    <n v="14865"/>
    <n v="282435"/>
    <n v="247750"/>
    <n v="287390"/>
    <x v="1"/>
    <n v="6"/>
    <x v="1"/>
    <x v="0"/>
    <n v="1.0175438596491229"/>
    <n v="290"/>
  </r>
  <r>
    <x v="0"/>
    <x v="4"/>
    <x v="2"/>
    <s v="Medium"/>
    <n v="602"/>
    <n v="10"/>
    <n v="350"/>
    <n v="210700"/>
    <n v="10535"/>
    <n v="200165"/>
    <n v="156520"/>
    <n v="204680"/>
    <x v="1"/>
    <n v="6"/>
    <x v="1"/>
    <x v="0"/>
    <n v="1.0225563909774436"/>
    <n v="340"/>
  </r>
  <r>
    <x v="1"/>
    <x v="2"/>
    <x v="2"/>
    <s v="Medium"/>
    <n v="2620"/>
    <n v="10"/>
    <n v="15"/>
    <n v="39300"/>
    <n v="1965"/>
    <n v="37335"/>
    <n v="26200"/>
    <n v="13100"/>
    <x v="6"/>
    <n v="9"/>
    <x v="6"/>
    <x v="0"/>
    <n v="0.35087719298245612"/>
    <n v="5"/>
  </r>
  <r>
    <x v="0"/>
    <x v="0"/>
    <x v="2"/>
    <s v="Medium"/>
    <n v="1228"/>
    <n v="10"/>
    <n v="350"/>
    <n v="429800"/>
    <n v="21490"/>
    <n v="408310"/>
    <n v="319280"/>
    <n v="417520"/>
    <x v="7"/>
    <n v="10"/>
    <x v="7"/>
    <x v="1"/>
    <n v="1.0225563909774436"/>
    <n v="340"/>
  </r>
  <r>
    <x v="0"/>
    <x v="0"/>
    <x v="2"/>
    <s v="Medium"/>
    <n v="1389"/>
    <n v="10"/>
    <n v="20"/>
    <n v="27780"/>
    <n v="1389"/>
    <n v="26391"/>
    <n v="13890"/>
    <n v="13890"/>
    <x v="7"/>
    <n v="10"/>
    <x v="7"/>
    <x v="1"/>
    <n v="0.52631578947368418"/>
    <n v="10"/>
  </r>
  <r>
    <x v="3"/>
    <x v="4"/>
    <x v="2"/>
    <s v="Medium"/>
    <n v="861"/>
    <n v="10"/>
    <n v="125"/>
    <n v="107625"/>
    <n v="5381.25"/>
    <n v="102243.75"/>
    <n v="103320"/>
    <n v="99015"/>
    <x v="10"/>
    <n v="10"/>
    <x v="7"/>
    <x v="0"/>
    <n v="0.96842105263157896"/>
    <n v="115"/>
  </r>
  <r>
    <x v="3"/>
    <x v="2"/>
    <x v="2"/>
    <s v="Medium"/>
    <n v="704"/>
    <n v="10"/>
    <n v="125"/>
    <n v="88000"/>
    <n v="4400"/>
    <n v="83600"/>
    <n v="84480"/>
    <n v="80960"/>
    <x v="7"/>
    <n v="10"/>
    <x v="7"/>
    <x v="1"/>
    <n v="0.96842105263157896"/>
    <n v="115"/>
  </r>
  <r>
    <x v="0"/>
    <x v="0"/>
    <x v="2"/>
    <s v="Medium"/>
    <n v="1802"/>
    <n v="10"/>
    <n v="20"/>
    <n v="36040"/>
    <n v="1802"/>
    <n v="34238"/>
    <n v="18020"/>
    <n v="18020"/>
    <x v="12"/>
    <n v="12"/>
    <x v="2"/>
    <x v="1"/>
    <n v="0.52631578947368418"/>
    <n v="10"/>
  </r>
  <r>
    <x v="0"/>
    <x v="4"/>
    <x v="2"/>
    <s v="Medium"/>
    <n v="2663"/>
    <n v="10"/>
    <n v="20"/>
    <n v="53260"/>
    <n v="2663"/>
    <n v="50597"/>
    <n v="26630"/>
    <n v="26630"/>
    <x v="2"/>
    <n v="12"/>
    <x v="2"/>
    <x v="0"/>
    <n v="0.52631578947368418"/>
    <n v="10"/>
  </r>
  <r>
    <x v="0"/>
    <x v="2"/>
    <x v="2"/>
    <s v="Medium"/>
    <n v="2136"/>
    <n v="10"/>
    <n v="7"/>
    <n v="14952"/>
    <n v="747.6"/>
    <n v="14204.4"/>
    <n v="10680"/>
    <n v="-6408"/>
    <x v="12"/>
    <n v="12"/>
    <x v="2"/>
    <x v="1"/>
    <n v="-0.45112781954887221"/>
    <n v="-3"/>
  </r>
  <r>
    <x v="1"/>
    <x v="1"/>
    <x v="2"/>
    <s v="Medium"/>
    <n v="2116"/>
    <n v="10"/>
    <n v="15"/>
    <n v="31740"/>
    <n v="1587"/>
    <n v="30153"/>
    <n v="21160"/>
    <n v="10580"/>
    <x v="12"/>
    <n v="12"/>
    <x v="2"/>
    <x v="1"/>
    <n v="0.35087719298245612"/>
    <n v="5"/>
  </r>
  <r>
    <x v="1"/>
    <x v="4"/>
    <x v="3"/>
    <s v="Medium"/>
    <n v="555"/>
    <n v="120"/>
    <n v="15"/>
    <n v="8325"/>
    <n v="416.25"/>
    <n v="7908.75"/>
    <n v="5550"/>
    <n v="-58275"/>
    <x v="0"/>
    <n v="1"/>
    <x v="0"/>
    <x v="0"/>
    <n v="-7.3684210526315788"/>
    <n v="-105"/>
  </r>
  <r>
    <x v="1"/>
    <x v="3"/>
    <x v="3"/>
    <s v="Medium"/>
    <n v="2861"/>
    <n v="120"/>
    <n v="15"/>
    <n v="42915"/>
    <n v="2145.75"/>
    <n v="40769.25"/>
    <n v="28610"/>
    <n v="-300405"/>
    <x v="0"/>
    <n v="1"/>
    <x v="0"/>
    <x v="0"/>
    <n v="-7.3684210526315788"/>
    <n v="-105"/>
  </r>
  <r>
    <x v="3"/>
    <x v="1"/>
    <x v="3"/>
    <s v="Medium"/>
    <n v="807"/>
    <n v="120"/>
    <n v="125"/>
    <n v="100875"/>
    <n v="5043.75"/>
    <n v="95831.25"/>
    <n v="96840"/>
    <n v="4035"/>
    <x v="8"/>
    <n v="2"/>
    <x v="8"/>
    <x v="0"/>
    <n v="4.2105263157894736E-2"/>
    <n v="5"/>
  </r>
  <r>
    <x v="0"/>
    <x v="4"/>
    <x v="3"/>
    <s v="Medium"/>
    <n v="602"/>
    <n v="120"/>
    <n v="350"/>
    <n v="210700"/>
    <n v="10535"/>
    <n v="200165"/>
    <n v="156520"/>
    <n v="138460"/>
    <x v="1"/>
    <n v="6"/>
    <x v="1"/>
    <x v="0"/>
    <n v="0.69172932330827064"/>
    <n v="230"/>
  </r>
  <r>
    <x v="0"/>
    <x v="4"/>
    <x v="3"/>
    <s v="Medium"/>
    <n v="2832"/>
    <n v="120"/>
    <n v="20"/>
    <n v="56640"/>
    <n v="2832"/>
    <n v="53808"/>
    <n v="28320"/>
    <n v="-283200"/>
    <x v="5"/>
    <n v="8"/>
    <x v="5"/>
    <x v="0"/>
    <n v="-5.2631578947368425"/>
    <n v="-100"/>
  </r>
  <r>
    <x v="0"/>
    <x v="2"/>
    <x v="3"/>
    <s v="Medium"/>
    <n v="1579"/>
    <n v="120"/>
    <n v="20"/>
    <n v="31580"/>
    <n v="1579"/>
    <n v="30001"/>
    <n v="15790"/>
    <n v="-157900"/>
    <x v="5"/>
    <n v="8"/>
    <x v="5"/>
    <x v="0"/>
    <n v="-5.2631578947368425"/>
    <n v="-100"/>
  </r>
  <r>
    <x v="3"/>
    <x v="4"/>
    <x v="3"/>
    <s v="Medium"/>
    <n v="861"/>
    <n v="120"/>
    <n v="125"/>
    <n v="107625"/>
    <n v="5381.25"/>
    <n v="102243.75"/>
    <n v="103320"/>
    <n v="4305"/>
    <x v="10"/>
    <n v="10"/>
    <x v="7"/>
    <x v="0"/>
    <n v="4.2105263157894736E-2"/>
    <n v="5"/>
  </r>
  <r>
    <x v="3"/>
    <x v="2"/>
    <x v="3"/>
    <s v="Medium"/>
    <n v="704"/>
    <n v="120"/>
    <n v="125"/>
    <n v="88000"/>
    <n v="4400"/>
    <n v="83600"/>
    <n v="84480"/>
    <n v="3520"/>
    <x v="7"/>
    <n v="10"/>
    <x v="7"/>
    <x v="1"/>
    <n v="4.2105263157894736E-2"/>
    <n v="5"/>
  </r>
  <r>
    <x v="0"/>
    <x v="2"/>
    <x v="3"/>
    <s v="Medium"/>
    <n v="1033"/>
    <n v="120"/>
    <n v="20"/>
    <n v="20660"/>
    <n v="1033"/>
    <n v="19627"/>
    <n v="10330"/>
    <n v="-103300"/>
    <x v="12"/>
    <n v="12"/>
    <x v="2"/>
    <x v="1"/>
    <n v="-5.2631578947368425"/>
    <n v="-100"/>
  </r>
  <r>
    <x v="4"/>
    <x v="1"/>
    <x v="3"/>
    <s v="Medium"/>
    <n v="1250"/>
    <n v="120"/>
    <n v="300"/>
    <n v="375000"/>
    <n v="18750"/>
    <n v="356250"/>
    <n v="312500"/>
    <n v="225000"/>
    <x v="2"/>
    <n v="12"/>
    <x v="2"/>
    <x v="0"/>
    <n v="0.63157894736842102"/>
    <n v="180"/>
  </r>
  <r>
    <x v="0"/>
    <x v="0"/>
    <x v="4"/>
    <s v="Medium"/>
    <n v="1389"/>
    <n v="250"/>
    <n v="20"/>
    <n v="27780"/>
    <n v="1389"/>
    <n v="26391"/>
    <n v="13890"/>
    <n v="-319470"/>
    <x v="7"/>
    <n v="10"/>
    <x v="7"/>
    <x v="1"/>
    <n v="-12.105263157894736"/>
    <n v="-230"/>
  </r>
  <r>
    <x v="0"/>
    <x v="4"/>
    <x v="4"/>
    <s v="Medium"/>
    <n v="1265"/>
    <n v="250"/>
    <n v="20"/>
    <n v="25300"/>
    <n v="1265"/>
    <n v="24035"/>
    <n v="12650"/>
    <n v="-290950"/>
    <x v="11"/>
    <n v="11"/>
    <x v="9"/>
    <x v="1"/>
    <n v="-12.105263157894736"/>
    <n v="-230"/>
  </r>
  <r>
    <x v="0"/>
    <x v="1"/>
    <x v="4"/>
    <s v="Medium"/>
    <n v="2297"/>
    <n v="250"/>
    <n v="20"/>
    <n v="45940"/>
    <n v="2297"/>
    <n v="43643"/>
    <n v="22970"/>
    <n v="-528310"/>
    <x v="11"/>
    <n v="11"/>
    <x v="9"/>
    <x v="1"/>
    <n v="-12.105263157894736"/>
    <n v="-230"/>
  </r>
  <r>
    <x v="0"/>
    <x v="4"/>
    <x v="4"/>
    <s v="Medium"/>
    <n v="2663"/>
    <n v="250"/>
    <n v="20"/>
    <n v="53260"/>
    <n v="2663"/>
    <n v="50597"/>
    <n v="26630"/>
    <n v="-612490"/>
    <x v="2"/>
    <n v="12"/>
    <x v="2"/>
    <x v="0"/>
    <n v="-12.105263157894736"/>
    <n v="-230"/>
  </r>
  <r>
    <x v="0"/>
    <x v="4"/>
    <x v="4"/>
    <s v="Medium"/>
    <n v="570"/>
    <n v="250"/>
    <n v="7"/>
    <n v="3990"/>
    <n v="199.5"/>
    <n v="3790.5"/>
    <n v="2850"/>
    <n v="-138510"/>
    <x v="2"/>
    <n v="12"/>
    <x v="2"/>
    <x v="0"/>
    <n v="-36.541353383458649"/>
    <n v="-243"/>
  </r>
  <r>
    <x v="0"/>
    <x v="2"/>
    <x v="4"/>
    <s v="Medium"/>
    <n v="2487"/>
    <n v="250"/>
    <n v="7"/>
    <n v="17409"/>
    <n v="870.45"/>
    <n v="16538.55"/>
    <n v="12435"/>
    <n v="-604341"/>
    <x v="2"/>
    <n v="12"/>
    <x v="2"/>
    <x v="0"/>
    <n v="-36.541353383458649"/>
    <n v="-243"/>
  </r>
  <r>
    <x v="0"/>
    <x v="1"/>
    <x v="5"/>
    <s v="Medium"/>
    <n v="1350"/>
    <n v="260"/>
    <n v="350"/>
    <n v="472500"/>
    <n v="23625"/>
    <n v="448875"/>
    <n v="351000"/>
    <n v="121500"/>
    <x v="8"/>
    <n v="2"/>
    <x v="8"/>
    <x v="0"/>
    <n v="0.27067669172932329"/>
    <n v="90"/>
  </r>
  <r>
    <x v="0"/>
    <x v="0"/>
    <x v="5"/>
    <s v="Medium"/>
    <n v="552"/>
    <n v="260"/>
    <n v="350"/>
    <n v="193200"/>
    <n v="9660"/>
    <n v="183540"/>
    <n v="143520"/>
    <n v="49680"/>
    <x v="5"/>
    <n v="8"/>
    <x v="5"/>
    <x v="0"/>
    <n v="0.27067669172932329"/>
    <n v="90"/>
  </r>
  <r>
    <x v="0"/>
    <x v="0"/>
    <x v="5"/>
    <s v="Medium"/>
    <n v="1228"/>
    <n v="260"/>
    <n v="350"/>
    <n v="429800"/>
    <n v="21490"/>
    <n v="408310"/>
    <n v="319280"/>
    <n v="110520"/>
    <x v="7"/>
    <n v="10"/>
    <x v="7"/>
    <x v="1"/>
    <n v="0.27067669172932329"/>
    <n v="90"/>
  </r>
  <r>
    <x v="4"/>
    <x v="1"/>
    <x v="5"/>
    <s v="Medium"/>
    <n v="1250"/>
    <n v="260"/>
    <n v="300"/>
    <n v="375000"/>
    <n v="18750"/>
    <n v="356250"/>
    <n v="312500"/>
    <n v="50000"/>
    <x v="2"/>
    <n v="12"/>
    <x v="2"/>
    <x v="0"/>
    <n v="0.14035087719298245"/>
    <n v="40"/>
  </r>
  <r>
    <x v="1"/>
    <x v="2"/>
    <x v="2"/>
    <s v="Medium"/>
    <n v="3801"/>
    <n v="10"/>
    <n v="15"/>
    <n v="57015"/>
    <n v="3420.8999999999996"/>
    <n v="53594.1"/>
    <n v="38010"/>
    <n v="19005"/>
    <x v="13"/>
    <n v="4"/>
    <x v="10"/>
    <x v="0"/>
    <n v="0.3546099290780142"/>
    <n v="5"/>
  </r>
  <r>
    <x v="0"/>
    <x v="4"/>
    <x v="0"/>
    <s v="Medium"/>
    <n v="1117.5"/>
    <n v="3"/>
    <n v="20"/>
    <n v="22350"/>
    <n v="1341"/>
    <n v="21009"/>
    <n v="11175"/>
    <n v="18997.5"/>
    <x v="0"/>
    <n v="1"/>
    <x v="0"/>
    <x v="0"/>
    <n v="0.9042553191489362"/>
    <n v="17"/>
  </r>
  <r>
    <x v="1"/>
    <x v="0"/>
    <x v="0"/>
    <s v="Medium"/>
    <n v="2844"/>
    <n v="3"/>
    <n v="15"/>
    <n v="42660"/>
    <n v="2559.6"/>
    <n v="40100.400000000001"/>
    <n v="28440"/>
    <n v="34128"/>
    <x v="1"/>
    <n v="6"/>
    <x v="1"/>
    <x v="0"/>
    <n v="0.85106382978723405"/>
    <n v="12"/>
  </r>
  <r>
    <x v="2"/>
    <x v="3"/>
    <x v="0"/>
    <s v="Medium"/>
    <n v="562"/>
    <n v="3"/>
    <n v="12"/>
    <n v="6744"/>
    <n v="404.64"/>
    <n v="6339.36"/>
    <n v="1686"/>
    <n v="5058"/>
    <x v="6"/>
    <n v="9"/>
    <x v="6"/>
    <x v="0"/>
    <n v="0.7978723404255319"/>
    <n v="9"/>
  </r>
  <r>
    <x v="2"/>
    <x v="0"/>
    <x v="0"/>
    <s v="Medium"/>
    <n v="2299"/>
    <n v="3"/>
    <n v="12"/>
    <n v="27588"/>
    <n v="1655.28"/>
    <n v="25932.720000000001"/>
    <n v="6897"/>
    <n v="20691"/>
    <x v="7"/>
    <n v="10"/>
    <x v="7"/>
    <x v="1"/>
    <n v="0.7978723404255319"/>
    <n v="9"/>
  </r>
  <r>
    <x v="1"/>
    <x v="4"/>
    <x v="0"/>
    <s v="Medium"/>
    <n v="2030"/>
    <n v="3"/>
    <n v="15"/>
    <n v="30450"/>
    <n v="1827"/>
    <n v="28623"/>
    <n v="20300"/>
    <n v="24360"/>
    <x v="15"/>
    <n v="11"/>
    <x v="9"/>
    <x v="0"/>
    <n v="0.85106382978723405"/>
    <n v="12"/>
  </r>
  <r>
    <x v="0"/>
    <x v="4"/>
    <x v="0"/>
    <s v="Medium"/>
    <n v="263"/>
    <n v="3"/>
    <n v="7"/>
    <n v="1841"/>
    <n v="110.46"/>
    <n v="1730.54"/>
    <n v="1315"/>
    <n v="1052"/>
    <x v="11"/>
    <n v="11"/>
    <x v="9"/>
    <x v="1"/>
    <n v="0.60790273556231"/>
    <n v="4"/>
  </r>
  <r>
    <x v="3"/>
    <x v="1"/>
    <x v="0"/>
    <s v="Medium"/>
    <n v="887"/>
    <n v="3"/>
    <n v="125"/>
    <n v="110875"/>
    <n v="6652.5"/>
    <n v="104222.5"/>
    <n v="106440"/>
    <n v="108214"/>
    <x v="12"/>
    <n v="12"/>
    <x v="2"/>
    <x v="1"/>
    <n v="1.0382978723404255"/>
    <n v="122"/>
  </r>
  <r>
    <x v="0"/>
    <x v="3"/>
    <x v="1"/>
    <s v="Medium"/>
    <n v="980"/>
    <n v="5"/>
    <n v="350"/>
    <n v="343000"/>
    <n v="20580"/>
    <n v="322420"/>
    <n v="254800"/>
    <n v="338100"/>
    <x v="13"/>
    <n v="4"/>
    <x v="10"/>
    <x v="0"/>
    <n v="1.0486322188449848"/>
    <n v="345"/>
  </r>
  <r>
    <x v="0"/>
    <x v="1"/>
    <x v="1"/>
    <s v="Medium"/>
    <n v="1460"/>
    <n v="5"/>
    <n v="350"/>
    <n v="511000"/>
    <n v="30660"/>
    <n v="480340"/>
    <n v="379600"/>
    <n v="503700"/>
    <x v="14"/>
    <n v="5"/>
    <x v="11"/>
    <x v="0"/>
    <n v="1.0486322188449848"/>
    <n v="345"/>
  </r>
  <r>
    <x v="0"/>
    <x v="2"/>
    <x v="1"/>
    <s v="Medium"/>
    <n v="1403"/>
    <n v="5"/>
    <n v="7"/>
    <n v="9821"/>
    <n v="589.26"/>
    <n v="9231.74"/>
    <n v="7015"/>
    <n v="2806"/>
    <x v="7"/>
    <n v="10"/>
    <x v="7"/>
    <x v="1"/>
    <n v="0.303951367781155"/>
    <n v="2"/>
  </r>
  <r>
    <x v="2"/>
    <x v="4"/>
    <x v="1"/>
    <s v="Medium"/>
    <n v="2723"/>
    <n v="5"/>
    <n v="12"/>
    <n v="32676"/>
    <n v="1960.56"/>
    <n v="30715.439999999999"/>
    <n v="8169"/>
    <n v="19061"/>
    <x v="15"/>
    <n v="11"/>
    <x v="9"/>
    <x v="0"/>
    <n v="0.62056737588652489"/>
    <n v="7"/>
  </r>
  <r>
    <x v="0"/>
    <x v="2"/>
    <x v="2"/>
    <s v="Medium"/>
    <n v="1496"/>
    <n v="10"/>
    <n v="350"/>
    <n v="523600"/>
    <n v="31416"/>
    <n v="492184"/>
    <n v="388960"/>
    <n v="508640"/>
    <x v="1"/>
    <n v="6"/>
    <x v="1"/>
    <x v="0"/>
    <n v="1.0334346504559271"/>
    <n v="340"/>
  </r>
  <r>
    <x v="2"/>
    <x v="0"/>
    <x v="2"/>
    <s v="Medium"/>
    <n v="2299"/>
    <n v="10"/>
    <n v="12"/>
    <n v="27588"/>
    <n v="1655.28"/>
    <n v="25932.720000000001"/>
    <n v="6897"/>
    <n v="4598"/>
    <x v="7"/>
    <n v="10"/>
    <x v="7"/>
    <x v="1"/>
    <n v="0.17730496453900707"/>
    <n v="2"/>
  </r>
  <r>
    <x v="0"/>
    <x v="4"/>
    <x v="2"/>
    <s v="Medium"/>
    <n v="727"/>
    <n v="10"/>
    <n v="350"/>
    <n v="254450"/>
    <n v="15267"/>
    <n v="239183"/>
    <n v="189020"/>
    <n v="247180"/>
    <x v="7"/>
    <n v="10"/>
    <x v="7"/>
    <x v="1"/>
    <n v="1.0334346504559271"/>
    <n v="340"/>
  </r>
  <r>
    <x v="3"/>
    <x v="0"/>
    <x v="3"/>
    <s v="Medium"/>
    <n v="952"/>
    <n v="120"/>
    <n v="125"/>
    <n v="119000"/>
    <n v="7140"/>
    <n v="111860"/>
    <n v="114240"/>
    <n v="4760"/>
    <x v="8"/>
    <n v="2"/>
    <x v="8"/>
    <x v="0"/>
    <n v="4.2553191489361701E-2"/>
    <n v="5"/>
  </r>
  <r>
    <x v="3"/>
    <x v="4"/>
    <x v="3"/>
    <s v="Medium"/>
    <n v="2755"/>
    <n v="120"/>
    <n v="125"/>
    <n v="344375"/>
    <n v="20662.5"/>
    <n v="323712.5"/>
    <n v="330600"/>
    <n v="13775"/>
    <x v="8"/>
    <n v="2"/>
    <x v="8"/>
    <x v="0"/>
    <n v="4.2553191489361701E-2"/>
    <n v="5"/>
  </r>
  <r>
    <x v="1"/>
    <x v="1"/>
    <x v="3"/>
    <s v="Medium"/>
    <n v="1530"/>
    <n v="120"/>
    <n v="15"/>
    <n v="22950"/>
    <n v="1377"/>
    <n v="21573"/>
    <n v="15300"/>
    <n v="-160650"/>
    <x v="14"/>
    <n v="5"/>
    <x v="11"/>
    <x v="0"/>
    <n v="-7.4468085106382977"/>
    <n v="-105"/>
  </r>
  <r>
    <x v="0"/>
    <x v="2"/>
    <x v="3"/>
    <s v="Medium"/>
    <n v="1496"/>
    <n v="120"/>
    <n v="350"/>
    <n v="523600"/>
    <n v="31416"/>
    <n v="492184"/>
    <n v="388960"/>
    <n v="344080"/>
    <x v="1"/>
    <n v="6"/>
    <x v="1"/>
    <x v="0"/>
    <n v="0.69908814589665658"/>
    <n v="230"/>
  </r>
  <r>
    <x v="0"/>
    <x v="3"/>
    <x v="3"/>
    <s v="Medium"/>
    <n v="1498"/>
    <n v="120"/>
    <n v="7"/>
    <n v="10486"/>
    <n v="629.16"/>
    <n v="9856.84"/>
    <n v="7490"/>
    <n v="-169274"/>
    <x v="1"/>
    <n v="6"/>
    <x v="1"/>
    <x v="0"/>
    <n v="-17.173252279635257"/>
    <n v="-113"/>
  </r>
  <r>
    <x v="4"/>
    <x v="2"/>
    <x v="3"/>
    <s v="Medium"/>
    <n v="1221"/>
    <n v="120"/>
    <n v="300"/>
    <n v="366300"/>
    <n v="21978"/>
    <n v="344322"/>
    <n v="305250"/>
    <n v="219780"/>
    <x v="7"/>
    <n v="10"/>
    <x v="7"/>
    <x v="1"/>
    <n v="0.63829787234042556"/>
    <n v="180"/>
  </r>
  <r>
    <x v="0"/>
    <x v="2"/>
    <x v="3"/>
    <s v="Medium"/>
    <n v="2076"/>
    <n v="120"/>
    <n v="350"/>
    <n v="726600"/>
    <n v="43596"/>
    <n v="683004"/>
    <n v="539760"/>
    <n v="477480"/>
    <x v="7"/>
    <n v="10"/>
    <x v="7"/>
    <x v="1"/>
    <n v="0.69908814589665658"/>
    <n v="230"/>
  </r>
  <r>
    <x v="1"/>
    <x v="0"/>
    <x v="4"/>
    <s v="Medium"/>
    <n v="2844"/>
    <n v="250"/>
    <n v="15"/>
    <n v="42660"/>
    <n v="2559.6"/>
    <n v="40100.400000000001"/>
    <n v="28440"/>
    <n v="-668340"/>
    <x v="1"/>
    <n v="6"/>
    <x v="1"/>
    <x v="0"/>
    <n v="-16.666666666666664"/>
    <n v="-235"/>
  </r>
  <r>
    <x v="0"/>
    <x v="3"/>
    <x v="4"/>
    <s v="Medium"/>
    <n v="1498"/>
    <n v="250"/>
    <n v="7"/>
    <n v="10486"/>
    <n v="629.16"/>
    <n v="9856.84"/>
    <n v="7490"/>
    <n v="-364014"/>
    <x v="1"/>
    <n v="6"/>
    <x v="1"/>
    <x v="0"/>
    <n v="-36.930091185410333"/>
    <n v="-243"/>
  </r>
  <r>
    <x v="4"/>
    <x v="2"/>
    <x v="4"/>
    <s v="Medium"/>
    <n v="1221"/>
    <n v="250"/>
    <n v="300"/>
    <n v="366300"/>
    <n v="21978"/>
    <n v="344322"/>
    <n v="305250"/>
    <n v="61050"/>
    <x v="7"/>
    <n v="10"/>
    <x v="7"/>
    <x v="1"/>
    <n v="0.1773049645390071"/>
    <n v="50"/>
  </r>
  <r>
    <x v="0"/>
    <x v="3"/>
    <x v="4"/>
    <s v="Medium"/>
    <n v="1123"/>
    <n v="250"/>
    <n v="20"/>
    <n v="22460"/>
    <n v="1347.6"/>
    <n v="21112.400000000001"/>
    <n v="11230"/>
    <n v="-258290"/>
    <x v="11"/>
    <n v="11"/>
    <x v="9"/>
    <x v="1"/>
    <n v="-12.234042553191488"/>
    <n v="-230"/>
  </r>
  <r>
    <x v="4"/>
    <x v="0"/>
    <x v="4"/>
    <s v="Medium"/>
    <n v="2436"/>
    <n v="250"/>
    <n v="300"/>
    <n v="730800"/>
    <n v="43848"/>
    <n v="686952"/>
    <n v="609000"/>
    <n v="121800"/>
    <x v="12"/>
    <n v="12"/>
    <x v="2"/>
    <x v="1"/>
    <n v="0.1773049645390071"/>
    <n v="50"/>
  </r>
  <r>
    <x v="3"/>
    <x v="2"/>
    <x v="5"/>
    <s v="Medium"/>
    <n v="1987.5"/>
    <n v="260"/>
    <n v="125"/>
    <n v="248437.5"/>
    <n v="14906.25"/>
    <n v="233531.25"/>
    <n v="238500"/>
    <n v="-268312.5"/>
    <x v="0"/>
    <n v="1"/>
    <x v="0"/>
    <x v="0"/>
    <n v="-1.1489361702127661"/>
    <n v="-135"/>
  </r>
  <r>
    <x v="0"/>
    <x v="3"/>
    <x v="5"/>
    <s v="Medium"/>
    <n v="1679"/>
    <n v="260"/>
    <n v="350"/>
    <n v="587650"/>
    <n v="35259"/>
    <n v="552391"/>
    <n v="436540"/>
    <n v="151110"/>
    <x v="6"/>
    <n v="9"/>
    <x v="6"/>
    <x v="0"/>
    <n v="0.2735562310030395"/>
    <n v="90"/>
  </r>
  <r>
    <x v="0"/>
    <x v="4"/>
    <x v="5"/>
    <s v="Medium"/>
    <n v="727"/>
    <n v="260"/>
    <n v="350"/>
    <n v="254450"/>
    <n v="15267"/>
    <n v="239183"/>
    <n v="189020"/>
    <n v="65430"/>
    <x v="7"/>
    <n v="10"/>
    <x v="7"/>
    <x v="1"/>
    <n v="0.2735562310030395"/>
    <n v="90"/>
  </r>
  <r>
    <x v="0"/>
    <x v="2"/>
    <x v="5"/>
    <s v="Medium"/>
    <n v="1403"/>
    <n v="260"/>
    <n v="7"/>
    <n v="9821"/>
    <n v="589.26"/>
    <n v="9231.74"/>
    <n v="7015"/>
    <n v="-354959"/>
    <x v="7"/>
    <n v="10"/>
    <x v="7"/>
    <x v="1"/>
    <n v="-38.449848024316111"/>
    <n v="-253"/>
  </r>
  <r>
    <x v="0"/>
    <x v="2"/>
    <x v="5"/>
    <s v="Medium"/>
    <n v="2076"/>
    <n v="260"/>
    <n v="350"/>
    <n v="726600"/>
    <n v="43596"/>
    <n v="683004"/>
    <n v="539760"/>
    <n v="186840"/>
    <x v="7"/>
    <n v="10"/>
    <x v="7"/>
    <x v="1"/>
    <n v="0.2735562310030395"/>
    <n v="90"/>
  </r>
  <r>
    <x v="0"/>
    <x v="2"/>
    <x v="1"/>
    <s v="Medium"/>
    <n v="1757"/>
    <n v="5"/>
    <n v="20"/>
    <n v="35140"/>
    <n v="2108.4"/>
    <n v="33031.599999999999"/>
    <n v="17570"/>
    <n v="26355"/>
    <x v="7"/>
    <n v="10"/>
    <x v="7"/>
    <x v="1"/>
    <n v="0.7978723404255319"/>
    <n v="15"/>
  </r>
  <r>
    <x v="1"/>
    <x v="4"/>
    <x v="2"/>
    <s v="Medium"/>
    <n v="2198"/>
    <n v="10"/>
    <n v="15"/>
    <n v="32970"/>
    <n v="1978.2"/>
    <n v="30991.8"/>
    <n v="21980"/>
    <n v="10990"/>
    <x v="5"/>
    <n v="8"/>
    <x v="5"/>
    <x v="0"/>
    <n v="0.3546099290780142"/>
    <n v="5"/>
  </r>
  <r>
    <x v="1"/>
    <x v="1"/>
    <x v="2"/>
    <s v="Medium"/>
    <n v="1743"/>
    <n v="10"/>
    <n v="15"/>
    <n v="26145"/>
    <n v="1568.7"/>
    <n v="24576.3"/>
    <n v="17430"/>
    <n v="8715"/>
    <x v="5"/>
    <n v="8"/>
    <x v="5"/>
    <x v="0"/>
    <n v="0.3546099290780142"/>
    <n v="5"/>
  </r>
  <r>
    <x v="1"/>
    <x v="4"/>
    <x v="2"/>
    <s v="Medium"/>
    <n v="1153"/>
    <n v="10"/>
    <n v="15"/>
    <n v="17295"/>
    <n v="1037.7"/>
    <n v="16257.3"/>
    <n v="11530"/>
    <n v="5765"/>
    <x v="10"/>
    <n v="10"/>
    <x v="7"/>
    <x v="0"/>
    <n v="0.3546099290780142"/>
    <n v="5"/>
  </r>
  <r>
    <x v="0"/>
    <x v="2"/>
    <x v="2"/>
    <s v="Medium"/>
    <n v="1757"/>
    <n v="10"/>
    <n v="20"/>
    <n v="35140"/>
    <n v="2108.4"/>
    <n v="33031.599999999999"/>
    <n v="17570"/>
    <n v="17570"/>
    <x v="7"/>
    <n v="10"/>
    <x v="7"/>
    <x v="1"/>
    <n v="0.53191489361702127"/>
    <n v="10"/>
  </r>
  <r>
    <x v="0"/>
    <x v="1"/>
    <x v="3"/>
    <s v="Medium"/>
    <n v="1001"/>
    <n v="120"/>
    <n v="20"/>
    <n v="20020"/>
    <n v="1201.2"/>
    <n v="18818.8"/>
    <n v="10010"/>
    <n v="-100100"/>
    <x v="5"/>
    <n v="8"/>
    <x v="5"/>
    <x v="0"/>
    <n v="-5.3191489361702127"/>
    <n v="-100"/>
  </r>
  <r>
    <x v="0"/>
    <x v="3"/>
    <x v="3"/>
    <s v="Medium"/>
    <n v="1333"/>
    <n v="120"/>
    <n v="7"/>
    <n v="9331"/>
    <n v="559.86"/>
    <n v="8771.14"/>
    <n v="6665"/>
    <n v="-150629"/>
    <x v="15"/>
    <n v="11"/>
    <x v="9"/>
    <x v="0"/>
    <n v="-17.17325227963526"/>
    <n v="-113"/>
  </r>
  <r>
    <x v="1"/>
    <x v="4"/>
    <x v="4"/>
    <s v="Medium"/>
    <n v="1153"/>
    <n v="250"/>
    <n v="15"/>
    <n v="17295"/>
    <n v="1037.7"/>
    <n v="16257.3"/>
    <n v="11530"/>
    <n v="-270955"/>
    <x v="10"/>
    <n v="10"/>
    <x v="7"/>
    <x v="0"/>
    <n v="-16.666666666666668"/>
    <n v="-235"/>
  </r>
  <r>
    <x v="2"/>
    <x v="3"/>
    <x v="0"/>
    <s v="Medium"/>
    <n v="727"/>
    <n v="3"/>
    <n v="12"/>
    <n v="8724"/>
    <n v="610.67999999999995"/>
    <n v="8113.32"/>
    <n v="2181"/>
    <n v="6543"/>
    <x v="8"/>
    <n v="2"/>
    <x v="8"/>
    <x v="0"/>
    <n v="0.80645161290322587"/>
    <n v="9"/>
  </r>
  <r>
    <x v="2"/>
    <x v="0"/>
    <x v="0"/>
    <s v="Medium"/>
    <n v="1884"/>
    <n v="3"/>
    <n v="12"/>
    <n v="22608"/>
    <n v="1582.56"/>
    <n v="21025.439999999999"/>
    <n v="5652"/>
    <n v="16956"/>
    <x v="5"/>
    <n v="8"/>
    <x v="5"/>
    <x v="0"/>
    <n v="0.80645161290322587"/>
    <n v="9"/>
  </r>
  <r>
    <x v="0"/>
    <x v="3"/>
    <x v="0"/>
    <s v="Medium"/>
    <n v="1834"/>
    <n v="3"/>
    <n v="20"/>
    <n v="36680"/>
    <n v="2567.6"/>
    <n v="34112.400000000001"/>
    <n v="18340"/>
    <n v="31178"/>
    <x v="9"/>
    <n v="9"/>
    <x v="6"/>
    <x v="1"/>
    <n v="0.91397849462365588"/>
    <n v="17"/>
  </r>
  <r>
    <x v="2"/>
    <x v="3"/>
    <x v="1"/>
    <s v="Medium"/>
    <n v="2340"/>
    <n v="5"/>
    <n v="12"/>
    <n v="28080"/>
    <n v="1965.6"/>
    <n v="26114.400000000001"/>
    <n v="7020"/>
    <n v="16380"/>
    <x v="0"/>
    <n v="1"/>
    <x v="0"/>
    <x v="0"/>
    <n v="0.62724014336917555"/>
    <n v="7"/>
  </r>
  <r>
    <x v="2"/>
    <x v="2"/>
    <x v="1"/>
    <s v="Medium"/>
    <n v="2342"/>
    <n v="5"/>
    <n v="12"/>
    <n v="28104"/>
    <n v="1967.28"/>
    <n v="26136.720000000001"/>
    <n v="7026"/>
    <n v="16394"/>
    <x v="15"/>
    <n v="11"/>
    <x v="9"/>
    <x v="0"/>
    <n v="0.62724014336917555"/>
    <n v="7"/>
  </r>
  <r>
    <x v="0"/>
    <x v="2"/>
    <x v="2"/>
    <s v="Medium"/>
    <n v="1031"/>
    <n v="10"/>
    <n v="7"/>
    <n v="7217"/>
    <n v="505.19"/>
    <n v="6711.81"/>
    <n v="5155"/>
    <n v="-3093"/>
    <x v="9"/>
    <n v="9"/>
    <x v="6"/>
    <x v="1"/>
    <n v="-0.46082949308755755"/>
    <n v="-3"/>
  </r>
  <r>
    <x v="1"/>
    <x v="0"/>
    <x v="3"/>
    <s v="Medium"/>
    <n v="1262"/>
    <n v="120"/>
    <n v="15"/>
    <n v="18930"/>
    <n v="1325.1"/>
    <n v="17604.900000000001"/>
    <n v="12620"/>
    <n v="-132510"/>
    <x v="14"/>
    <n v="5"/>
    <x v="11"/>
    <x v="0"/>
    <n v="-7.5268817204301071"/>
    <n v="-105"/>
  </r>
  <r>
    <x v="0"/>
    <x v="0"/>
    <x v="3"/>
    <s v="Medium"/>
    <n v="1135"/>
    <n v="120"/>
    <n v="7"/>
    <n v="7945"/>
    <n v="556.15"/>
    <n v="7388.85"/>
    <n v="5675"/>
    <n v="-128255"/>
    <x v="1"/>
    <n v="6"/>
    <x v="1"/>
    <x v="0"/>
    <n v="-17.357910906298002"/>
    <n v="-113"/>
  </r>
  <r>
    <x v="0"/>
    <x v="4"/>
    <x v="3"/>
    <s v="Medium"/>
    <n v="547"/>
    <n v="120"/>
    <n v="7"/>
    <n v="3829"/>
    <n v="268.02999999999997"/>
    <n v="3560.9700000000003"/>
    <n v="2735"/>
    <n v="-61811"/>
    <x v="15"/>
    <n v="11"/>
    <x v="9"/>
    <x v="0"/>
    <n v="-17.357910906298002"/>
    <n v="-113"/>
  </r>
  <r>
    <x v="0"/>
    <x v="0"/>
    <x v="3"/>
    <s v="Medium"/>
    <n v="1582"/>
    <n v="120"/>
    <n v="7"/>
    <n v="11074"/>
    <n v="775.18"/>
    <n v="10298.82"/>
    <n v="7910"/>
    <n v="-178766"/>
    <x v="2"/>
    <n v="12"/>
    <x v="2"/>
    <x v="0"/>
    <n v="-17.357910906298002"/>
    <n v="-113"/>
  </r>
  <r>
    <x v="2"/>
    <x v="2"/>
    <x v="4"/>
    <s v="Medium"/>
    <n v="1738.5"/>
    <n v="250"/>
    <n v="12"/>
    <n v="20862"/>
    <n v="1460.34"/>
    <n v="19401.66"/>
    <n v="5215.5"/>
    <n v="-413763"/>
    <x v="13"/>
    <n v="4"/>
    <x v="10"/>
    <x v="0"/>
    <n v="-21.326164874551971"/>
    <n v="-238"/>
  </r>
  <r>
    <x v="2"/>
    <x v="1"/>
    <x v="4"/>
    <s v="Medium"/>
    <n v="2215"/>
    <n v="250"/>
    <n v="12"/>
    <n v="26580"/>
    <n v="1860.6"/>
    <n v="24719.4"/>
    <n v="6645"/>
    <n v="-527170"/>
    <x v="9"/>
    <n v="9"/>
    <x v="6"/>
    <x v="1"/>
    <n v="-21.326164874551971"/>
    <n v="-238"/>
  </r>
  <r>
    <x v="0"/>
    <x v="0"/>
    <x v="4"/>
    <s v="Medium"/>
    <n v="1582"/>
    <n v="250"/>
    <n v="7"/>
    <n v="11074"/>
    <n v="775.18"/>
    <n v="10298.82"/>
    <n v="7910"/>
    <n v="-384426"/>
    <x v="2"/>
    <n v="12"/>
    <x v="2"/>
    <x v="0"/>
    <n v="-37.327188940092164"/>
    <n v="-243"/>
  </r>
  <r>
    <x v="0"/>
    <x v="0"/>
    <x v="5"/>
    <s v="Medium"/>
    <n v="1135"/>
    <n v="260"/>
    <n v="7"/>
    <n v="7945"/>
    <n v="556.15"/>
    <n v="7388.85"/>
    <n v="5675"/>
    <n v="-287155"/>
    <x v="1"/>
    <n v="6"/>
    <x v="1"/>
    <x v="0"/>
    <n v="-38.863287250384026"/>
    <n v="-253"/>
  </r>
  <r>
    <x v="0"/>
    <x v="4"/>
    <x v="0"/>
    <s v="Medium"/>
    <n v="1761"/>
    <n v="3"/>
    <n v="350"/>
    <n v="616350"/>
    <n v="43144.5"/>
    <n v="573205.5"/>
    <n v="457860"/>
    <n v="611067"/>
    <x v="3"/>
    <n v="3"/>
    <x v="3"/>
    <x v="0"/>
    <n v="1.0660522273425499"/>
    <n v="347"/>
  </r>
  <r>
    <x v="4"/>
    <x v="2"/>
    <x v="0"/>
    <s v="Medium"/>
    <n v="448"/>
    <n v="3"/>
    <n v="300"/>
    <n v="134400"/>
    <n v="9408"/>
    <n v="124992"/>
    <n v="112000"/>
    <n v="133056"/>
    <x v="1"/>
    <n v="6"/>
    <x v="1"/>
    <x v="0"/>
    <n v="1.064516129032258"/>
    <n v="297"/>
  </r>
  <r>
    <x v="4"/>
    <x v="2"/>
    <x v="0"/>
    <s v="Medium"/>
    <n v="2181"/>
    <n v="3"/>
    <n v="300"/>
    <n v="654300"/>
    <n v="45801"/>
    <n v="608499"/>
    <n v="545250"/>
    <n v="647757"/>
    <x v="10"/>
    <n v="10"/>
    <x v="7"/>
    <x v="0"/>
    <n v="1.064516129032258"/>
    <n v="297"/>
  </r>
  <r>
    <x v="0"/>
    <x v="2"/>
    <x v="1"/>
    <s v="Medium"/>
    <n v="1976"/>
    <n v="5"/>
    <n v="20"/>
    <n v="39520"/>
    <n v="2766.4"/>
    <n v="36753.599999999999"/>
    <n v="19760"/>
    <n v="29640"/>
    <x v="10"/>
    <n v="10"/>
    <x v="7"/>
    <x v="0"/>
    <n v="0.80645161290322587"/>
    <n v="15"/>
  </r>
  <r>
    <x v="4"/>
    <x v="2"/>
    <x v="1"/>
    <s v="Medium"/>
    <n v="2181"/>
    <n v="5"/>
    <n v="300"/>
    <n v="654300"/>
    <n v="45801"/>
    <n v="608499"/>
    <n v="545250"/>
    <n v="643395"/>
    <x v="10"/>
    <n v="10"/>
    <x v="7"/>
    <x v="0"/>
    <n v="1.0573476702508962"/>
    <n v="295"/>
  </r>
  <r>
    <x v="3"/>
    <x v="1"/>
    <x v="1"/>
    <s v="Medium"/>
    <n v="2500"/>
    <n v="5"/>
    <n v="125"/>
    <n v="312500"/>
    <n v="21875"/>
    <n v="290625"/>
    <n v="300000"/>
    <n v="300000"/>
    <x v="11"/>
    <n v="11"/>
    <x v="9"/>
    <x v="1"/>
    <n v="1.032258064516129"/>
    <n v="120"/>
  </r>
  <r>
    <x v="4"/>
    <x v="0"/>
    <x v="2"/>
    <s v="Medium"/>
    <n v="1702"/>
    <n v="10"/>
    <n v="300"/>
    <n v="510600"/>
    <n v="35742"/>
    <n v="474858"/>
    <n v="425500"/>
    <n v="493580"/>
    <x v="14"/>
    <n v="5"/>
    <x v="11"/>
    <x v="0"/>
    <n v="1.0394265232974911"/>
    <n v="290"/>
  </r>
  <r>
    <x v="4"/>
    <x v="2"/>
    <x v="2"/>
    <s v="Medium"/>
    <n v="448"/>
    <n v="10"/>
    <n v="300"/>
    <n v="134400"/>
    <n v="9408"/>
    <n v="124992"/>
    <n v="112000"/>
    <n v="129920"/>
    <x v="1"/>
    <n v="6"/>
    <x v="1"/>
    <x v="0"/>
    <n v="1.0394265232974911"/>
    <n v="290"/>
  </r>
  <r>
    <x v="3"/>
    <x v="1"/>
    <x v="2"/>
    <s v="Medium"/>
    <n v="3513"/>
    <n v="10"/>
    <n v="125"/>
    <n v="439125"/>
    <n v="30738.75"/>
    <n v="408386.25"/>
    <n v="421560"/>
    <n v="403995"/>
    <x v="4"/>
    <n v="7"/>
    <x v="4"/>
    <x v="0"/>
    <n v="0.989247311827957"/>
    <n v="115"/>
  </r>
  <r>
    <x v="1"/>
    <x v="2"/>
    <x v="2"/>
    <s v="Medium"/>
    <n v="2101"/>
    <n v="10"/>
    <n v="15"/>
    <n v="31515"/>
    <n v="2206.0500000000002"/>
    <n v="29308.95"/>
    <n v="21010"/>
    <n v="10505"/>
    <x v="5"/>
    <n v="8"/>
    <x v="5"/>
    <x v="0"/>
    <n v="0.35842293906810035"/>
    <n v="5"/>
  </r>
  <r>
    <x v="1"/>
    <x v="4"/>
    <x v="2"/>
    <s v="Medium"/>
    <n v="2931"/>
    <n v="10"/>
    <n v="15"/>
    <n v="43965"/>
    <n v="3077.55"/>
    <n v="40887.449999999997"/>
    <n v="29310"/>
    <n v="14655"/>
    <x v="9"/>
    <n v="9"/>
    <x v="6"/>
    <x v="1"/>
    <n v="0.35842293906810041"/>
    <n v="5"/>
  </r>
  <r>
    <x v="0"/>
    <x v="2"/>
    <x v="2"/>
    <s v="Medium"/>
    <n v="1535"/>
    <n v="10"/>
    <n v="20"/>
    <n v="30700"/>
    <n v="2149"/>
    <n v="28551"/>
    <n v="15350"/>
    <n v="15350"/>
    <x v="6"/>
    <n v="9"/>
    <x v="6"/>
    <x v="0"/>
    <n v="0.5376344086021505"/>
    <n v="10"/>
  </r>
  <r>
    <x v="4"/>
    <x v="1"/>
    <x v="2"/>
    <s v="Medium"/>
    <n v="1123"/>
    <n v="10"/>
    <n v="300"/>
    <n v="336900"/>
    <n v="23583"/>
    <n v="313317"/>
    <n v="280750"/>
    <n v="325670"/>
    <x v="9"/>
    <n v="9"/>
    <x v="6"/>
    <x v="1"/>
    <n v="1.0394265232974911"/>
    <n v="290"/>
  </r>
  <r>
    <x v="4"/>
    <x v="0"/>
    <x v="2"/>
    <s v="Medium"/>
    <n v="1404"/>
    <n v="10"/>
    <n v="300"/>
    <n v="421200"/>
    <n v="29484"/>
    <n v="391716"/>
    <n v="351000"/>
    <n v="407160"/>
    <x v="11"/>
    <n v="11"/>
    <x v="9"/>
    <x v="1"/>
    <n v="1.0394265232974911"/>
    <n v="290"/>
  </r>
  <r>
    <x v="2"/>
    <x v="3"/>
    <x v="2"/>
    <s v="Medium"/>
    <n v="2763"/>
    <n v="10"/>
    <n v="12"/>
    <n v="33156"/>
    <n v="2320.92"/>
    <n v="30835.08"/>
    <n v="8289"/>
    <n v="5526"/>
    <x v="11"/>
    <n v="11"/>
    <x v="9"/>
    <x v="1"/>
    <n v="0.17921146953405018"/>
    <n v="2"/>
  </r>
  <r>
    <x v="0"/>
    <x v="1"/>
    <x v="2"/>
    <s v="Medium"/>
    <n v="2125"/>
    <n v="10"/>
    <n v="7"/>
    <n v="14875"/>
    <n v="1041.25"/>
    <n v="13833.75"/>
    <n v="10625"/>
    <n v="-6375"/>
    <x v="12"/>
    <n v="12"/>
    <x v="2"/>
    <x v="1"/>
    <n v="-0.46082949308755761"/>
    <n v="-3"/>
  </r>
  <r>
    <x v="4"/>
    <x v="2"/>
    <x v="3"/>
    <s v="Medium"/>
    <n v="1659"/>
    <n v="120"/>
    <n v="300"/>
    <n v="497700"/>
    <n v="34839"/>
    <n v="462861"/>
    <n v="414750"/>
    <n v="298620"/>
    <x v="4"/>
    <n v="7"/>
    <x v="4"/>
    <x v="0"/>
    <n v="0.64516129032258063"/>
    <n v="180"/>
  </r>
  <r>
    <x v="0"/>
    <x v="3"/>
    <x v="3"/>
    <s v="Medium"/>
    <n v="609"/>
    <n v="120"/>
    <n v="20"/>
    <n v="12180"/>
    <n v="852.6"/>
    <n v="11327.4"/>
    <n v="6090"/>
    <n v="-60900"/>
    <x v="5"/>
    <n v="8"/>
    <x v="5"/>
    <x v="0"/>
    <n v="-5.3763440860215059"/>
    <n v="-100"/>
  </r>
  <r>
    <x v="3"/>
    <x v="1"/>
    <x v="3"/>
    <s v="Medium"/>
    <n v="2087"/>
    <n v="120"/>
    <n v="125"/>
    <n v="260875"/>
    <n v="18261.25"/>
    <n v="242613.75"/>
    <n v="250440"/>
    <n v="10435"/>
    <x v="6"/>
    <n v="9"/>
    <x v="6"/>
    <x v="0"/>
    <n v="4.3010752688172046E-2"/>
    <n v="5"/>
  </r>
  <r>
    <x v="0"/>
    <x v="2"/>
    <x v="3"/>
    <s v="Medium"/>
    <n v="1976"/>
    <n v="120"/>
    <n v="20"/>
    <n v="39520"/>
    <n v="2766.4"/>
    <n v="36753.599999999999"/>
    <n v="19760"/>
    <n v="-197600"/>
    <x v="10"/>
    <n v="10"/>
    <x v="7"/>
    <x v="0"/>
    <n v="-5.3763440860215059"/>
    <n v="-100"/>
  </r>
  <r>
    <x v="0"/>
    <x v="4"/>
    <x v="3"/>
    <s v="Medium"/>
    <n v="1421"/>
    <n v="120"/>
    <n v="20"/>
    <n v="28420"/>
    <n v="1989.4"/>
    <n v="26430.6"/>
    <n v="14210"/>
    <n v="-142100"/>
    <x v="12"/>
    <n v="12"/>
    <x v="2"/>
    <x v="1"/>
    <n v="-5.3763440860215059"/>
    <n v="-100"/>
  </r>
  <r>
    <x v="4"/>
    <x v="4"/>
    <x v="3"/>
    <s v="Medium"/>
    <n v="1372"/>
    <n v="120"/>
    <n v="300"/>
    <n v="411600"/>
    <n v="28812"/>
    <n v="382788"/>
    <n v="343000"/>
    <n v="246960"/>
    <x v="2"/>
    <n v="12"/>
    <x v="2"/>
    <x v="0"/>
    <n v="0.64516129032258063"/>
    <n v="180"/>
  </r>
  <r>
    <x v="0"/>
    <x v="1"/>
    <x v="3"/>
    <s v="Medium"/>
    <n v="588"/>
    <n v="120"/>
    <n v="20"/>
    <n v="11760"/>
    <n v="823.2"/>
    <n v="10936.8"/>
    <n v="5880"/>
    <n v="-58800"/>
    <x v="12"/>
    <n v="12"/>
    <x v="2"/>
    <x v="1"/>
    <n v="-5.3763440860215059"/>
    <n v="-100"/>
  </r>
  <r>
    <x v="2"/>
    <x v="0"/>
    <x v="4"/>
    <s v="Medium"/>
    <n v="3244.5"/>
    <n v="250"/>
    <n v="12"/>
    <n v="38934"/>
    <n v="2725.38"/>
    <n v="36208.620000000003"/>
    <n v="9733.5"/>
    <n v="-772191"/>
    <x v="0"/>
    <n v="1"/>
    <x v="0"/>
    <x v="0"/>
    <n v="-21.326164874551971"/>
    <n v="-238"/>
  </r>
  <r>
    <x v="4"/>
    <x v="2"/>
    <x v="4"/>
    <s v="Medium"/>
    <n v="959"/>
    <n v="250"/>
    <n v="300"/>
    <n v="287700"/>
    <n v="20139"/>
    <n v="267561"/>
    <n v="239750"/>
    <n v="47950"/>
    <x v="8"/>
    <n v="2"/>
    <x v="8"/>
    <x v="0"/>
    <n v="0.17921146953405018"/>
    <n v="50"/>
  </r>
  <r>
    <x v="4"/>
    <x v="3"/>
    <x v="4"/>
    <s v="Medium"/>
    <n v="2747"/>
    <n v="250"/>
    <n v="300"/>
    <n v="824100"/>
    <n v="57687"/>
    <n v="766413"/>
    <n v="686750"/>
    <n v="137350"/>
    <x v="8"/>
    <n v="2"/>
    <x v="8"/>
    <x v="0"/>
    <n v="0.17921146953405018"/>
    <n v="50"/>
  </r>
  <r>
    <x v="3"/>
    <x v="0"/>
    <x v="5"/>
    <s v="Medium"/>
    <n v="1645"/>
    <n v="260"/>
    <n v="125"/>
    <n v="205625"/>
    <n v="14393.75"/>
    <n v="191231.25"/>
    <n v="197400"/>
    <n v="-222075"/>
    <x v="14"/>
    <n v="5"/>
    <x v="11"/>
    <x v="0"/>
    <n v="-1.1612903225806452"/>
    <n v="-135"/>
  </r>
  <r>
    <x v="0"/>
    <x v="2"/>
    <x v="5"/>
    <s v="Medium"/>
    <n v="2876"/>
    <n v="260"/>
    <n v="350"/>
    <n v="1006600"/>
    <n v="70462"/>
    <n v="936138"/>
    <n v="747760"/>
    <n v="258840"/>
    <x v="6"/>
    <n v="9"/>
    <x v="6"/>
    <x v="0"/>
    <n v="0.27649769585253459"/>
    <n v="90"/>
  </r>
  <r>
    <x v="3"/>
    <x v="1"/>
    <x v="5"/>
    <s v="Medium"/>
    <n v="994"/>
    <n v="260"/>
    <n v="125"/>
    <n v="124250"/>
    <n v="8697.5"/>
    <n v="115552.5"/>
    <n v="119280"/>
    <n v="-134190"/>
    <x v="9"/>
    <n v="9"/>
    <x v="6"/>
    <x v="1"/>
    <n v="-1.1612903225806452"/>
    <n v="-135"/>
  </r>
  <r>
    <x v="0"/>
    <x v="0"/>
    <x v="5"/>
    <s v="Medium"/>
    <n v="1118"/>
    <n v="260"/>
    <n v="20"/>
    <n v="22360"/>
    <n v="1565.2"/>
    <n v="20794.8"/>
    <n v="11180"/>
    <n v="-268320"/>
    <x v="15"/>
    <n v="11"/>
    <x v="9"/>
    <x v="0"/>
    <n v="-12.903225806451614"/>
    <n v="-240"/>
  </r>
  <r>
    <x v="4"/>
    <x v="4"/>
    <x v="5"/>
    <s v="Medium"/>
    <n v="1372"/>
    <n v="260"/>
    <n v="300"/>
    <n v="411600"/>
    <n v="28812"/>
    <n v="382788"/>
    <n v="343000"/>
    <n v="54880"/>
    <x v="2"/>
    <n v="12"/>
    <x v="2"/>
    <x v="0"/>
    <n v="0.14336917562724014"/>
    <n v="40"/>
  </r>
  <r>
    <x v="0"/>
    <x v="0"/>
    <x v="1"/>
    <s v="Medium"/>
    <n v="488"/>
    <n v="5"/>
    <n v="7"/>
    <n v="3416"/>
    <n v="273.27999999999997"/>
    <n v="3142.7200000000003"/>
    <n v="2440"/>
    <n v="976"/>
    <x v="8"/>
    <n v="2"/>
    <x v="8"/>
    <x v="0"/>
    <n v="0.3105590062111801"/>
    <n v="2"/>
  </r>
  <r>
    <x v="0"/>
    <x v="4"/>
    <x v="1"/>
    <s v="Medium"/>
    <n v="1282"/>
    <n v="5"/>
    <n v="20"/>
    <n v="25640"/>
    <n v="2051.1999999999998"/>
    <n v="23588.799999999999"/>
    <n v="12820"/>
    <n v="19230"/>
    <x v="1"/>
    <n v="6"/>
    <x v="1"/>
    <x v="0"/>
    <n v="0.81521739130434789"/>
    <n v="15"/>
  </r>
  <r>
    <x v="0"/>
    <x v="0"/>
    <x v="2"/>
    <s v="Medium"/>
    <n v="257"/>
    <n v="10"/>
    <n v="7"/>
    <n v="1799"/>
    <n v="143.91999999999999"/>
    <n v="1655.08"/>
    <n v="1285"/>
    <n v="-771"/>
    <x v="14"/>
    <n v="5"/>
    <x v="11"/>
    <x v="0"/>
    <n v="-0.46583850931677023"/>
    <n v="-3"/>
  </r>
  <r>
    <x v="0"/>
    <x v="4"/>
    <x v="5"/>
    <s v="Medium"/>
    <n v="1282"/>
    <n v="260"/>
    <n v="20"/>
    <n v="25640"/>
    <n v="2051.1999999999998"/>
    <n v="23588.799999999999"/>
    <n v="12820"/>
    <n v="-307680"/>
    <x v="1"/>
    <n v="6"/>
    <x v="1"/>
    <x v="0"/>
    <n v="-13.043478260869566"/>
    <n v="-240"/>
  </r>
  <r>
    <x v="3"/>
    <x v="3"/>
    <x v="0"/>
    <s v="Medium"/>
    <n v="1540"/>
    <n v="3"/>
    <n v="125"/>
    <n v="192500"/>
    <n v="15400"/>
    <n v="177100"/>
    <n v="184800"/>
    <n v="187880"/>
    <x v="5"/>
    <n v="8"/>
    <x v="5"/>
    <x v="0"/>
    <n v="1.0608695652173914"/>
    <n v="122"/>
  </r>
  <r>
    <x v="1"/>
    <x v="2"/>
    <x v="0"/>
    <s v="Medium"/>
    <n v="490"/>
    <n v="3"/>
    <n v="15"/>
    <n v="7350"/>
    <n v="588"/>
    <n v="6762"/>
    <n v="4900"/>
    <n v="5880"/>
    <x v="15"/>
    <n v="11"/>
    <x v="9"/>
    <x v="0"/>
    <n v="0.86956521739130432"/>
    <n v="12"/>
  </r>
  <r>
    <x v="0"/>
    <x v="3"/>
    <x v="0"/>
    <s v="Medium"/>
    <n v="1362"/>
    <n v="3"/>
    <n v="350"/>
    <n v="476700"/>
    <n v="38136"/>
    <n v="438564"/>
    <n v="354120"/>
    <n v="472614"/>
    <x v="2"/>
    <n v="12"/>
    <x v="2"/>
    <x v="0"/>
    <n v="1.0776397515527951"/>
    <n v="347"/>
  </r>
  <r>
    <x v="1"/>
    <x v="2"/>
    <x v="1"/>
    <s v="Medium"/>
    <n v="2501"/>
    <n v="5"/>
    <n v="15"/>
    <n v="37515"/>
    <n v="3001.2"/>
    <n v="34513.800000000003"/>
    <n v="25010"/>
    <n v="25010"/>
    <x v="3"/>
    <n v="3"/>
    <x v="3"/>
    <x v="0"/>
    <n v="0.72463768115942018"/>
    <n v="10"/>
  </r>
  <r>
    <x v="0"/>
    <x v="0"/>
    <x v="1"/>
    <s v="Medium"/>
    <n v="708"/>
    <n v="5"/>
    <n v="20"/>
    <n v="14160"/>
    <n v="1132.8"/>
    <n v="13027.2"/>
    <n v="7080"/>
    <n v="10620"/>
    <x v="1"/>
    <n v="6"/>
    <x v="1"/>
    <x v="0"/>
    <n v="0.81521739130434778"/>
    <n v="15"/>
  </r>
  <r>
    <x v="0"/>
    <x v="1"/>
    <x v="1"/>
    <s v="Medium"/>
    <n v="645"/>
    <n v="5"/>
    <n v="20"/>
    <n v="12900"/>
    <n v="1032"/>
    <n v="11868"/>
    <n v="6450"/>
    <n v="9675"/>
    <x v="4"/>
    <n v="7"/>
    <x v="4"/>
    <x v="0"/>
    <n v="0.81521739130434778"/>
    <n v="15"/>
  </r>
  <r>
    <x v="4"/>
    <x v="2"/>
    <x v="1"/>
    <s v="Medium"/>
    <n v="1562"/>
    <n v="5"/>
    <n v="300"/>
    <n v="468600"/>
    <n v="37488"/>
    <n v="431112"/>
    <n v="390500"/>
    <n v="460790"/>
    <x v="5"/>
    <n v="8"/>
    <x v="5"/>
    <x v="0"/>
    <n v="1.068840579710145"/>
    <n v="295"/>
  </r>
  <r>
    <x v="4"/>
    <x v="0"/>
    <x v="1"/>
    <s v="Medium"/>
    <n v="1283"/>
    <n v="5"/>
    <n v="300"/>
    <n v="384900"/>
    <n v="30792"/>
    <n v="354108"/>
    <n v="320750"/>
    <n v="378485"/>
    <x v="9"/>
    <n v="9"/>
    <x v="6"/>
    <x v="1"/>
    <n v="1.068840579710145"/>
    <n v="295"/>
  </r>
  <r>
    <x v="1"/>
    <x v="1"/>
    <x v="1"/>
    <s v="Medium"/>
    <n v="711"/>
    <n v="5"/>
    <n v="15"/>
    <n v="10665"/>
    <n v="853.2"/>
    <n v="9811.7999999999993"/>
    <n v="7110"/>
    <n v="7110"/>
    <x v="2"/>
    <n v="12"/>
    <x v="2"/>
    <x v="0"/>
    <n v="0.72463768115942029"/>
    <n v="10"/>
  </r>
  <r>
    <x v="3"/>
    <x v="3"/>
    <x v="2"/>
    <s v="Medium"/>
    <n v="1114"/>
    <n v="10"/>
    <n v="125"/>
    <n v="139250"/>
    <n v="11140"/>
    <n v="128110"/>
    <n v="133680"/>
    <n v="128110"/>
    <x v="3"/>
    <n v="3"/>
    <x v="3"/>
    <x v="0"/>
    <n v="1"/>
    <n v="115"/>
  </r>
  <r>
    <x v="0"/>
    <x v="1"/>
    <x v="2"/>
    <s v="Medium"/>
    <n v="1259"/>
    <n v="10"/>
    <n v="7"/>
    <n v="8813"/>
    <n v="705.04"/>
    <n v="8107.96"/>
    <n v="6295"/>
    <n v="-3777"/>
    <x v="13"/>
    <n v="4"/>
    <x v="10"/>
    <x v="0"/>
    <n v="-0.46583850931677018"/>
    <n v="-3"/>
  </r>
  <r>
    <x v="0"/>
    <x v="1"/>
    <x v="2"/>
    <s v="Medium"/>
    <n v="1095"/>
    <n v="10"/>
    <n v="7"/>
    <n v="7665"/>
    <n v="613.20000000000005"/>
    <n v="7051.8"/>
    <n v="5475"/>
    <n v="-3285"/>
    <x v="14"/>
    <n v="5"/>
    <x v="11"/>
    <x v="0"/>
    <n v="-0.46583850931677018"/>
    <n v="-3"/>
  </r>
  <r>
    <x v="0"/>
    <x v="1"/>
    <x v="2"/>
    <s v="Medium"/>
    <n v="1366"/>
    <n v="10"/>
    <n v="20"/>
    <n v="27320"/>
    <n v="2185.6"/>
    <n v="25134.400000000001"/>
    <n v="13660"/>
    <n v="13660"/>
    <x v="1"/>
    <n v="6"/>
    <x v="1"/>
    <x v="0"/>
    <n v="0.54347826086956519"/>
    <n v="10"/>
  </r>
  <r>
    <x v="4"/>
    <x v="3"/>
    <x v="2"/>
    <s v="Medium"/>
    <n v="2460"/>
    <n v="10"/>
    <n v="300"/>
    <n v="738000"/>
    <n v="59040"/>
    <n v="678960"/>
    <n v="615000"/>
    <n v="713400"/>
    <x v="1"/>
    <n v="6"/>
    <x v="1"/>
    <x v="0"/>
    <n v="1.0507246376811594"/>
    <n v="290"/>
  </r>
  <r>
    <x v="0"/>
    <x v="4"/>
    <x v="2"/>
    <s v="Medium"/>
    <n v="678"/>
    <n v="10"/>
    <n v="7"/>
    <n v="4746"/>
    <n v="379.68"/>
    <n v="4366.32"/>
    <n v="3390"/>
    <n v="-2034"/>
    <x v="5"/>
    <n v="8"/>
    <x v="5"/>
    <x v="0"/>
    <n v="-0.46583850931677023"/>
    <n v="-3"/>
  </r>
  <r>
    <x v="0"/>
    <x v="1"/>
    <x v="2"/>
    <s v="Medium"/>
    <n v="1598"/>
    <n v="10"/>
    <n v="7"/>
    <n v="11186"/>
    <n v="894.88"/>
    <n v="10291.120000000001"/>
    <n v="7990"/>
    <n v="-4794"/>
    <x v="5"/>
    <n v="8"/>
    <x v="5"/>
    <x v="0"/>
    <n v="-0.46583850931677018"/>
    <n v="-3"/>
  </r>
  <r>
    <x v="0"/>
    <x v="1"/>
    <x v="2"/>
    <s v="Medium"/>
    <n v="2409"/>
    <n v="10"/>
    <n v="7"/>
    <n v="16863"/>
    <n v="1349.04"/>
    <n v="15513.96"/>
    <n v="12045"/>
    <n v="-7227"/>
    <x v="9"/>
    <n v="9"/>
    <x v="6"/>
    <x v="1"/>
    <n v="-0.46583850931677023"/>
    <n v="-3"/>
  </r>
  <r>
    <x v="0"/>
    <x v="1"/>
    <x v="2"/>
    <s v="Medium"/>
    <n v="1934"/>
    <n v="10"/>
    <n v="20"/>
    <n v="38680"/>
    <n v="3094.4"/>
    <n v="35585.599999999999"/>
    <n v="19340"/>
    <n v="19340"/>
    <x v="6"/>
    <n v="9"/>
    <x v="6"/>
    <x v="0"/>
    <n v="0.54347826086956519"/>
    <n v="10"/>
  </r>
  <r>
    <x v="0"/>
    <x v="3"/>
    <x v="2"/>
    <s v="Medium"/>
    <n v="2993"/>
    <n v="10"/>
    <n v="20"/>
    <n v="59860"/>
    <n v="4788.8"/>
    <n v="55071.199999999997"/>
    <n v="29930"/>
    <n v="29930"/>
    <x v="6"/>
    <n v="9"/>
    <x v="6"/>
    <x v="0"/>
    <n v="0.5434782608695653"/>
    <n v="10"/>
  </r>
  <r>
    <x v="0"/>
    <x v="1"/>
    <x v="2"/>
    <s v="Medium"/>
    <n v="2146"/>
    <n v="10"/>
    <n v="350"/>
    <n v="751100"/>
    <n v="60088"/>
    <n v="691012"/>
    <n v="557960"/>
    <n v="729640"/>
    <x v="11"/>
    <n v="11"/>
    <x v="9"/>
    <x v="1"/>
    <n v="1.0559006211180124"/>
    <n v="340"/>
  </r>
  <r>
    <x v="0"/>
    <x v="3"/>
    <x v="2"/>
    <s v="Medium"/>
    <n v="1946"/>
    <n v="10"/>
    <n v="7"/>
    <n v="13622"/>
    <n v="1089.76"/>
    <n v="12532.24"/>
    <n v="9730"/>
    <n v="-5838"/>
    <x v="12"/>
    <n v="12"/>
    <x v="2"/>
    <x v="1"/>
    <n v="-0.46583850931677018"/>
    <n v="-3"/>
  </r>
  <r>
    <x v="0"/>
    <x v="3"/>
    <x v="2"/>
    <s v="Medium"/>
    <n v="1362"/>
    <n v="10"/>
    <n v="350"/>
    <n v="476700"/>
    <n v="38136"/>
    <n v="438564"/>
    <n v="354120"/>
    <n v="463080"/>
    <x v="2"/>
    <n v="12"/>
    <x v="2"/>
    <x v="0"/>
    <n v="1.0559006211180124"/>
    <n v="340"/>
  </r>
  <r>
    <x v="2"/>
    <x v="0"/>
    <x v="3"/>
    <s v="Medium"/>
    <n v="598"/>
    <n v="120"/>
    <n v="12"/>
    <n v="7176"/>
    <n v="574.08000000000004"/>
    <n v="6601.92"/>
    <n v="1794"/>
    <n v="-64584"/>
    <x v="3"/>
    <n v="3"/>
    <x v="3"/>
    <x v="0"/>
    <n v="-9.7826086956521738"/>
    <n v="-108"/>
  </r>
  <r>
    <x v="0"/>
    <x v="4"/>
    <x v="3"/>
    <s v="Medium"/>
    <n v="2907"/>
    <n v="120"/>
    <n v="7"/>
    <n v="20349"/>
    <n v="1627.92"/>
    <n v="18721.080000000002"/>
    <n v="14535"/>
    <n v="-328491"/>
    <x v="1"/>
    <n v="6"/>
    <x v="1"/>
    <x v="0"/>
    <n v="-17.546583850931675"/>
    <n v="-113"/>
  </r>
  <r>
    <x v="0"/>
    <x v="1"/>
    <x v="3"/>
    <s v="Medium"/>
    <n v="2338"/>
    <n v="120"/>
    <n v="7"/>
    <n v="16366"/>
    <n v="1309.28"/>
    <n v="15056.72"/>
    <n v="11690"/>
    <n v="-264194"/>
    <x v="1"/>
    <n v="6"/>
    <x v="1"/>
    <x v="0"/>
    <n v="-17.546583850931679"/>
    <n v="-113"/>
  </r>
  <r>
    <x v="4"/>
    <x v="2"/>
    <x v="3"/>
    <s v="Medium"/>
    <n v="386"/>
    <n v="120"/>
    <n v="300"/>
    <n v="115800"/>
    <n v="9264"/>
    <n v="106536"/>
    <n v="96500"/>
    <n v="69480"/>
    <x v="11"/>
    <n v="11"/>
    <x v="9"/>
    <x v="1"/>
    <n v="0.65217391304347827"/>
    <n v="180"/>
  </r>
  <r>
    <x v="4"/>
    <x v="3"/>
    <x v="3"/>
    <s v="Medium"/>
    <n v="635"/>
    <n v="120"/>
    <n v="300"/>
    <n v="190500"/>
    <n v="15240"/>
    <n v="175260"/>
    <n v="158750"/>
    <n v="114300"/>
    <x v="2"/>
    <n v="12"/>
    <x v="2"/>
    <x v="0"/>
    <n v="0.65217391304347827"/>
    <n v="180"/>
  </r>
  <r>
    <x v="0"/>
    <x v="2"/>
    <x v="4"/>
    <s v="Medium"/>
    <n v="574.5"/>
    <n v="250"/>
    <n v="350"/>
    <n v="201075"/>
    <n v="16086"/>
    <n v="184989"/>
    <n v="149370"/>
    <n v="57450"/>
    <x v="13"/>
    <n v="4"/>
    <x v="10"/>
    <x v="0"/>
    <n v="0.3105590062111801"/>
    <n v="100"/>
  </r>
  <r>
    <x v="0"/>
    <x v="1"/>
    <x v="4"/>
    <s v="Medium"/>
    <n v="2338"/>
    <n v="250"/>
    <n v="7"/>
    <n v="16366"/>
    <n v="1309.28"/>
    <n v="15056.72"/>
    <n v="11690"/>
    <n v="-568134"/>
    <x v="1"/>
    <n v="6"/>
    <x v="1"/>
    <x v="0"/>
    <n v="-37.732919254658384"/>
    <n v="-243"/>
  </r>
  <r>
    <x v="0"/>
    <x v="2"/>
    <x v="4"/>
    <s v="Medium"/>
    <n v="381"/>
    <n v="250"/>
    <n v="350"/>
    <n v="133350"/>
    <n v="10668"/>
    <n v="122682"/>
    <n v="99060"/>
    <n v="38100"/>
    <x v="5"/>
    <n v="8"/>
    <x v="5"/>
    <x v="0"/>
    <n v="0.3105590062111801"/>
    <n v="100"/>
  </r>
  <r>
    <x v="0"/>
    <x v="1"/>
    <x v="4"/>
    <s v="Medium"/>
    <n v="422"/>
    <n v="250"/>
    <n v="350"/>
    <n v="147700"/>
    <n v="11816"/>
    <n v="135884"/>
    <n v="109720"/>
    <n v="42200"/>
    <x v="5"/>
    <n v="8"/>
    <x v="5"/>
    <x v="0"/>
    <n v="0.3105590062111801"/>
    <n v="100"/>
  </r>
  <r>
    <x v="4"/>
    <x v="0"/>
    <x v="4"/>
    <s v="Medium"/>
    <n v="2134"/>
    <n v="250"/>
    <n v="300"/>
    <n v="640200"/>
    <n v="51216"/>
    <n v="588984"/>
    <n v="533500"/>
    <n v="106700"/>
    <x v="6"/>
    <n v="9"/>
    <x v="6"/>
    <x v="0"/>
    <n v="0.18115942028985507"/>
    <n v="50"/>
  </r>
  <r>
    <x v="4"/>
    <x v="4"/>
    <x v="4"/>
    <s v="Medium"/>
    <n v="808"/>
    <n v="250"/>
    <n v="300"/>
    <n v="242400"/>
    <n v="19392"/>
    <n v="223008"/>
    <n v="202000"/>
    <n v="40400"/>
    <x v="12"/>
    <n v="12"/>
    <x v="2"/>
    <x v="1"/>
    <n v="0.18115942028985507"/>
    <n v="50"/>
  </r>
  <r>
    <x v="0"/>
    <x v="0"/>
    <x v="5"/>
    <s v="Medium"/>
    <n v="708"/>
    <n v="260"/>
    <n v="20"/>
    <n v="14160"/>
    <n v="1132.8"/>
    <n v="13027.2"/>
    <n v="7080"/>
    <n v="-169920"/>
    <x v="1"/>
    <n v="6"/>
    <x v="1"/>
    <x v="0"/>
    <n v="-13.043478260869565"/>
    <n v="-240"/>
  </r>
  <r>
    <x v="0"/>
    <x v="4"/>
    <x v="5"/>
    <s v="Medium"/>
    <n v="2907"/>
    <n v="260"/>
    <n v="7"/>
    <n v="20349"/>
    <n v="1627.92"/>
    <n v="18721.080000000002"/>
    <n v="14535"/>
    <n v="-735471"/>
    <x v="1"/>
    <n v="6"/>
    <x v="1"/>
    <x v="0"/>
    <n v="-39.285714285714285"/>
    <n v="-253"/>
  </r>
  <r>
    <x v="0"/>
    <x v="1"/>
    <x v="5"/>
    <s v="Medium"/>
    <n v="1366"/>
    <n v="260"/>
    <n v="20"/>
    <n v="27320"/>
    <n v="2185.6"/>
    <n v="25134.400000000001"/>
    <n v="13660"/>
    <n v="-327840"/>
    <x v="1"/>
    <n v="6"/>
    <x v="1"/>
    <x v="0"/>
    <n v="-13.043478260869565"/>
    <n v="-240"/>
  </r>
  <r>
    <x v="4"/>
    <x v="3"/>
    <x v="5"/>
    <s v="Medium"/>
    <n v="2460"/>
    <n v="260"/>
    <n v="300"/>
    <n v="738000"/>
    <n v="59040"/>
    <n v="678960"/>
    <n v="615000"/>
    <n v="98400"/>
    <x v="1"/>
    <n v="6"/>
    <x v="1"/>
    <x v="0"/>
    <n v="0.14492753623188406"/>
    <n v="40"/>
  </r>
  <r>
    <x v="0"/>
    <x v="1"/>
    <x v="5"/>
    <s v="Medium"/>
    <n v="1520"/>
    <n v="260"/>
    <n v="20"/>
    <n v="30400"/>
    <n v="2432"/>
    <n v="27968"/>
    <n v="15200"/>
    <n v="-364800"/>
    <x v="15"/>
    <n v="11"/>
    <x v="9"/>
    <x v="0"/>
    <n v="-13.043478260869565"/>
    <n v="-240"/>
  </r>
  <r>
    <x v="1"/>
    <x v="1"/>
    <x v="5"/>
    <s v="Medium"/>
    <n v="711"/>
    <n v="260"/>
    <n v="15"/>
    <n v="10665"/>
    <n v="853.2"/>
    <n v="9811.7999999999993"/>
    <n v="7110"/>
    <n v="-174195"/>
    <x v="2"/>
    <n v="12"/>
    <x v="2"/>
    <x v="0"/>
    <n v="-17.753623188405797"/>
    <n v="-245"/>
  </r>
  <r>
    <x v="2"/>
    <x v="3"/>
    <x v="5"/>
    <s v="Medium"/>
    <n v="1375"/>
    <n v="260"/>
    <n v="12"/>
    <n v="16500"/>
    <n v="1320"/>
    <n v="15180"/>
    <n v="4125"/>
    <n v="-341000"/>
    <x v="12"/>
    <n v="12"/>
    <x v="2"/>
    <x v="1"/>
    <n v="-22.463768115942027"/>
    <n v="-248"/>
  </r>
  <r>
    <x v="4"/>
    <x v="3"/>
    <x v="5"/>
    <s v="Medium"/>
    <n v="635"/>
    <n v="260"/>
    <n v="300"/>
    <n v="190500"/>
    <n v="15240"/>
    <n v="175260"/>
    <n v="158750"/>
    <n v="25400"/>
    <x v="2"/>
    <n v="12"/>
    <x v="2"/>
    <x v="0"/>
    <n v="0.14492753623188406"/>
    <n v="40"/>
  </r>
  <r>
    <x v="0"/>
    <x v="4"/>
    <x v="4"/>
    <s v="Medium"/>
    <n v="436.5"/>
    <n v="250"/>
    <n v="20"/>
    <n v="8730"/>
    <n v="698.40000000000009"/>
    <n v="8031.6"/>
    <n v="4365"/>
    <n v="-100395"/>
    <x v="4"/>
    <n v="7"/>
    <x v="4"/>
    <x v="0"/>
    <n v="-12.5"/>
    <n v="-230"/>
  </r>
  <r>
    <x v="4"/>
    <x v="0"/>
    <x v="0"/>
    <s v="Medium"/>
    <n v="1094"/>
    <n v="3"/>
    <n v="300"/>
    <n v="328200"/>
    <n v="29538"/>
    <n v="298662"/>
    <n v="273500"/>
    <n v="324918"/>
    <x v="1"/>
    <n v="6"/>
    <x v="1"/>
    <x v="0"/>
    <n v="1.0879120879120878"/>
    <n v="297"/>
  </r>
  <r>
    <x v="2"/>
    <x v="3"/>
    <x v="0"/>
    <s v="Medium"/>
    <n v="367"/>
    <n v="3"/>
    <n v="12"/>
    <n v="4404"/>
    <n v="396.36"/>
    <n v="4007.64"/>
    <n v="1101"/>
    <n v="3303"/>
    <x v="7"/>
    <n v="10"/>
    <x v="7"/>
    <x v="1"/>
    <n v="0.82417582417582425"/>
    <n v="9"/>
  </r>
  <r>
    <x v="4"/>
    <x v="0"/>
    <x v="1"/>
    <s v="Medium"/>
    <n v="3802.5"/>
    <n v="5"/>
    <n v="300"/>
    <n v="1140750"/>
    <n v="102667.5"/>
    <n v="1038082.5"/>
    <n v="950625"/>
    <n v="1121737.5"/>
    <x v="13"/>
    <n v="4"/>
    <x v="10"/>
    <x v="0"/>
    <n v="1.0805860805860805"/>
    <n v="295"/>
  </r>
  <r>
    <x v="0"/>
    <x v="2"/>
    <x v="1"/>
    <s v="Medium"/>
    <n v="1666"/>
    <n v="5"/>
    <n v="350"/>
    <n v="583100"/>
    <n v="52479"/>
    <n v="530621"/>
    <n v="433160"/>
    <n v="574770"/>
    <x v="14"/>
    <n v="5"/>
    <x v="11"/>
    <x v="0"/>
    <n v="1.0832025117739403"/>
    <n v="345"/>
  </r>
  <r>
    <x v="4"/>
    <x v="2"/>
    <x v="1"/>
    <s v="Medium"/>
    <n v="322"/>
    <n v="5"/>
    <n v="300"/>
    <n v="96600"/>
    <n v="8694"/>
    <n v="87906"/>
    <n v="80500"/>
    <n v="94990"/>
    <x v="9"/>
    <n v="9"/>
    <x v="6"/>
    <x v="1"/>
    <n v="1.0805860805860805"/>
    <n v="295"/>
  </r>
  <r>
    <x v="2"/>
    <x v="0"/>
    <x v="1"/>
    <s v="Medium"/>
    <n v="2321"/>
    <n v="5"/>
    <n v="12"/>
    <n v="27852"/>
    <n v="2506.6799999999998"/>
    <n v="25345.32"/>
    <n v="6963"/>
    <n v="16247"/>
    <x v="15"/>
    <n v="11"/>
    <x v="9"/>
    <x v="0"/>
    <n v="0.64102564102564108"/>
    <n v="7"/>
  </r>
  <r>
    <x v="3"/>
    <x v="2"/>
    <x v="1"/>
    <s v="Medium"/>
    <n v="1857"/>
    <n v="5"/>
    <n v="125"/>
    <n v="232125"/>
    <n v="20891.25"/>
    <n v="211233.75"/>
    <n v="222840"/>
    <n v="222840"/>
    <x v="11"/>
    <n v="11"/>
    <x v="9"/>
    <x v="1"/>
    <n v="1.054945054945055"/>
    <n v="120"/>
  </r>
  <r>
    <x v="0"/>
    <x v="0"/>
    <x v="1"/>
    <s v="Medium"/>
    <n v="1611"/>
    <n v="5"/>
    <n v="7"/>
    <n v="11277"/>
    <n v="1014.93"/>
    <n v="10262.07"/>
    <n v="8055"/>
    <n v="3222"/>
    <x v="12"/>
    <n v="12"/>
    <x v="2"/>
    <x v="1"/>
    <n v="0.31397174254317112"/>
    <n v="2"/>
  </r>
  <r>
    <x v="3"/>
    <x v="4"/>
    <x v="1"/>
    <s v="Medium"/>
    <n v="2797"/>
    <n v="5"/>
    <n v="125"/>
    <n v="349625"/>
    <n v="31466.25"/>
    <n v="318158.75"/>
    <n v="335640"/>
    <n v="335640"/>
    <x v="2"/>
    <n v="12"/>
    <x v="2"/>
    <x v="0"/>
    <n v="1.054945054945055"/>
    <n v="120"/>
  </r>
  <r>
    <x v="4"/>
    <x v="1"/>
    <x v="1"/>
    <s v="Medium"/>
    <n v="334"/>
    <n v="5"/>
    <n v="300"/>
    <n v="100200"/>
    <n v="9018"/>
    <n v="91182"/>
    <n v="83500"/>
    <n v="98530"/>
    <x v="12"/>
    <n v="12"/>
    <x v="2"/>
    <x v="1"/>
    <n v="1.0805860805860805"/>
    <n v="295"/>
  </r>
  <r>
    <x v="4"/>
    <x v="3"/>
    <x v="2"/>
    <s v="Medium"/>
    <n v="2565"/>
    <n v="10"/>
    <n v="300"/>
    <n v="769500"/>
    <n v="69255"/>
    <n v="700245"/>
    <n v="641250"/>
    <n v="743850"/>
    <x v="0"/>
    <n v="1"/>
    <x v="0"/>
    <x v="0"/>
    <n v="1.0622710622710623"/>
    <n v="290"/>
  </r>
  <r>
    <x v="0"/>
    <x v="3"/>
    <x v="2"/>
    <s v="Medium"/>
    <n v="2417"/>
    <n v="10"/>
    <n v="350"/>
    <n v="845950"/>
    <n v="76135.5"/>
    <n v="769814.5"/>
    <n v="628420"/>
    <n v="821780"/>
    <x v="0"/>
    <n v="1"/>
    <x v="0"/>
    <x v="0"/>
    <n v="1.0675039246467819"/>
    <n v="340"/>
  </r>
  <r>
    <x v="1"/>
    <x v="4"/>
    <x v="2"/>
    <s v="Medium"/>
    <n v="3675"/>
    <n v="10"/>
    <n v="15"/>
    <n v="55125"/>
    <n v="4961.25"/>
    <n v="50163.75"/>
    <n v="36750"/>
    <n v="18375"/>
    <x v="13"/>
    <n v="4"/>
    <x v="10"/>
    <x v="0"/>
    <n v="0.36630036630036628"/>
    <n v="5"/>
  </r>
  <r>
    <x v="4"/>
    <x v="0"/>
    <x v="2"/>
    <s v="Medium"/>
    <n v="1094"/>
    <n v="10"/>
    <n v="300"/>
    <n v="328200"/>
    <n v="29538"/>
    <n v="298662"/>
    <n v="273500"/>
    <n v="317260"/>
    <x v="1"/>
    <n v="6"/>
    <x v="1"/>
    <x v="0"/>
    <n v="1.0622710622710623"/>
    <n v="290"/>
  </r>
  <r>
    <x v="1"/>
    <x v="2"/>
    <x v="2"/>
    <s v="Medium"/>
    <n v="1227"/>
    <n v="10"/>
    <n v="15"/>
    <n v="18405"/>
    <n v="1656.45"/>
    <n v="16748.55"/>
    <n v="12270"/>
    <n v="6135"/>
    <x v="10"/>
    <n v="10"/>
    <x v="7"/>
    <x v="0"/>
    <n v="0.36630036630036633"/>
    <n v="5"/>
  </r>
  <r>
    <x v="2"/>
    <x v="3"/>
    <x v="2"/>
    <s v="Medium"/>
    <n v="367"/>
    <n v="10"/>
    <n v="12"/>
    <n v="4404"/>
    <n v="396.36"/>
    <n v="4007.64"/>
    <n v="1101"/>
    <n v="734"/>
    <x v="7"/>
    <n v="10"/>
    <x v="7"/>
    <x v="1"/>
    <n v="0.18315018315018317"/>
    <n v="2"/>
  </r>
  <r>
    <x v="4"/>
    <x v="2"/>
    <x v="2"/>
    <s v="Medium"/>
    <n v="1324"/>
    <n v="10"/>
    <n v="300"/>
    <n v="397200"/>
    <n v="35748"/>
    <n v="361452"/>
    <n v="331000"/>
    <n v="383960"/>
    <x v="15"/>
    <n v="11"/>
    <x v="9"/>
    <x v="0"/>
    <n v="1.0622710622710623"/>
    <n v="290"/>
  </r>
  <r>
    <x v="2"/>
    <x v="1"/>
    <x v="2"/>
    <s v="Medium"/>
    <n v="1775"/>
    <n v="10"/>
    <n v="12"/>
    <n v="21300"/>
    <n v="1917"/>
    <n v="19383"/>
    <n v="5325"/>
    <n v="3550"/>
    <x v="11"/>
    <n v="11"/>
    <x v="9"/>
    <x v="1"/>
    <n v="0.18315018315018314"/>
    <n v="2"/>
  </r>
  <r>
    <x v="3"/>
    <x v="4"/>
    <x v="2"/>
    <s v="Medium"/>
    <n v="2797"/>
    <n v="10"/>
    <n v="125"/>
    <n v="349625"/>
    <n v="31466.25"/>
    <n v="318158.75"/>
    <n v="335640"/>
    <n v="321655"/>
    <x v="2"/>
    <n v="12"/>
    <x v="2"/>
    <x v="0"/>
    <n v="1.0109890109890109"/>
    <n v="115"/>
  </r>
  <r>
    <x v="1"/>
    <x v="3"/>
    <x v="3"/>
    <s v="Medium"/>
    <n v="245"/>
    <n v="120"/>
    <n v="15"/>
    <n v="3675"/>
    <n v="330.75"/>
    <n v="3344.25"/>
    <n v="2450"/>
    <n v="-25725"/>
    <x v="14"/>
    <n v="5"/>
    <x v="11"/>
    <x v="0"/>
    <n v="-7.6923076923076925"/>
    <n v="-105"/>
  </r>
  <r>
    <x v="4"/>
    <x v="0"/>
    <x v="3"/>
    <s v="Medium"/>
    <n v="3793.5"/>
    <n v="120"/>
    <n v="300"/>
    <n v="1138050"/>
    <n v="102424.5"/>
    <n v="1035625.5"/>
    <n v="948375"/>
    <n v="682830"/>
    <x v="4"/>
    <n v="7"/>
    <x v="4"/>
    <x v="0"/>
    <n v="0.65934065934065933"/>
    <n v="180"/>
  </r>
  <r>
    <x v="0"/>
    <x v="1"/>
    <x v="3"/>
    <s v="Medium"/>
    <n v="1307"/>
    <n v="120"/>
    <n v="350"/>
    <n v="457450"/>
    <n v="41170.5"/>
    <n v="416279.5"/>
    <n v="339820"/>
    <n v="300610"/>
    <x v="4"/>
    <n v="7"/>
    <x v="4"/>
    <x v="0"/>
    <n v="0.72213500784929352"/>
    <n v="230"/>
  </r>
  <r>
    <x v="3"/>
    <x v="0"/>
    <x v="3"/>
    <s v="Medium"/>
    <n v="567"/>
    <n v="120"/>
    <n v="125"/>
    <n v="70875"/>
    <n v="6378.75"/>
    <n v="64496.25"/>
    <n v="68040"/>
    <n v="2835"/>
    <x v="6"/>
    <n v="9"/>
    <x v="6"/>
    <x v="0"/>
    <n v="4.3956043956043959E-2"/>
    <n v="5"/>
  </r>
  <r>
    <x v="3"/>
    <x v="3"/>
    <x v="3"/>
    <s v="Medium"/>
    <n v="2110"/>
    <n v="120"/>
    <n v="125"/>
    <n v="263750"/>
    <n v="23737.5"/>
    <n v="240012.5"/>
    <n v="253200"/>
    <n v="10550"/>
    <x v="6"/>
    <n v="9"/>
    <x v="6"/>
    <x v="0"/>
    <n v="4.3956043956043959E-2"/>
    <n v="5"/>
  </r>
  <r>
    <x v="0"/>
    <x v="0"/>
    <x v="3"/>
    <s v="Medium"/>
    <n v="1269"/>
    <n v="120"/>
    <n v="350"/>
    <n v="444150"/>
    <n v="39973.5"/>
    <n v="404176.5"/>
    <n v="329940"/>
    <n v="291870"/>
    <x v="10"/>
    <n v="10"/>
    <x v="7"/>
    <x v="0"/>
    <n v="0.72213500784929352"/>
    <n v="230"/>
  </r>
  <r>
    <x v="2"/>
    <x v="4"/>
    <x v="4"/>
    <s v="Medium"/>
    <n v="1956"/>
    <n v="250"/>
    <n v="12"/>
    <n v="23472"/>
    <n v="2112.48"/>
    <n v="21359.52"/>
    <n v="5868"/>
    <n v="-465528"/>
    <x v="0"/>
    <n v="1"/>
    <x v="0"/>
    <x v="0"/>
    <n v="-21.794871794871796"/>
    <n v="-238"/>
  </r>
  <r>
    <x v="4"/>
    <x v="1"/>
    <x v="4"/>
    <s v="Medium"/>
    <n v="2659"/>
    <n v="250"/>
    <n v="300"/>
    <n v="797700"/>
    <n v="71793"/>
    <n v="725907"/>
    <n v="664750"/>
    <n v="132950"/>
    <x v="8"/>
    <n v="2"/>
    <x v="8"/>
    <x v="0"/>
    <n v="0.18315018315018314"/>
    <n v="50"/>
  </r>
  <r>
    <x v="0"/>
    <x v="4"/>
    <x v="4"/>
    <s v="Medium"/>
    <n v="1351.5"/>
    <n v="250"/>
    <n v="350"/>
    <n v="473025"/>
    <n v="42572.25"/>
    <n v="430452.75"/>
    <n v="351390"/>
    <n v="135150"/>
    <x v="13"/>
    <n v="4"/>
    <x v="10"/>
    <x v="0"/>
    <n v="0.31397174254317112"/>
    <n v="100"/>
  </r>
  <r>
    <x v="2"/>
    <x v="1"/>
    <x v="4"/>
    <s v="Medium"/>
    <n v="880"/>
    <n v="250"/>
    <n v="12"/>
    <n v="10560"/>
    <n v="950.4"/>
    <n v="9609.6"/>
    <n v="2640"/>
    <n v="-209440"/>
    <x v="14"/>
    <n v="5"/>
    <x v="11"/>
    <x v="0"/>
    <n v="-21.794871794871796"/>
    <n v="-238"/>
  </r>
  <r>
    <x v="4"/>
    <x v="4"/>
    <x v="4"/>
    <s v="Medium"/>
    <n v="1867"/>
    <n v="250"/>
    <n v="300"/>
    <n v="560100"/>
    <n v="50409"/>
    <n v="509691"/>
    <n v="466750"/>
    <n v="93350"/>
    <x v="6"/>
    <n v="9"/>
    <x v="6"/>
    <x v="0"/>
    <n v="0.18315018315018314"/>
    <n v="50"/>
  </r>
  <r>
    <x v="2"/>
    <x v="2"/>
    <x v="4"/>
    <s v="Medium"/>
    <n v="2234"/>
    <n v="250"/>
    <n v="12"/>
    <n v="26808"/>
    <n v="2412.7199999999998"/>
    <n v="24395.279999999999"/>
    <n v="6702"/>
    <n v="-531692"/>
    <x v="9"/>
    <n v="9"/>
    <x v="6"/>
    <x v="1"/>
    <n v="-21.794871794871796"/>
    <n v="-238"/>
  </r>
  <r>
    <x v="1"/>
    <x v="2"/>
    <x v="4"/>
    <s v="Medium"/>
    <n v="1227"/>
    <n v="250"/>
    <n v="15"/>
    <n v="18405"/>
    <n v="1656.45"/>
    <n v="16748.55"/>
    <n v="12270"/>
    <n v="-288345"/>
    <x v="10"/>
    <n v="10"/>
    <x v="7"/>
    <x v="0"/>
    <n v="-17.216117216117215"/>
    <n v="-235"/>
  </r>
  <r>
    <x v="3"/>
    <x v="3"/>
    <x v="4"/>
    <s v="Medium"/>
    <n v="877"/>
    <n v="250"/>
    <n v="125"/>
    <n v="109625"/>
    <n v="9866.25"/>
    <n v="99758.75"/>
    <n v="105240"/>
    <n v="-109625"/>
    <x v="15"/>
    <n v="11"/>
    <x v="9"/>
    <x v="0"/>
    <n v="-1.098901098901099"/>
    <n v="-125"/>
  </r>
  <r>
    <x v="0"/>
    <x v="4"/>
    <x v="5"/>
    <s v="Medium"/>
    <n v="2071"/>
    <n v="260"/>
    <n v="350"/>
    <n v="724850"/>
    <n v="65236.5"/>
    <n v="659613.5"/>
    <n v="538460"/>
    <n v="186390"/>
    <x v="6"/>
    <n v="9"/>
    <x v="6"/>
    <x v="0"/>
    <n v="0.28257456828885402"/>
    <n v="90"/>
  </r>
  <r>
    <x v="0"/>
    <x v="0"/>
    <x v="5"/>
    <s v="Medium"/>
    <n v="1269"/>
    <n v="260"/>
    <n v="350"/>
    <n v="444150"/>
    <n v="39973.5"/>
    <n v="404176.5"/>
    <n v="329940"/>
    <n v="114210"/>
    <x v="10"/>
    <n v="10"/>
    <x v="7"/>
    <x v="0"/>
    <n v="0.28257456828885402"/>
    <n v="90"/>
  </r>
  <r>
    <x v="1"/>
    <x v="1"/>
    <x v="5"/>
    <s v="Medium"/>
    <n v="970"/>
    <n v="260"/>
    <n v="15"/>
    <n v="14550"/>
    <n v="1309.5"/>
    <n v="13240.5"/>
    <n v="9700"/>
    <n v="-237650"/>
    <x v="11"/>
    <n v="11"/>
    <x v="9"/>
    <x v="1"/>
    <n v="-17.948717948717949"/>
    <n v="-245"/>
  </r>
  <r>
    <x v="0"/>
    <x v="3"/>
    <x v="5"/>
    <s v="Medium"/>
    <n v="1694"/>
    <n v="260"/>
    <n v="20"/>
    <n v="33880"/>
    <n v="3049.2"/>
    <n v="30830.799999999999"/>
    <n v="16940"/>
    <n v="-406560"/>
    <x v="15"/>
    <n v="11"/>
    <x v="9"/>
    <x v="0"/>
    <n v="-13.186813186813188"/>
    <n v="-240"/>
  </r>
  <r>
    <x v="0"/>
    <x v="1"/>
    <x v="0"/>
    <s v="Medium"/>
    <n v="663"/>
    <n v="3"/>
    <n v="20"/>
    <n v="13260"/>
    <n v="1193.4000000000001"/>
    <n v="12066.6"/>
    <n v="6630"/>
    <n v="11271"/>
    <x v="14"/>
    <n v="5"/>
    <x v="11"/>
    <x v="0"/>
    <n v="0.93406593406593408"/>
    <n v="17"/>
  </r>
  <r>
    <x v="0"/>
    <x v="0"/>
    <x v="0"/>
    <s v="Medium"/>
    <n v="819"/>
    <n v="3"/>
    <n v="7"/>
    <n v="5733"/>
    <n v="515.97"/>
    <n v="5217.03"/>
    <n v="4095"/>
    <n v="3276"/>
    <x v="4"/>
    <n v="7"/>
    <x v="4"/>
    <x v="0"/>
    <n v="0.62794348508634223"/>
    <n v="4"/>
  </r>
  <r>
    <x v="2"/>
    <x v="1"/>
    <x v="0"/>
    <s v="Medium"/>
    <n v="1580"/>
    <n v="3"/>
    <n v="12"/>
    <n v="18960"/>
    <n v="1706.4"/>
    <n v="17253.599999999999"/>
    <n v="4740"/>
    <n v="14220"/>
    <x v="6"/>
    <n v="9"/>
    <x v="6"/>
    <x v="0"/>
    <n v="0.82417582417582425"/>
    <n v="9"/>
  </r>
  <r>
    <x v="0"/>
    <x v="3"/>
    <x v="0"/>
    <s v="Medium"/>
    <n v="521"/>
    <n v="3"/>
    <n v="7"/>
    <n v="3647"/>
    <n v="328.23"/>
    <n v="3318.77"/>
    <n v="2605"/>
    <n v="2084"/>
    <x v="2"/>
    <n v="12"/>
    <x v="2"/>
    <x v="0"/>
    <n v="0.62794348508634223"/>
    <n v="4"/>
  </r>
  <r>
    <x v="0"/>
    <x v="4"/>
    <x v="2"/>
    <s v="Medium"/>
    <n v="973"/>
    <n v="10"/>
    <n v="20"/>
    <n v="19460"/>
    <n v="1751.4"/>
    <n v="17708.599999999999"/>
    <n v="9730"/>
    <n v="9730"/>
    <x v="3"/>
    <n v="3"/>
    <x v="3"/>
    <x v="0"/>
    <n v="0.5494505494505495"/>
    <n v="10"/>
  </r>
  <r>
    <x v="0"/>
    <x v="3"/>
    <x v="2"/>
    <s v="Medium"/>
    <n v="1038"/>
    <n v="10"/>
    <n v="20"/>
    <n v="20760"/>
    <n v="1868.4"/>
    <n v="18891.599999999999"/>
    <n v="10380"/>
    <n v="10380"/>
    <x v="1"/>
    <n v="6"/>
    <x v="1"/>
    <x v="0"/>
    <n v="0.5494505494505495"/>
    <n v="10"/>
  </r>
  <r>
    <x v="0"/>
    <x v="1"/>
    <x v="2"/>
    <s v="Medium"/>
    <n v="360"/>
    <n v="10"/>
    <n v="7"/>
    <n v="2520"/>
    <n v="226.8"/>
    <n v="2293.1999999999998"/>
    <n v="1800"/>
    <n v="-1080"/>
    <x v="10"/>
    <n v="10"/>
    <x v="7"/>
    <x v="0"/>
    <n v="-0.4709576138147567"/>
    <n v="-3"/>
  </r>
  <r>
    <x v="2"/>
    <x v="2"/>
    <x v="3"/>
    <s v="Medium"/>
    <n v="1967"/>
    <n v="120"/>
    <n v="12"/>
    <n v="23604"/>
    <n v="2124.36"/>
    <n v="21479.64"/>
    <n v="5901"/>
    <n v="-212436"/>
    <x v="3"/>
    <n v="3"/>
    <x v="3"/>
    <x v="0"/>
    <n v="-9.8901098901098905"/>
    <n v="-108"/>
  </r>
  <r>
    <x v="1"/>
    <x v="3"/>
    <x v="3"/>
    <s v="Medium"/>
    <n v="2628"/>
    <n v="120"/>
    <n v="15"/>
    <n v="39420"/>
    <n v="3547.8"/>
    <n v="35872.199999999997"/>
    <n v="26280"/>
    <n v="-275940"/>
    <x v="13"/>
    <n v="4"/>
    <x v="10"/>
    <x v="0"/>
    <n v="-7.6923076923076925"/>
    <n v="-105"/>
  </r>
  <r>
    <x v="0"/>
    <x v="1"/>
    <x v="4"/>
    <s v="Medium"/>
    <n v="360"/>
    <n v="250"/>
    <n v="7"/>
    <n v="2520"/>
    <n v="226.8"/>
    <n v="2293.1999999999998"/>
    <n v="1800"/>
    <n v="-87480"/>
    <x v="10"/>
    <n v="10"/>
    <x v="7"/>
    <x v="0"/>
    <n v="-38.147566718995293"/>
    <n v="-243"/>
  </r>
  <r>
    <x v="0"/>
    <x v="2"/>
    <x v="4"/>
    <s v="Medium"/>
    <n v="2682"/>
    <n v="250"/>
    <n v="20"/>
    <n v="53640"/>
    <n v="4827.6000000000004"/>
    <n v="48812.4"/>
    <n v="26820"/>
    <n v="-616860"/>
    <x v="11"/>
    <n v="11"/>
    <x v="9"/>
    <x v="1"/>
    <n v="-12.637362637362637"/>
    <n v="-230"/>
  </r>
  <r>
    <x v="0"/>
    <x v="3"/>
    <x v="4"/>
    <s v="Medium"/>
    <n v="521"/>
    <n v="250"/>
    <n v="7"/>
    <n v="3647"/>
    <n v="328.23"/>
    <n v="3318.77"/>
    <n v="2605"/>
    <n v="-126603"/>
    <x v="2"/>
    <n v="12"/>
    <x v="2"/>
    <x v="0"/>
    <n v="-38.147566718995293"/>
    <n v="-243"/>
  </r>
  <r>
    <x v="0"/>
    <x v="3"/>
    <x v="5"/>
    <s v="Medium"/>
    <n v="1038"/>
    <n v="260"/>
    <n v="20"/>
    <n v="20760"/>
    <n v="1868.4"/>
    <n v="18891.599999999999"/>
    <n v="10380"/>
    <n v="-249120"/>
    <x v="1"/>
    <n v="6"/>
    <x v="1"/>
    <x v="0"/>
    <n v="-13.186813186813188"/>
    <n v="-240"/>
  </r>
  <r>
    <x v="1"/>
    <x v="0"/>
    <x v="5"/>
    <s v="Medium"/>
    <n v="1630.5"/>
    <n v="260"/>
    <n v="15"/>
    <n v="24457.5"/>
    <n v="2201.1750000000002"/>
    <n v="22256.325000000001"/>
    <n v="16305"/>
    <n v="-399472.5"/>
    <x v="4"/>
    <n v="7"/>
    <x v="4"/>
    <x v="0"/>
    <n v="-17.948717948717949"/>
    <n v="-245"/>
  </r>
  <r>
    <x v="2"/>
    <x v="2"/>
    <x v="5"/>
    <s v="Medium"/>
    <n v="306"/>
    <n v="260"/>
    <n v="12"/>
    <n v="3672"/>
    <n v="330.48"/>
    <n v="3341.52"/>
    <n v="918"/>
    <n v="-75888"/>
    <x v="12"/>
    <n v="12"/>
    <x v="2"/>
    <x v="1"/>
    <n v="-22.710622710622712"/>
    <n v="-248"/>
  </r>
  <r>
    <x v="2"/>
    <x v="4"/>
    <x v="0"/>
    <s v="High"/>
    <n v="386"/>
    <n v="3"/>
    <n v="12"/>
    <n v="4632"/>
    <n v="463.2"/>
    <n v="4168.8"/>
    <n v="1158"/>
    <n v="3474"/>
    <x v="7"/>
    <n v="10"/>
    <x v="7"/>
    <x v="1"/>
    <n v="0.83333333333333326"/>
    <n v="9"/>
  </r>
  <r>
    <x v="0"/>
    <x v="4"/>
    <x v="1"/>
    <s v="High"/>
    <n v="2328"/>
    <n v="5"/>
    <n v="7"/>
    <n v="16296"/>
    <n v="1629.6"/>
    <n v="14666.4"/>
    <n v="11640"/>
    <n v="4656"/>
    <x v="6"/>
    <n v="9"/>
    <x v="6"/>
    <x v="0"/>
    <n v="0.31746031746031744"/>
    <n v="2"/>
  </r>
  <r>
    <x v="2"/>
    <x v="4"/>
    <x v="2"/>
    <s v="High"/>
    <n v="386"/>
    <n v="10"/>
    <n v="12"/>
    <n v="4632"/>
    <n v="463.2"/>
    <n v="4168.8"/>
    <n v="1158"/>
    <n v="772"/>
    <x v="7"/>
    <n v="10"/>
    <x v="7"/>
    <x v="1"/>
    <n v="0.18518518518518517"/>
    <n v="2"/>
  </r>
  <r>
    <x v="3"/>
    <x v="4"/>
    <x v="0"/>
    <s v="High"/>
    <n v="3445.5"/>
    <n v="3"/>
    <n v="125"/>
    <n v="430687.5"/>
    <n v="43068.75"/>
    <n v="387618.75"/>
    <n v="413460"/>
    <n v="420351"/>
    <x v="13"/>
    <n v="4"/>
    <x v="10"/>
    <x v="0"/>
    <n v="1.0844444444444445"/>
    <n v="122"/>
  </r>
  <r>
    <x v="3"/>
    <x v="2"/>
    <x v="0"/>
    <s v="High"/>
    <n v="1482"/>
    <n v="3"/>
    <n v="125"/>
    <n v="185250"/>
    <n v="18525"/>
    <n v="166725"/>
    <n v="177840"/>
    <n v="180804"/>
    <x v="12"/>
    <n v="12"/>
    <x v="2"/>
    <x v="1"/>
    <n v="1.0844444444444445"/>
    <n v="122"/>
  </r>
  <r>
    <x v="0"/>
    <x v="4"/>
    <x v="1"/>
    <s v="High"/>
    <n v="2313"/>
    <n v="5"/>
    <n v="350"/>
    <n v="809550"/>
    <n v="80955"/>
    <n v="728595"/>
    <n v="601380"/>
    <n v="797985"/>
    <x v="14"/>
    <n v="5"/>
    <x v="11"/>
    <x v="0"/>
    <n v="1.0952380952380953"/>
    <n v="345"/>
  </r>
  <r>
    <x v="3"/>
    <x v="4"/>
    <x v="1"/>
    <s v="High"/>
    <n v="1804"/>
    <n v="5"/>
    <n v="125"/>
    <n v="225500"/>
    <n v="22550"/>
    <n v="202950"/>
    <n v="216480"/>
    <n v="216480"/>
    <x v="11"/>
    <n v="11"/>
    <x v="9"/>
    <x v="1"/>
    <n v="1.0666666666666667"/>
    <n v="120"/>
  </r>
  <r>
    <x v="1"/>
    <x v="2"/>
    <x v="1"/>
    <s v="High"/>
    <n v="2072"/>
    <n v="5"/>
    <n v="15"/>
    <n v="31080"/>
    <n v="3108"/>
    <n v="27972"/>
    <n v="20720"/>
    <n v="20720"/>
    <x v="2"/>
    <n v="12"/>
    <x v="2"/>
    <x v="0"/>
    <n v="0.7407407407407407"/>
    <n v="10"/>
  </r>
  <r>
    <x v="0"/>
    <x v="2"/>
    <x v="2"/>
    <s v="High"/>
    <n v="1954"/>
    <n v="10"/>
    <n v="20"/>
    <n v="39080"/>
    <n v="3908"/>
    <n v="35172"/>
    <n v="19540"/>
    <n v="19540"/>
    <x v="3"/>
    <n v="3"/>
    <x v="3"/>
    <x v="0"/>
    <n v="0.55555555555555558"/>
    <n v="10"/>
  </r>
  <r>
    <x v="4"/>
    <x v="3"/>
    <x v="2"/>
    <s v="High"/>
    <n v="591"/>
    <n v="10"/>
    <n v="300"/>
    <n v="177300"/>
    <n v="17730"/>
    <n v="159570"/>
    <n v="147750"/>
    <n v="171390"/>
    <x v="14"/>
    <n v="5"/>
    <x v="11"/>
    <x v="0"/>
    <n v="1.0740740740740742"/>
    <n v="290"/>
  </r>
  <r>
    <x v="1"/>
    <x v="2"/>
    <x v="2"/>
    <s v="High"/>
    <n v="2167"/>
    <n v="10"/>
    <n v="15"/>
    <n v="32505"/>
    <n v="3250.5"/>
    <n v="29254.5"/>
    <n v="21670"/>
    <n v="10835"/>
    <x v="7"/>
    <n v="10"/>
    <x v="7"/>
    <x v="1"/>
    <n v="0.37037037037037035"/>
    <n v="5"/>
  </r>
  <r>
    <x v="0"/>
    <x v="1"/>
    <x v="2"/>
    <s v="High"/>
    <n v="241"/>
    <n v="10"/>
    <n v="20"/>
    <n v="4820"/>
    <n v="482"/>
    <n v="4338"/>
    <n v="2410"/>
    <n v="2410"/>
    <x v="10"/>
    <n v="10"/>
    <x v="7"/>
    <x v="0"/>
    <n v="0.55555555555555558"/>
    <n v="10"/>
  </r>
  <r>
    <x v="1"/>
    <x v="1"/>
    <x v="3"/>
    <s v="High"/>
    <n v="681"/>
    <n v="120"/>
    <n v="15"/>
    <n v="10215"/>
    <n v="1021.5"/>
    <n v="9193.5"/>
    <n v="6810"/>
    <n v="-71505"/>
    <x v="0"/>
    <n v="1"/>
    <x v="0"/>
    <x v="0"/>
    <n v="-7.7777777777777777"/>
    <n v="-105"/>
  </r>
  <r>
    <x v="1"/>
    <x v="1"/>
    <x v="3"/>
    <s v="High"/>
    <n v="510"/>
    <n v="120"/>
    <n v="15"/>
    <n v="7650"/>
    <n v="765"/>
    <n v="6885"/>
    <n v="5100"/>
    <n v="-53550"/>
    <x v="13"/>
    <n v="4"/>
    <x v="10"/>
    <x v="0"/>
    <n v="-7.7777777777777777"/>
    <n v="-105"/>
  </r>
  <r>
    <x v="1"/>
    <x v="4"/>
    <x v="3"/>
    <s v="High"/>
    <n v="790"/>
    <n v="120"/>
    <n v="15"/>
    <n v="11850"/>
    <n v="1185"/>
    <n v="10665"/>
    <n v="7900"/>
    <n v="-82950"/>
    <x v="14"/>
    <n v="5"/>
    <x v="11"/>
    <x v="0"/>
    <n v="-7.7777777777777777"/>
    <n v="-105"/>
  </r>
  <r>
    <x v="0"/>
    <x v="2"/>
    <x v="3"/>
    <s v="High"/>
    <n v="639"/>
    <n v="120"/>
    <n v="350"/>
    <n v="223650"/>
    <n v="22365"/>
    <n v="201285"/>
    <n v="166140"/>
    <n v="146970"/>
    <x v="4"/>
    <n v="7"/>
    <x v="4"/>
    <x v="0"/>
    <n v="0.73015873015873012"/>
    <n v="230"/>
  </r>
  <r>
    <x v="3"/>
    <x v="4"/>
    <x v="3"/>
    <s v="High"/>
    <n v="1596"/>
    <n v="120"/>
    <n v="125"/>
    <n v="199500"/>
    <n v="19950"/>
    <n v="179550"/>
    <n v="191520"/>
    <n v="7980"/>
    <x v="6"/>
    <n v="9"/>
    <x v="6"/>
    <x v="0"/>
    <n v="4.4444444444444446E-2"/>
    <n v="5"/>
  </r>
  <r>
    <x v="4"/>
    <x v="4"/>
    <x v="3"/>
    <s v="High"/>
    <n v="2294"/>
    <n v="120"/>
    <n v="300"/>
    <n v="688200"/>
    <n v="68820"/>
    <n v="619380"/>
    <n v="573500"/>
    <n v="412920"/>
    <x v="7"/>
    <n v="10"/>
    <x v="7"/>
    <x v="1"/>
    <n v="0.66666666666666663"/>
    <n v="180"/>
  </r>
  <r>
    <x v="0"/>
    <x v="1"/>
    <x v="3"/>
    <s v="High"/>
    <n v="241"/>
    <n v="120"/>
    <n v="20"/>
    <n v="4820"/>
    <n v="482"/>
    <n v="4338"/>
    <n v="2410"/>
    <n v="-24100"/>
    <x v="10"/>
    <n v="10"/>
    <x v="7"/>
    <x v="0"/>
    <n v="-5.5555555555555554"/>
    <n v="-100"/>
  </r>
  <r>
    <x v="0"/>
    <x v="1"/>
    <x v="3"/>
    <s v="High"/>
    <n v="2665"/>
    <n v="120"/>
    <n v="7"/>
    <n v="18655"/>
    <n v="1865.5"/>
    <n v="16789.5"/>
    <n v="13325"/>
    <n v="-301145"/>
    <x v="15"/>
    <n v="11"/>
    <x v="9"/>
    <x v="0"/>
    <n v="-17.936507936507937"/>
    <n v="-113"/>
  </r>
  <r>
    <x v="3"/>
    <x v="0"/>
    <x v="3"/>
    <s v="High"/>
    <n v="1916"/>
    <n v="120"/>
    <n v="125"/>
    <n v="239500"/>
    <n v="23950"/>
    <n v="215550"/>
    <n v="229920"/>
    <n v="9580"/>
    <x v="12"/>
    <n v="12"/>
    <x v="2"/>
    <x v="1"/>
    <n v="4.4444444444444446E-2"/>
    <n v="5"/>
  </r>
  <r>
    <x v="4"/>
    <x v="2"/>
    <x v="3"/>
    <s v="High"/>
    <n v="853"/>
    <n v="120"/>
    <n v="300"/>
    <n v="255900"/>
    <n v="25590"/>
    <n v="230310"/>
    <n v="213250"/>
    <n v="153540"/>
    <x v="2"/>
    <n v="12"/>
    <x v="2"/>
    <x v="0"/>
    <n v="0.66666666666666663"/>
    <n v="180"/>
  </r>
  <r>
    <x v="3"/>
    <x v="3"/>
    <x v="4"/>
    <s v="High"/>
    <n v="341"/>
    <n v="250"/>
    <n v="125"/>
    <n v="42625"/>
    <n v="4262.5"/>
    <n v="38362.5"/>
    <n v="40920"/>
    <n v="-42625"/>
    <x v="14"/>
    <n v="5"/>
    <x v="11"/>
    <x v="0"/>
    <n v="-1.1111111111111112"/>
    <n v="-125"/>
  </r>
  <r>
    <x v="1"/>
    <x v="3"/>
    <x v="4"/>
    <s v="High"/>
    <n v="641"/>
    <n v="250"/>
    <n v="15"/>
    <n v="9615"/>
    <n v="961.5"/>
    <n v="8653.5"/>
    <n v="6410"/>
    <n v="-150635"/>
    <x v="4"/>
    <n v="7"/>
    <x v="4"/>
    <x v="0"/>
    <n v="-17.407407407407408"/>
    <n v="-235"/>
  </r>
  <r>
    <x v="0"/>
    <x v="4"/>
    <x v="4"/>
    <s v="High"/>
    <n v="2807"/>
    <n v="250"/>
    <n v="350"/>
    <n v="982450"/>
    <n v="98245"/>
    <n v="884205"/>
    <n v="729820"/>
    <n v="280700"/>
    <x v="5"/>
    <n v="8"/>
    <x v="5"/>
    <x v="0"/>
    <n v="0.31746031746031744"/>
    <n v="100"/>
  </r>
  <r>
    <x v="4"/>
    <x v="3"/>
    <x v="4"/>
    <s v="High"/>
    <n v="432"/>
    <n v="250"/>
    <n v="300"/>
    <n v="129600"/>
    <n v="12960"/>
    <n v="116640"/>
    <n v="108000"/>
    <n v="21600"/>
    <x v="6"/>
    <n v="9"/>
    <x v="6"/>
    <x v="0"/>
    <n v="0.18518518518518517"/>
    <n v="50"/>
  </r>
  <r>
    <x v="4"/>
    <x v="4"/>
    <x v="4"/>
    <s v="High"/>
    <n v="2294"/>
    <n v="250"/>
    <n v="300"/>
    <n v="688200"/>
    <n v="68820"/>
    <n v="619380"/>
    <n v="573500"/>
    <n v="114700"/>
    <x v="7"/>
    <n v="10"/>
    <x v="7"/>
    <x v="1"/>
    <n v="0.18518518518518517"/>
    <n v="50"/>
  </r>
  <r>
    <x v="1"/>
    <x v="2"/>
    <x v="4"/>
    <s v="High"/>
    <n v="2167"/>
    <n v="250"/>
    <n v="15"/>
    <n v="32505"/>
    <n v="3250.5"/>
    <n v="29254.5"/>
    <n v="21670"/>
    <n v="-509245"/>
    <x v="7"/>
    <n v="10"/>
    <x v="7"/>
    <x v="1"/>
    <n v="-17.407407407407408"/>
    <n v="-235"/>
  </r>
  <r>
    <x v="3"/>
    <x v="0"/>
    <x v="4"/>
    <s v="High"/>
    <n v="2529"/>
    <n v="250"/>
    <n v="125"/>
    <n v="316125"/>
    <n v="31612.5"/>
    <n v="284512.5"/>
    <n v="303480"/>
    <n v="-316125"/>
    <x v="15"/>
    <n v="11"/>
    <x v="9"/>
    <x v="0"/>
    <n v="-1.1111111111111112"/>
    <n v="-125"/>
  </r>
  <r>
    <x v="0"/>
    <x v="1"/>
    <x v="4"/>
    <s v="High"/>
    <n v="1870"/>
    <n v="250"/>
    <n v="350"/>
    <n v="654500"/>
    <n v="65450"/>
    <n v="589050"/>
    <n v="486200"/>
    <n v="187000"/>
    <x v="12"/>
    <n v="12"/>
    <x v="2"/>
    <x v="1"/>
    <n v="0.31746031746031744"/>
    <n v="100"/>
  </r>
  <r>
    <x v="3"/>
    <x v="4"/>
    <x v="5"/>
    <s v="High"/>
    <n v="579"/>
    <n v="260"/>
    <n v="125"/>
    <n v="72375"/>
    <n v="7237.5"/>
    <n v="65137.5"/>
    <n v="69480"/>
    <n v="-78165"/>
    <x v="0"/>
    <n v="1"/>
    <x v="0"/>
    <x v="0"/>
    <n v="-1.2"/>
    <n v="-135"/>
  </r>
  <r>
    <x v="0"/>
    <x v="0"/>
    <x v="5"/>
    <s v="High"/>
    <n v="2240"/>
    <n v="260"/>
    <n v="350"/>
    <n v="784000"/>
    <n v="78400"/>
    <n v="705600"/>
    <n v="582400"/>
    <n v="201600"/>
    <x v="8"/>
    <n v="2"/>
    <x v="8"/>
    <x v="0"/>
    <n v="0.2857142857142857"/>
    <n v="90"/>
  </r>
  <r>
    <x v="4"/>
    <x v="4"/>
    <x v="5"/>
    <s v="High"/>
    <n v="2993"/>
    <n v="260"/>
    <n v="300"/>
    <n v="897900"/>
    <n v="89790"/>
    <n v="808110"/>
    <n v="748250"/>
    <n v="119720"/>
    <x v="3"/>
    <n v="3"/>
    <x v="3"/>
    <x v="0"/>
    <n v="0.14814814814814814"/>
    <n v="40"/>
  </r>
  <r>
    <x v="2"/>
    <x v="0"/>
    <x v="5"/>
    <s v="High"/>
    <n v="3520.5"/>
    <n v="260"/>
    <n v="12"/>
    <n v="42246"/>
    <n v="4224.6000000000004"/>
    <n v="38021.4"/>
    <n v="10561.5"/>
    <n v="-873084"/>
    <x v="13"/>
    <n v="4"/>
    <x v="10"/>
    <x v="0"/>
    <n v="-22.962962962962962"/>
    <n v="-248"/>
  </r>
  <r>
    <x v="0"/>
    <x v="3"/>
    <x v="5"/>
    <s v="High"/>
    <n v="2039"/>
    <n v="260"/>
    <n v="20"/>
    <n v="40780"/>
    <n v="4078"/>
    <n v="36702"/>
    <n v="20390"/>
    <n v="-489360"/>
    <x v="14"/>
    <n v="5"/>
    <x v="11"/>
    <x v="0"/>
    <n v="-13.333333333333334"/>
    <n v="-240"/>
  </r>
  <r>
    <x v="2"/>
    <x v="1"/>
    <x v="5"/>
    <s v="High"/>
    <n v="2574"/>
    <n v="260"/>
    <n v="12"/>
    <n v="30888"/>
    <n v="3088.8"/>
    <n v="27799.200000000001"/>
    <n v="7722"/>
    <n v="-638352"/>
    <x v="5"/>
    <n v="8"/>
    <x v="5"/>
    <x v="0"/>
    <n v="-22.962962962962962"/>
    <n v="-248"/>
  </r>
  <r>
    <x v="0"/>
    <x v="0"/>
    <x v="5"/>
    <s v="High"/>
    <n v="707"/>
    <n v="260"/>
    <n v="350"/>
    <n v="247450"/>
    <n v="24745"/>
    <n v="222705"/>
    <n v="183820"/>
    <n v="63630"/>
    <x v="6"/>
    <n v="9"/>
    <x v="6"/>
    <x v="0"/>
    <n v="0.2857142857142857"/>
    <n v="90"/>
  </r>
  <r>
    <x v="1"/>
    <x v="2"/>
    <x v="5"/>
    <s v="High"/>
    <n v="2072"/>
    <n v="260"/>
    <n v="15"/>
    <n v="31080"/>
    <n v="3108"/>
    <n v="27972"/>
    <n v="20720"/>
    <n v="-507640"/>
    <x v="2"/>
    <n v="12"/>
    <x v="2"/>
    <x v="0"/>
    <n v="-18.148148148148149"/>
    <n v="-245"/>
  </r>
  <r>
    <x v="4"/>
    <x v="2"/>
    <x v="5"/>
    <s v="High"/>
    <n v="853"/>
    <n v="260"/>
    <n v="300"/>
    <n v="255900"/>
    <n v="25590"/>
    <n v="230310"/>
    <n v="213250"/>
    <n v="34120"/>
    <x v="2"/>
    <n v="12"/>
    <x v="2"/>
    <x v="0"/>
    <n v="0.14814814814814814"/>
    <n v="40"/>
  </r>
  <r>
    <x v="2"/>
    <x v="2"/>
    <x v="0"/>
    <s v="High"/>
    <n v="1198"/>
    <n v="3"/>
    <n v="12"/>
    <n v="14376"/>
    <n v="1581.36"/>
    <n v="12794.64"/>
    <n v="3594"/>
    <n v="10782"/>
    <x v="7"/>
    <n v="10"/>
    <x v="7"/>
    <x v="1"/>
    <n v="0.84269662921348321"/>
    <n v="9"/>
  </r>
  <r>
    <x v="0"/>
    <x v="2"/>
    <x v="2"/>
    <s v="High"/>
    <n v="2532"/>
    <n v="10"/>
    <n v="7"/>
    <n v="17724"/>
    <n v="1949.6399999999999"/>
    <n v="15774.36"/>
    <n v="12660"/>
    <n v="-7596"/>
    <x v="13"/>
    <n v="4"/>
    <x v="10"/>
    <x v="0"/>
    <n v="-0.4815409309791332"/>
    <n v="-3"/>
  </r>
  <r>
    <x v="2"/>
    <x v="2"/>
    <x v="2"/>
    <s v="High"/>
    <n v="1198"/>
    <n v="10"/>
    <n v="12"/>
    <n v="14376"/>
    <n v="1581.36"/>
    <n v="12794.64"/>
    <n v="3594"/>
    <n v="2396"/>
    <x v="7"/>
    <n v="10"/>
    <x v="7"/>
    <x v="1"/>
    <n v="0.18726591760299627"/>
    <n v="2"/>
  </r>
  <r>
    <x v="1"/>
    <x v="0"/>
    <x v="3"/>
    <s v="High"/>
    <n v="384"/>
    <n v="120"/>
    <n v="15"/>
    <n v="5760"/>
    <n v="633.59999999999991"/>
    <n v="5126.3999999999996"/>
    <n v="3840"/>
    <n v="-40320"/>
    <x v="0"/>
    <n v="1"/>
    <x v="0"/>
    <x v="0"/>
    <n v="-7.8651685393258433"/>
    <n v="-105"/>
  </r>
  <r>
    <x v="2"/>
    <x v="1"/>
    <x v="3"/>
    <s v="High"/>
    <n v="472"/>
    <n v="120"/>
    <n v="12"/>
    <n v="5664"/>
    <n v="623.04"/>
    <n v="5040.96"/>
    <n v="1416"/>
    <n v="-50976"/>
    <x v="10"/>
    <n v="10"/>
    <x v="7"/>
    <x v="0"/>
    <n v="-10.112359550561798"/>
    <n v="-108"/>
  </r>
  <r>
    <x v="0"/>
    <x v="4"/>
    <x v="4"/>
    <s v="High"/>
    <n v="1579"/>
    <n v="250"/>
    <n v="7"/>
    <n v="11053"/>
    <n v="1215.83"/>
    <n v="9837.17"/>
    <n v="7895"/>
    <n v="-383697"/>
    <x v="3"/>
    <n v="3"/>
    <x v="3"/>
    <x v="0"/>
    <n v="-39.004815409309792"/>
    <n v="-243"/>
  </r>
  <r>
    <x v="2"/>
    <x v="3"/>
    <x v="4"/>
    <s v="High"/>
    <n v="1005"/>
    <n v="250"/>
    <n v="12"/>
    <n v="12060"/>
    <n v="1326.6"/>
    <n v="10733.4"/>
    <n v="3015"/>
    <n v="-239190"/>
    <x v="9"/>
    <n v="9"/>
    <x v="6"/>
    <x v="1"/>
    <n v="-22.284644194756556"/>
    <n v="-238"/>
  </r>
  <r>
    <x v="1"/>
    <x v="4"/>
    <x v="5"/>
    <s v="High"/>
    <n v="3199.5"/>
    <n v="260"/>
    <n v="15"/>
    <n v="47992.5"/>
    <n v="5279.1749999999993"/>
    <n v="42713.324999999997"/>
    <n v="31995"/>
    <n v="-783877.5"/>
    <x v="4"/>
    <n v="7"/>
    <x v="4"/>
    <x v="0"/>
    <n v="-18.352059925093634"/>
    <n v="-245"/>
  </r>
  <r>
    <x v="2"/>
    <x v="1"/>
    <x v="5"/>
    <s v="High"/>
    <n v="472"/>
    <n v="260"/>
    <n v="12"/>
    <n v="5664"/>
    <n v="623.04"/>
    <n v="5040.96"/>
    <n v="1416"/>
    <n v="-117056"/>
    <x v="10"/>
    <n v="10"/>
    <x v="7"/>
    <x v="0"/>
    <n v="-23.220973782771534"/>
    <n v="-248"/>
  </r>
  <r>
    <x v="2"/>
    <x v="0"/>
    <x v="0"/>
    <s v="High"/>
    <n v="1937"/>
    <n v="3"/>
    <n v="12"/>
    <n v="23244"/>
    <n v="2556.84"/>
    <n v="20687.16"/>
    <n v="5811"/>
    <n v="17433"/>
    <x v="8"/>
    <n v="2"/>
    <x v="8"/>
    <x v="0"/>
    <n v="0.84269662921348321"/>
    <n v="9"/>
  </r>
  <r>
    <x v="0"/>
    <x v="1"/>
    <x v="0"/>
    <s v="High"/>
    <n v="792"/>
    <n v="3"/>
    <n v="350"/>
    <n v="277200"/>
    <n v="30492"/>
    <n v="246708"/>
    <n v="205920"/>
    <n v="274824"/>
    <x v="3"/>
    <n v="3"/>
    <x v="3"/>
    <x v="0"/>
    <n v="1.1139646869983948"/>
    <n v="347"/>
  </r>
  <r>
    <x v="4"/>
    <x v="1"/>
    <x v="0"/>
    <s v="High"/>
    <n v="2811"/>
    <n v="3"/>
    <n v="300"/>
    <n v="843300"/>
    <n v="92763"/>
    <n v="750537"/>
    <n v="702750"/>
    <n v="834867"/>
    <x v="4"/>
    <n v="7"/>
    <x v="4"/>
    <x v="0"/>
    <n v="1.1123595505617978"/>
    <n v="297"/>
  </r>
  <r>
    <x v="3"/>
    <x v="2"/>
    <x v="0"/>
    <s v="High"/>
    <n v="2441"/>
    <n v="3"/>
    <n v="125"/>
    <n v="305125"/>
    <n v="33563.75"/>
    <n v="271561.25"/>
    <n v="292920"/>
    <n v="297802"/>
    <x v="10"/>
    <n v="10"/>
    <x v="7"/>
    <x v="0"/>
    <n v="1.0966292134831461"/>
    <n v="122"/>
  </r>
  <r>
    <x v="1"/>
    <x v="0"/>
    <x v="0"/>
    <s v="High"/>
    <n v="1560"/>
    <n v="3"/>
    <n v="15"/>
    <n v="23400"/>
    <n v="2574"/>
    <n v="20826"/>
    <n v="15600"/>
    <n v="18720"/>
    <x v="11"/>
    <n v="11"/>
    <x v="9"/>
    <x v="1"/>
    <n v="0.898876404494382"/>
    <n v="12"/>
  </r>
  <r>
    <x v="0"/>
    <x v="3"/>
    <x v="0"/>
    <s v="High"/>
    <n v="2706"/>
    <n v="3"/>
    <n v="7"/>
    <n v="18942"/>
    <n v="2083.62"/>
    <n v="16858.38"/>
    <n v="13530"/>
    <n v="10824"/>
    <x v="11"/>
    <n v="11"/>
    <x v="9"/>
    <x v="1"/>
    <n v="0.6420545746388443"/>
    <n v="4"/>
  </r>
  <r>
    <x v="0"/>
    <x v="1"/>
    <x v="1"/>
    <s v="High"/>
    <n v="766"/>
    <n v="5"/>
    <n v="350"/>
    <n v="268100"/>
    <n v="29491"/>
    <n v="238609"/>
    <n v="199160"/>
    <n v="264270"/>
    <x v="0"/>
    <n v="1"/>
    <x v="0"/>
    <x v="0"/>
    <n v="1.1075441412520064"/>
    <n v="345"/>
  </r>
  <r>
    <x v="0"/>
    <x v="1"/>
    <x v="1"/>
    <s v="High"/>
    <n v="2992"/>
    <n v="5"/>
    <n v="20"/>
    <n v="59840"/>
    <n v="6582.4"/>
    <n v="53257.599999999999"/>
    <n v="29920"/>
    <n v="44880"/>
    <x v="7"/>
    <n v="10"/>
    <x v="7"/>
    <x v="1"/>
    <n v="0.84269662921348321"/>
    <n v="15"/>
  </r>
  <r>
    <x v="1"/>
    <x v="3"/>
    <x v="1"/>
    <s v="High"/>
    <n v="2157"/>
    <n v="5"/>
    <n v="15"/>
    <n v="32355"/>
    <n v="3559.05"/>
    <n v="28795.95"/>
    <n v="21570"/>
    <n v="21570"/>
    <x v="2"/>
    <n v="12"/>
    <x v="2"/>
    <x v="0"/>
    <n v="0.74906367041198496"/>
    <n v="10"/>
  </r>
  <r>
    <x v="4"/>
    <x v="0"/>
    <x v="2"/>
    <s v="High"/>
    <n v="873"/>
    <n v="10"/>
    <n v="300"/>
    <n v="261900"/>
    <n v="28809"/>
    <n v="233091"/>
    <n v="218250"/>
    <n v="253170"/>
    <x v="0"/>
    <n v="1"/>
    <x v="0"/>
    <x v="0"/>
    <n v="1.0861423220973783"/>
    <n v="290"/>
  </r>
  <r>
    <x v="0"/>
    <x v="3"/>
    <x v="2"/>
    <s v="High"/>
    <n v="1122"/>
    <n v="10"/>
    <n v="20"/>
    <n v="22440"/>
    <n v="2468.4"/>
    <n v="19971.599999999999"/>
    <n v="11220"/>
    <n v="11220"/>
    <x v="3"/>
    <n v="3"/>
    <x v="3"/>
    <x v="0"/>
    <n v="0.5617977528089888"/>
    <n v="10"/>
  </r>
  <r>
    <x v="0"/>
    <x v="0"/>
    <x v="2"/>
    <s v="High"/>
    <n v="2104.5"/>
    <n v="10"/>
    <n v="350"/>
    <n v="736575"/>
    <n v="81023.25"/>
    <n v="655551.75"/>
    <n v="547170"/>
    <n v="715530"/>
    <x v="4"/>
    <n v="7"/>
    <x v="4"/>
    <x v="0"/>
    <n v="1.0914927768860354"/>
    <n v="340"/>
  </r>
  <r>
    <x v="2"/>
    <x v="0"/>
    <x v="2"/>
    <s v="High"/>
    <n v="4026"/>
    <n v="10"/>
    <n v="12"/>
    <n v="48312"/>
    <n v="5314.32"/>
    <n v="42997.68"/>
    <n v="12078"/>
    <n v="8052"/>
    <x v="4"/>
    <n v="7"/>
    <x v="4"/>
    <x v="0"/>
    <n v="0.18726591760299624"/>
    <n v="2"/>
  </r>
  <r>
    <x v="2"/>
    <x v="2"/>
    <x v="2"/>
    <s v="High"/>
    <n v="2425.5"/>
    <n v="10"/>
    <n v="12"/>
    <n v="29106"/>
    <n v="3201.66"/>
    <n v="25904.34"/>
    <n v="7276.5"/>
    <n v="4851"/>
    <x v="4"/>
    <n v="7"/>
    <x v="4"/>
    <x v="0"/>
    <n v="0.18726591760299624"/>
    <n v="2"/>
  </r>
  <r>
    <x v="0"/>
    <x v="0"/>
    <x v="2"/>
    <s v="High"/>
    <n v="2394"/>
    <n v="10"/>
    <n v="20"/>
    <n v="47880"/>
    <n v="5266.8"/>
    <n v="42613.2"/>
    <n v="23940"/>
    <n v="23940"/>
    <x v="5"/>
    <n v="8"/>
    <x v="5"/>
    <x v="0"/>
    <n v="0.5617977528089888"/>
    <n v="10"/>
  </r>
  <r>
    <x v="1"/>
    <x v="3"/>
    <x v="2"/>
    <s v="High"/>
    <n v="1984"/>
    <n v="10"/>
    <n v="15"/>
    <n v="29760"/>
    <n v="3273.6"/>
    <n v="26486.400000000001"/>
    <n v="19840"/>
    <n v="9920"/>
    <x v="5"/>
    <n v="8"/>
    <x v="5"/>
    <x v="0"/>
    <n v="0.37453183520599248"/>
    <n v="5"/>
  </r>
  <r>
    <x v="3"/>
    <x v="2"/>
    <x v="2"/>
    <s v="High"/>
    <n v="2441"/>
    <n v="10"/>
    <n v="125"/>
    <n v="305125"/>
    <n v="33563.75"/>
    <n v="271561.25"/>
    <n v="292920"/>
    <n v="280715"/>
    <x v="10"/>
    <n v="10"/>
    <x v="7"/>
    <x v="0"/>
    <n v="1.0337078651685394"/>
    <n v="115"/>
  </r>
  <r>
    <x v="0"/>
    <x v="1"/>
    <x v="2"/>
    <s v="High"/>
    <n v="2992"/>
    <n v="10"/>
    <n v="20"/>
    <n v="59840"/>
    <n v="6582.4"/>
    <n v="53257.599999999999"/>
    <n v="29920"/>
    <n v="29920"/>
    <x v="7"/>
    <n v="10"/>
    <x v="7"/>
    <x v="1"/>
    <n v="0.5617977528089888"/>
    <n v="10"/>
  </r>
  <r>
    <x v="4"/>
    <x v="0"/>
    <x v="2"/>
    <s v="High"/>
    <n v="1366"/>
    <n v="10"/>
    <n v="300"/>
    <n v="409800"/>
    <n v="45078"/>
    <n v="364722"/>
    <n v="341500"/>
    <n v="396140"/>
    <x v="15"/>
    <n v="11"/>
    <x v="9"/>
    <x v="0"/>
    <n v="1.0861423220973783"/>
    <n v="290"/>
  </r>
  <r>
    <x v="0"/>
    <x v="2"/>
    <x v="3"/>
    <s v="High"/>
    <n v="2805"/>
    <n v="120"/>
    <n v="20"/>
    <n v="56100"/>
    <n v="6171"/>
    <n v="49929"/>
    <n v="28050"/>
    <n v="-280500"/>
    <x v="9"/>
    <n v="9"/>
    <x v="6"/>
    <x v="1"/>
    <n v="-5.617977528089888"/>
    <n v="-100"/>
  </r>
  <r>
    <x v="1"/>
    <x v="3"/>
    <x v="3"/>
    <s v="High"/>
    <n v="655"/>
    <n v="120"/>
    <n v="15"/>
    <n v="9825"/>
    <n v="1080.75"/>
    <n v="8744.25"/>
    <n v="6550"/>
    <n v="-68775"/>
    <x v="9"/>
    <n v="9"/>
    <x v="6"/>
    <x v="1"/>
    <n v="-7.8651685393258424"/>
    <n v="-105"/>
  </r>
  <r>
    <x v="0"/>
    <x v="3"/>
    <x v="3"/>
    <s v="High"/>
    <n v="344"/>
    <n v="120"/>
    <n v="350"/>
    <n v="120400"/>
    <n v="13244"/>
    <n v="107156"/>
    <n v="89440"/>
    <n v="79120"/>
    <x v="7"/>
    <n v="10"/>
    <x v="7"/>
    <x v="1"/>
    <n v="0.73836276083467089"/>
    <n v="230"/>
  </r>
  <r>
    <x v="0"/>
    <x v="0"/>
    <x v="3"/>
    <s v="High"/>
    <n v="1808"/>
    <n v="120"/>
    <n v="7"/>
    <n v="12656"/>
    <n v="1392.16"/>
    <n v="11263.84"/>
    <n v="9040"/>
    <n v="-204304"/>
    <x v="15"/>
    <n v="11"/>
    <x v="9"/>
    <x v="0"/>
    <n v="-18.13804173354735"/>
    <n v="-113"/>
  </r>
  <r>
    <x v="2"/>
    <x v="2"/>
    <x v="4"/>
    <s v="High"/>
    <n v="1734"/>
    <n v="250"/>
    <n v="12"/>
    <n v="20808"/>
    <n v="2288.88"/>
    <n v="18519.12"/>
    <n v="5202"/>
    <n v="-412692"/>
    <x v="0"/>
    <n v="1"/>
    <x v="0"/>
    <x v="0"/>
    <n v="-22.284644194756556"/>
    <n v="-238"/>
  </r>
  <r>
    <x v="3"/>
    <x v="3"/>
    <x v="4"/>
    <s v="High"/>
    <n v="554"/>
    <n v="250"/>
    <n v="125"/>
    <n v="69250"/>
    <n v="7617.5"/>
    <n v="61632.5"/>
    <n v="66480"/>
    <n v="-69250"/>
    <x v="0"/>
    <n v="1"/>
    <x v="0"/>
    <x v="0"/>
    <n v="-1.1235955056179776"/>
    <n v="-125"/>
  </r>
  <r>
    <x v="0"/>
    <x v="0"/>
    <x v="4"/>
    <s v="High"/>
    <n v="2935"/>
    <n v="250"/>
    <n v="20"/>
    <n v="58700"/>
    <n v="6457"/>
    <n v="52243"/>
    <n v="29350"/>
    <n v="-675050"/>
    <x v="11"/>
    <n v="11"/>
    <x v="9"/>
    <x v="1"/>
    <n v="-12.921348314606741"/>
    <n v="-230"/>
  </r>
  <r>
    <x v="3"/>
    <x v="1"/>
    <x v="5"/>
    <s v="High"/>
    <n v="3165"/>
    <n v="260"/>
    <n v="125"/>
    <n v="395625"/>
    <n v="43518.75"/>
    <n v="352106.25"/>
    <n v="379800"/>
    <n v="-427275"/>
    <x v="0"/>
    <n v="1"/>
    <x v="0"/>
    <x v="0"/>
    <n v="-1.2134831460674158"/>
    <n v="-135"/>
  </r>
  <r>
    <x v="0"/>
    <x v="3"/>
    <x v="5"/>
    <s v="High"/>
    <n v="2629"/>
    <n v="260"/>
    <n v="20"/>
    <n v="52580"/>
    <n v="5783.8"/>
    <n v="46796.2"/>
    <n v="26290"/>
    <n v="-630960"/>
    <x v="0"/>
    <n v="1"/>
    <x v="0"/>
    <x v="0"/>
    <n v="-13.483146067415731"/>
    <n v="-240"/>
  </r>
  <r>
    <x v="3"/>
    <x v="2"/>
    <x v="5"/>
    <s v="High"/>
    <n v="1433"/>
    <n v="260"/>
    <n v="125"/>
    <n v="179125"/>
    <n v="19703.75"/>
    <n v="159421.25"/>
    <n v="171960"/>
    <n v="-193455"/>
    <x v="14"/>
    <n v="5"/>
    <x v="11"/>
    <x v="0"/>
    <n v="-1.2134831460674158"/>
    <n v="-135"/>
  </r>
  <r>
    <x v="3"/>
    <x v="3"/>
    <x v="5"/>
    <s v="High"/>
    <n v="947"/>
    <n v="260"/>
    <n v="125"/>
    <n v="118375"/>
    <n v="13021.25"/>
    <n v="105353.75"/>
    <n v="113640"/>
    <n v="-127845"/>
    <x v="9"/>
    <n v="9"/>
    <x v="6"/>
    <x v="1"/>
    <n v="-1.2134831460674158"/>
    <n v="-135"/>
  </r>
  <r>
    <x v="0"/>
    <x v="3"/>
    <x v="5"/>
    <s v="High"/>
    <n v="344"/>
    <n v="260"/>
    <n v="350"/>
    <n v="120400"/>
    <n v="13244"/>
    <n v="107156"/>
    <n v="89440"/>
    <n v="30960"/>
    <x v="7"/>
    <n v="10"/>
    <x v="7"/>
    <x v="1"/>
    <n v="0.28892455858747995"/>
    <n v="90"/>
  </r>
  <r>
    <x v="1"/>
    <x v="3"/>
    <x v="5"/>
    <s v="High"/>
    <n v="2157"/>
    <n v="260"/>
    <n v="15"/>
    <n v="32355"/>
    <n v="3559.05"/>
    <n v="28795.95"/>
    <n v="21570"/>
    <n v="-528465"/>
    <x v="2"/>
    <n v="12"/>
    <x v="2"/>
    <x v="0"/>
    <n v="-18.352059925093634"/>
    <n v="-245"/>
  </r>
  <r>
    <x v="0"/>
    <x v="4"/>
    <x v="2"/>
    <s v="High"/>
    <n v="380"/>
    <n v="10"/>
    <n v="7"/>
    <n v="2660"/>
    <n v="292.60000000000002"/>
    <n v="2367.4"/>
    <n v="1900"/>
    <n v="-1140"/>
    <x v="9"/>
    <n v="9"/>
    <x v="6"/>
    <x v="1"/>
    <n v="-0.4815409309791332"/>
    <n v="-3"/>
  </r>
  <r>
    <x v="0"/>
    <x v="3"/>
    <x v="0"/>
    <s v="High"/>
    <n v="886"/>
    <n v="3"/>
    <n v="350"/>
    <n v="310100"/>
    <n v="37212"/>
    <n v="272888"/>
    <n v="230360"/>
    <n v="307442"/>
    <x v="1"/>
    <n v="6"/>
    <x v="1"/>
    <x v="0"/>
    <n v="1.1266233766233766"/>
    <n v="347"/>
  </r>
  <r>
    <x v="3"/>
    <x v="0"/>
    <x v="0"/>
    <s v="High"/>
    <n v="2416"/>
    <n v="3"/>
    <n v="125"/>
    <n v="302000"/>
    <n v="36240"/>
    <n v="265760"/>
    <n v="289920"/>
    <n v="294752"/>
    <x v="9"/>
    <n v="9"/>
    <x v="6"/>
    <x v="1"/>
    <n v="1.1090909090909091"/>
    <n v="122"/>
  </r>
  <r>
    <x v="3"/>
    <x v="3"/>
    <x v="0"/>
    <s v="High"/>
    <n v="2156"/>
    <n v="3"/>
    <n v="125"/>
    <n v="269500"/>
    <n v="32340"/>
    <n v="237160"/>
    <n v="258720"/>
    <n v="263032"/>
    <x v="10"/>
    <n v="10"/>
    <x v="7"/>
    <x v="0"/>
    <n v="1.1090909090909091"/>
    <n v="122"/>
  </r>
  <r>
    <x v="1"/>
    <x v="0"/>
    <x v="0"/>
    <s v="High"/>
    <n v="2689"/>
    <n v="3"/>
    <n v="15"/>
    <n v="40335"/>
    <n v="4840.2"/>
    <n v="35494.800000000003"/>
    <n v="26890"/>
    <n v="32268"/>
    <x v="15"/>
    <n v="11"/>
    <x v="9"/>
    <x v="0"/>
    <n v="0.90909090909090906"/>
    <n v="12"/>
  </r>
  <r>
    <x v="1"/>
    <x v="4"/>
    <x v="1"/>
    <s v="High"/>
    <n v="677"/>
    <n v="5"/>
    <n v="15"/>
    <n v="10155"/>
    <n v="1218.5999999999999"/>
    <n v="8936.4"/>
    <n v="6770"/>
    <n v="6770"/>
    <x v="3"/>
    <n v="3"/>
    <x v="3"/>
    <x v="0"/>
    <n v="0.75757575757575757"/>
    <n v="10"/>
  </r>
  <r>
    <x v="4"/>
    <x v="2"/>
    <x v="1"/>
    <s v="High"/>
    <n v="1773"/>
    <n v="5"/>
    <n v="300"/>
    <n v="531900"/>
    <n v="63828"/>
    <n v="468072"/>
    <n v="443250"/>
    <n v="523035"/>
    <x v="13"/>
    <n v="4"/>
    <x v="10"/>
    <x v="0"/>
    <n v="1.1174242424242424"/>
    <n v="295"/>
  </r>
  <r>
    <x v="0"/>
    <x v="3"/>
    <x v="1"/>
    <s v="High"/>
    <n v="2420"/>
    <n v="5"/>
    <n v="7"/>
    <n v="16940"/>
    <n v="2032.8"/>
    <n v="14907.2"/>
    <n v="12100"/>
    <n v="4840"/>
    <x v="6"/>
    <n v="9"/>
    <x v="6"/>
    <x v="0"/>
    <n v="0.32467532467532467"/>
    <n v="2"/>
  </r>
  <r>
    <x v="0"/>
    <x v="0"/>
    <x v="1"/>
    <s v="High"/>
    <n v="2734"/>
    <n v="5"/>
    <n v="7"/>
    <n v="19138"/>
    <n v="2296.56"/>
    <n v="16841.439999999999"/>
    <n v="13670"/>
    <n v="5468"/>
    <x v="10"/>
    <n v="10"/>
    <x v="7"/>
    <x v="0"/>
    <n v="0.32467532467532473"/>
    <n v="2"/>
  </r>
  <r>
    <x v="0"/>
    <x v="3"/>
    <x v="1"/>
    <s v="High"/>
    <n v="1715"/>
    <n v="5"/>
    <n v="20"/>
    <n v="34300"/>
    <n v="4116"/>
    <n v="30184"/>
    <n v="17150"/>
    <n v="25725"/>
    <x v="7"/>
    <n v="10"/>
    <x v="7"/>
    <x v="1"/>
    <n v="0.85227272727272729"/>
    <n v="15"/>
  </r>
  <r>
    <x v="4"/>
    <x v="2"/>
    <x v="1"/>
    <s v="High"/>
    <n v="1186"/>
    <n v="5"/>
    <n v="300"/>
    <n v="355800"/>
    <n v="42696"/>
    <n v="313104"/>
    <n v="296500"/>
    <n v="349870"/>
    <x v="12"/>
    <n v="12"/>
    <x v="2"/>
    <x v="1"/>
    <n v="1.1174242424242424"/>
    <n v="295"/>
  </r>
  <r>
    <x v="4"/>
    <x v="4"/>
    <x v="2"/>
    <s v="High"/>
    <n v="3495"/>
    <n v="10"/>
    <n v="300"/>
    <n v="1048500"/>
    <n v="125820"/>
    <n v="922680"/>
    <n v="873750"/>
    <n v="1013550"/>
    <x v="0"/>
    <n v="1"/>
    <x v="0"/>
    <x v="0"/>
    <n v="1.0984848484848484"/>
    <n v="290"/>
  </r>
  <r>
    <x v="0"/>
    <x v="3"/>
    <x v="2"/>
    <s v="High"/>
    <n v="886"/>
    <n v="10"/>
    <n v="350"/>
    <n v="310100"/>
    <n v="37212"/>
    <n v="272888"/>
    <n v="230360"/>
    <n v="301240"/>
    <x v="1"/>
    <n v="6"/>
    <x v="1"/>
    <x v="0"/>
    <n v="1.1038961038961039"/>
    <n v="340"/>
  </r>
  <r>
    <x v="3"/>
    <x v="3"/>
    <x v="2"/>
    <s v="High"/>
    <n v="2156"/>
    <n v="10"/>
    <n v="125"/>
    <n v="269500"/>
    <n v="32340"/>
    <n v="237160"/>
    <n v="258720"/>
    <n v="247940"/>
    <x v="10"/>
    <n v="10"/>
    <x v="7"/>
    <x v="0"/>
    <n v="1.0454545454545454"/>
    <n v="115"/>
  </r>
  <r>
    <x v="0"/>
    <x v="3"/>
    <x v="2"/>
    <s v="High"/>
    <n v="905"/>
    <n v="10"/>
    <n v="20"/>
    <n v="18100"/>
    <n v="2172"/>
    <n v="15928"/>
    <n v="9050"/>
    <n v="9050"/>
    <x v="10"/>
    <n v="10"/>
    <x v="7"/>
    <x v="0"/>
    <n v="0.56818181818181823"/>
    <n v="10"/>
  </r>
  <r>
    <x v="0"/>
    <x v="3"/>
    <x v="2"/>
    <s v="High"/>
    <n v="1715"/>
    <n v="10"/>
    <n v="20"/>
    <n v="34300"/>
    <n v="4116"/>
    <n v="30184"/>
    <n v="17150"/>
    <n v="17150"/>
    <x v="7"/>
    <n v="10"/>
    <x v="7"/>
    <x v="1"/>
    <n v="0.56818181818181823"/>
    <n v="10"/>
  </r>
  <r>
    <x v="0"/>
    <x v="2"/>
    <x v="2"/>
    <s v="High"/>
    <n v="1594"/>
    <n v="10"/>
    <n v="350"/>
    <n v="557900"/>
    <n v="66948"/>
    <n v="490952"/>
    <n v="414440"/>
    <n v="541960"/>
    <x v="15"/>
    <n v="11"/>
    <x v="9"/>
    <x v="0"/>
    <n v="1.1038961038961039"/>
    <n v="340"/>
  </r>
  <r>
    <x v="4"/>
    <x v="1"/>
    <x v="2"/>
    <s v="High"/>
    <n v="1359"/>
    <n v="10"/>
    <n v="300"/>
    <n v="407700"/>
    <n v="48924"/>
    <n v="358776"/>
    <n v="339750"/>
    <n v="394110"/>
    <x v="15"/>
    <n v="11"/>
    <x v="9"/>
    <x v="0"/>
    <n v="1.0984848484848484"/>
    <n v="290"/>
  </r>
  <r>
    <x v="4"/>
    <x v="3"/>
    <x v="2"/>
    <s v="High"/>
    <n v="2150"/>
    <n v="10"/>
    <n v="300"/>
    <n v="645000"/>
    <n v="77400"/>
    <n v="567600"/>
    <n v="537500"/>
    <n v="623500"/>
    <x v="15"/>
    <n v="11"/>
    <x v="9"/>
    <x v="0"/>
    <n v="1.0984848484848484"/>
    <n v="290"/>
  </r>
  <r>
    <x v="0"/>
    <x v="3"/>
    <x v="2"/>
    <s v="High"/>
    <n v="1197"/>
    <n v="10"/>
    <n v="350"/>
    <n v="418950"/>
    <n v="50274"/>
    <n v="368676"/>
    <n v="311220"/>
    <n v="406980"/>
    <x v="15"/>
    <n v="11"/>
    <x v="9"/>
    <x v="0"/>
    <n v="1.1038961038961039"/>
    <n v="340"/>
  </r>
  <r>
    <x v="1"/>
    <x v="3"/>
    <x v="2"/>
    <s v="High"/>
    <n v="380"/>
    <n v="10"/>
    <n v="15"/>
    <n v="5700"/>
    <n v="684"/>
    <n v="5016"/>
    <n v="3800"/>
    <n v="1900"/>
    <x v="12"/>
    <n v="12"/>
    <x v="2"/>
    <x v="1"/>
    <n v="0.37878787878787878"/>
    <n v="5"/>
  </r>
  <r>
    <x v="0"/>
    <x v="3"/>
    <x v="2"/>
    <s v="High"/>
    <n v="1233"/>
    <n v="10"/>
    <n v="20"/>
    <n v="24660"/>
    <n v="2959.2"/>
    <n v="21700.799999999999"/>
    <n v="12330"/>
    <n v="12330"/>
    <x v="2"/>
    <n v="12"/>
    <x v="2"/>
    <x v="0"/>
    <n v="0.56818181818181823"/>
    <n v="10"/>
  </r>
  <r>
    <x v="0"/>
    <x v="3"/>
    <x v="3"/>
    <s v="High"/>
    <n v="1395"/>
    <n v="120"/>
    <n v="350"/>
    <n v="488250"/>
    <n v="58590"/>
    <n v="429660"/>
    <n v="362700"/>
    <n v="320850"/>
    <x v="4"/>
    <n v="7"/>
    <x v="4"/>
    <x v="0"/>
    <n v="0.74675324675324672"/>
    <n v="230"/>
  </r>
  <r>
    <x v="0"/>
    <x v="4"/>
    <x v="3"/>
    <s v="High"/>
    <n v="986"/>
    <n v="120"/>
    <n v="350"/>
    <n v="345100"/>
    <n v="41412"/>
    <n v="303688"/>
    <n v="256360"/>
    <n v="226780"/>
    <x v="10"/>
    <n v="10"/>
    <x v="7"/>
    <x v="0"/>
    <n v="0.74675324675324672"/>
    <n v="230"/>
  </r>
  <r>
    <x v="0"/>
    <x v="3"/>
    <x v="3"/>
    <s v="High"/>
    <n v="905"/>
    <n v="120"/>
    <n v="20"/>
    <n v="18100"/>
    <n v="2172"/>
    <n v="15928"/>
    <n v="9050"/>
    <n v="-90500"/>
    <x v="10"/>
    <n v="10"/>
    <x v="7"/>
    <x v="0"/>
    <n v="-5.6818181818181817"/>
    <n v="-100"/>
  </r>
  <r>
    <x v="2"/>
    <x v="0"/>
    <x v="4"/>
    <s v="High"/>
    <n v="2109"/>
    <n v="250"/>
    <n v="12"/>
    <n v="25308"/>
    <n v="3036.96"/>
    <n v="22271.040000000001"/>
    <n v="6327"/>
    <n v="-501942"/>
    <x v="14"/>
    <n v="5"/>
    <x v="11"/>
    <x v="0"/>
    <n v="-22.537878787878785"/>
    <n v="-238"/>
  </r>
  <r>
    <x v="1"/>
    <x v="2"/>
    <x v="4"/>
    <s v="High"/>
    <n v="3874.5"/>
    <n v="250"/>
    <n v="15"/>
    <n v="58117.5"/>
    <n v="6974.0999999999995"/>
    <n v="51143.4"/>
    <n v="38745"/>
    <n v="-910507.5"/>
    <x v="4"/>
    <n v="7"/>
    <x v="4"/>
    <x v="0"/>
    <n v="-17.803030303030301"/>
    <n v="-235"/>
  </r>
  <r>
    <x v="0"/>
    <x v="0"/>
    <x v="4"/>
    <s v="High"/>
    <n v="623"/>
    <n v="250"/>
    <n v="350"/>
    <n v="218050"/>
    <n v="26166"/>
    <n v="191884"/>
    <n v="161980"/>
    <n v="62300"/>
    <x v="9"/>
    <n v="9"/>
    <x v="6"/>
    <x v="1"/>
    <n v="0.32467532467532467"/>
    <n v="100"/>
  </r>
  <r>
    <x v="0"/>
    <x v="4"/>
    <x v="4"/>
    <s v="High"/>
    <n v="986"/>
    <n v="250"/>
    <n v="350"/>
    <n v="345100"/>
    <n v="41412"/>
    <n v="303688"/>
    <n v="256360"/>
    <n v="98600"/>
    <x v="10"/>
    <n v="10"/>
    <x v="7"/>
    <x v="0"/>
    <n v="0.32467532467532467"/>
    <n v="100"/>
  </r>
  <r>
    <x v="3"/>
    <x v="4"/>
    <x v="4"/>
    <s v="High"/>
    <n v="2387"/>
    <n v="250"/>
    <n v="125"/>
    <n v="298375"/>
    <n v="35805"/>
    <n v="262570"/>
    <n v="286440"/>
    <n v="-298375"/>
    <x v="15"/>
    <n v="11"/>
    <x v="9"/>
    <x v="0"/>
    <n v="-1.1363636363636365"/>
    <n v="-125"/>
  </r>
  <r>
    <x v="0"/>
    <x v="3"/>
    <x v="4"/>
    <s v="High"/>
    <n v="1233"/>
    <n v="250"/>
    <n v="20"/>
    <n v="24660"/>
    <n v="2959.2"/>
    <n v="21700.799999999999"/>
    <n v="12330"/>
    <n v="-283590"/>
    <x v="2"/>
    <n v="12"/>
    <x v="2"/>
    <x v="0"/>
    <n v="-13.068181818181818"/>
    <n v="-230"/>
  </r>
  <r>
    <x v="0"/>
    <x v="4"/>
    <x v="5"/>
    <s v="High"/>
    <n v="270"/>
    <n v="260"/>
    <n v="350"/>
    <n v="94500"/>
    <n v="11340"/>
    <n v="83160"/>
    <n v="70200"/>
    <n v="24300"/>
    <x v="8"/>
    <n v="2"/>
    <x v="8"/>
    <x v="0"/>
    <n v="0.29220779220779219"/>
    <n v="90"/>
  </r>
  <r>
    <x v="0"/>
    <x v="2"/>
    <x v="5"/>
    <s v="High"/>
    <n v="3421.5"/>
    <n v="260"/>
    <n v="7"/>
    <n v="23950.5"/>
    <n v="2874.06"/>
    <n v="21076.44"/>
    <n v="17107.5"/>
    <n v="-865639.5"/>
    <x v="4"/>
    <n v="7"/>
    <x v="4"/>
    <x v="0"/>
    <n v="-41.071428571428577"/>
    <n v="-253"/>
  </r>
  <r>
    <x v="0"/>
    <x v="0"/>
    <x v="5"/>
    <s v="High"/>
    <n v="2734"/>
    <n v="260"/>
    <n v="7"/>
    <n v="19138"/>
    <n v="2296.56"/>
    <n v="16841.439999999999"/>
    <n v="13670"/>
    <n v="-691702"/>
    <x v="10"/>
    <n v="10"/>
    <x v="7"/>
    <x v="0"/>
    <n v="-41.071428571428577"/>
    <n v="-253"/>
  </r>
  <r>
    <x v="1"/>
    <x v="4"/>
    <x v="5"/>
    <s v="High"/>
    <n v="2548"/>
    <n v="260"/>
    <n v="15"/>
    <n v="38220"/>
    <n v="4586.3999999999996"/>
    <n v="33633.599999999999"/>
    <n v="25480"/>
    <n v="-624260"/>
    <x v="11"/>
    <n v="11"/>
    <x v="9"/>
    <x v="1"/>
    <n v="-18.560606060606062"/>
    <n v="-245"/>
  </r>
  <r>
    <x v="0"/>
    <x v="2"/>
    <x v="0"/>
    <s v="High"/>
    <n v="2521.5"/>
    <n v="3"/>
    <n v="20"/>
    <n v="50430"/>
    <n v="6051.6"/>
    <n v="44378.400000000001"/>
    <n v="25215"/>
    <n v="42865.5"/>
    <x v="0"/>
    <n v="1"/>
    <x v="0"/>
    <x v="0"/>
    <n v="0.96590909090909083"/>
    <n v="17"/>
  </r>
  <r>
    <x v="2"/>
    <x v="3"/>
    <x v="1"/>
    <s v="High"/>
    <n v="2661"/>
    <n v="5"/>
    <n v="12"/>
    <n v="31932"/>
    <n v="3831.84"/>
    <n v="28100.16"/>
    <n v="7983"/>
    <n v="18627"/>
    <x v="14"/>
    <n v="5"/>
    <x v="11"/>
    <x v="0"/>
    <n v="0.66287878787878785"/>
    <n v="7"/>
  </r>
  <r>
    <x v="0"/>
    <x v="1"/>
    <x v="2"/>
    <s v="High"/>
    <n v="1531"/>
    <n v="10"/>
    <n v="20"/>
    <n v="30620"/>
    <n v="3674.4"/>
    <n v="26945.599999999999"/>
    <n v="15310"/>
    <n v="15310"/>
    <x v="2"/>
    <n v="12"/>
    <x v="2"/>
    <x v="0"/>
    <n v="0.56818181818181823"/>
    <n v="10"/>
  </r>
  <r>
    <x v="0"/>
    <x v="2"/>
    <x v="4"/>
    <s v="High"/>
    <n v="1491"/>
    <n v="250"/>
    <n v="7"/>
    <n v="10437"/>
    <n v="1252.44"/>
    <n v="9184.56"/>
    <n v="7455"/>
    <n v="-362313"/>
    <x v="3"/>
    <n v="3"/>
    <x v="3"/>
    <x v="0"/>
    <n v="-39.448051948051948"/>
    <n v="-243"/>
  </r>
  <r>
    <x v="0"/>
    <x v="1"/>
    <x v="4"/>
    <s v="High"/>
    <n v="1531"/>
    <n v="250"/>
    <n v="20"/>
    <n v="30620"/>
    <n v="3674.4"/>
    <n v="26945.599999999999"/>
    <n v="15310"/>
    <n v="-352130"/>
    <x v="2"/>
    <n v="12"/>
    <x v="2"/>
    <x v="0"/>
    <n v="-13.068181818181818"/>
    <n v="-230"/>
  </r>
  <r>
    <x v="2"/>
    <x v="0"/>
    <x v="5"/>
    <s v="High"/>
    <n v="2761"/>
    <n v="260"/>
    <n v="12"/>
    <n v="33132"/>
    <n v="3975.84"/>
    <n v="29156.16"/>
    <n v="8283"/>
    <n v="-684728"/>
    <x v="9"/>
    <n v="9"/>
    <x v="6"/>
    <x v="1"/>
    <n v="-23.484848484848484"/>
    <n v="-248"/>
  </r>
  <r>
    <x v="1"/>
    <x v="4"/>
    <x v="0"/>
    <s v="High"/>
    <n v="2567"/>
    <n v="3"/>
    <n v="15"/>
    <n v="38505"/>
    <n v="5005.6499999999996"/>
    <n v="33499.35"/>
    <n v="25670"/>
    <n v="30804"/>
    <x v="1"/>
    <n v="6"/>
    <x v="1"/>
    <x v="0"/>
    <n v="0.91954022988505746"/>
    <n v="12"/>
  </r>
  <r>
    <x v="1"/>
    <x v="4"/>
    <x v="4"/>
    <s v="High"/>
    <n v="2567"/>
    <n v="250"/>
    <n v="15"/>
    <n v="38505"/>
    <n v="5005.6499999999996"/>
    <n v="33499.35"/>
    <n v="25670"/>
    <n v="-603245"/>
    <x v="1"/>
    <n v="6"/>
    <x v="1"/>
    <x v="0"/>
    <n v="-18.007662835249043"/>
    <n v="-235"/>
  </r>
  <r>
    <x v="0"/>
    <x v="0"/>
    <x v="0"/>
    <s v="High"/>
    <n v="923"/>
    <n v="3"/>
    <n v="350"/>
    <n v="323050"/>
    <n v="41996.5"/>
    <n v="281053.5"/>
    <n v="239980"/>
    <n v="320281"/>
    <x v="3"/>
    <n v="3"/>
    <x v="3"/>
    <x v="0"/>
    <n v="1.1395730706075533"/>
    <n v="347"/>
  </r>
  <r>
    <x v="0"/>
    <x v="2"/>
    <x v="0"/>
    <s v="High"/>
    <n v="1790"/>
    <n v="3"/>
    <n v="350"/>
    <n v="626500"/>
    <n v="81445"/>
    <n v="545055"/>
    <n v="465400"/>
    <n v="621130"/>
    <x v="3"/>
    <n v="3"/>
    <x v="3"/>
    <x v="0"/>
    <n v="1.1395730706075533"/>
    <n v="347"/>
  </r>
  <r>
    <x v="0"/>
    <x v="1"/>
    <x v="0"/>
    <s v="High"/>
    <n v="442"/>
    <n v="3"/>
    <n v="20"/>
    <n v="8840"/>
    <n v="1149.2"/>
    <n v="7690.8"/>
    <n v="4420"/>
    <n v="7514"/>
    <x v="9"/>
    <n v="9"/>
    <x v="6"/>
    <x v="1"/>
    <n v="0.97701149425287359"/>
    <n v="17"/>
  </r>
  <r>
    <x v="0"/>
    <x v="4"/>
    <x v="1"/>
    <s v="High"/>
    <n v="982.5"/>
    <n v="5"/>
    <n v="350"/>
    <n v="343875"/>
    <n v="44703.75"/>
    <n v="299171.25"/>
    <n v="255450"/>
    <n v="338962.5"/>
    <x v="0"/>
    <n v="1"/>
    <x v="0"/>
    <x v="0"/>
    <n v="1.1330049261083743"/>
    <n v="345"/>
  </r>
  <r>
    <x v="0"/>
    <x v="4"/>
    <x v="1"/>
    <s v="High"/>
    <n v="1298"/>
    <n v="5"/>
    <n v="7"/>
    <n v="9086"/>
    <n v="1181.18"/>
    <n v="7904.82"/>
    <n v="6490"/>
    <n v="2596"/>
    <x v="8"/>
    <n v="2"/>
    <x v="8"/>
    <x v="0"/>
    <n v="0.32840722495894908"/>
    <n v="2"/>
  </r>
  <r>
    <x v="2"/>
    <x v="3"/>
    <x v="1"/>
    <s v="High"/>
    <n v="604"/>
    <n v="5"/>
    <n v="12"/>
    <n v="7248"/>
    <n v="942.24"/>
    <n v="6305.76"/>
    <n v="1812"/>
    <n v="4228"/>
    <x v="1"/>
    <n v="6"/>
    <x v="1"/>
    <x v="0"/>
    <n v="0.67049808429118773"/>
    <n v="7"/>
  </r>
  <r>
    <x v="0"/>
    <x v="3"/>
    <x v="1"/>
    <s v="High"/>
    <n v="2255"/>
    <n v="5"/>
    <n v="20"/>
    <n v="45100"/>
    <n v="5863"/>
    <n v="39237"/>
    <n v="22550"/>
    <n v="33825"/>
    <x v="4"/>
    <n v="7"/>
    <x v="4"/>
    <x v="0"/>
    <n v="0.86206896551724133"/>
    <n v="15"/>
  </r>
  <r>
    <x v="0"/>
    <x v="0"/>
    <x v="1"/>
    <s v="High"/>
    <n v="1249"/>
    <n v="5"/>
    <n v="20"/>
    <n v="24980"/>
    <n v="3247.4"/>
    <n v="21732.6"/>
    <n v="12490"/>
    <n v="18735"/>
    <x v="10"/>
    <n v="10"/>
    <x v="7"/>
    <x v="0"/>
    <n v="0.86206896551724144"/>
    <n v="15"/>
  </r>
  <r>
    <x v="0"/>
    <x v="4"/>
    <x v="2"/>
    <s v="High"/>
    <n v="1438.5"/>
    <n v="10"/>
    <n v="7"/>
    <n v="10069.5"/>
    <n v="1309.0350000000001"/>
    <n v="8760.4650000000001"/>
    <n v="7192.5"/>
    <n v="-4315.5"/>
    <x v="0"/>
    <n v="1"/>
    <x v="0"/>
    <x v="0"/>
    <n v="-0.49261083743842365"/>
    <n v="-3"/>
  </r>
  <r>
    <x v="4"/>
    <x v="1"/>
    <x v="2"/>
    <s v="High"/>
    <n v="807"/>
    <n v="10"/>
    <n v="300"/>
    <n v="242100"/>
    <n v="31473"/>
    <n v="210627"/>
    <n v="201750"/>
    <n v="234030"/>
    <x v="0"/>
    <n v="1"/>
    <x v="0"/>
    <x v="0"/>
    <n v="1.1111111111111112"/>
    <n v="290"/>
  </r>
  <r>
    <x v="0"/>
    <x v="4"/>
    <x v="2"/>
    <s v="High"/>
    <n v="2641"/>
    <n v="10"/>
    <n v="20"/>
    <n v="52820"/>
    <n v="6866.6"/>
    <n v="45953.4"/>
    <n v="26410"/>
    <n v="26410"/>
    <x v="8"/>
    <n v="2"/>
    <x v="8"/>
    <x v="0"/>
    <n v="0.57471264367816088"/>
    <n v="10"/>
  </r>
  <r>
    <x v="0"/>
    <x v="1"/>
    <x v="2"/>
    <s v="High"/>
    <n v="2708"/>
    <n v="10"/>
    <n v="20"/>
    <n v="54160"/>
    <n v="7040.8"/>
    <n v="47119.199999999997"/>
    <n v="27080"/>
    <n v="27080"/>
    <x v="8"/>
    <n v="2"/>
    <x v="8"/>
    <x v="0"/>
    <n v="0.57471264367816099"/>
    <n v="10"/>
  </r>
  <r>
    <x v="0"/>
    <x v="0"/>
    <x v="2"/>
    <s v="High"/>
    <n v="2632"/>
    <n v="10"/>
    <n v="350"/>
    <n v="921200"/>
    <n v="119756"/>
    <n v="801444"/>
    <n v="684320"/>
    <n v="894880"/>
    <x v="1"/>
    <n v="6"/>
    <x v="1"/>
    <x v="0"/>
    <n v="1.1165845648604269"/>
    <n v="340"/>
  </r>
  <r>
    <x v="3"/>
    <x v="0"/>
    <x v="2"/>
    <s v="High"/>
    <n v="1583"/>
    <n v="10"/>
    <n v="125"/>
    <n v="197875"/>
    <n v="25723.75"/>
    <n v="172151.25"/>
    <n v="189960"/>
    <n v="182045"/>
    <x v="1"/>
    <n v="6"/>
    <x v="1"/>
    <x v="0"/>
    <n v="1.0574712643678161"/>
    <n v="115"/>
  </r>
  <r>
    <x v="2"/>
    <x v="3"/>
    <x v="2"/>
    <s v="High"/>
    <n v="571"/>
    <n v="10"/>
    <n v="12"/>
    <n v="6852"/>
    <n v="890.76"/>
    <n v="5961.24"/>
    <n v="1713"/>
    <n v="1142"/>
    <x v="4"/>
    <n v="7"/>
    <x v="4"/>
    <x v="0"/>
    <n v="0.19157088122605365"/>
    <n v="2"/>
  </r>
  <r>
    <x v="0"/>
    <x v="2"/>
    <x v="2"/>
    <s v="High"/>
    <n v="2696"/>
    <n v="10"/>
    <n v="7"/>
    <n v="18872"/>
    <n v="2453.36"/>
    <n v="16418.64"/>
    <n v="13480"/>
    <n v="-8088"/>
    <x v="5"/>
    <n v="8"/>
    <x v="5"/>
    <x v="0"/>
    <n v="-0.49261083743842365"/>
    <n v="-3"/>
  </r>
  <r>
    <x v="1"/>
    <x v="0"/>
    <x v="2"/>
    <s v="High"/>
    <n v="1565"/>
    <n v="10"/>
    <n v="15"/>
    <n v="23475"/>
    <n v="3051.75"/>
    <n v="20423.25"/>
    <n v="15650"/>
    <n v="7825"/>
    <x v="10"/>
    <n v="10"/>
    <x v="7"/>
    <x v="0"/>
    <n v="0.38314176245210729"/>
    <n v="5"/>
  </r>
  <r>
    <x v="0"/>
    <x v="0"/>
    <x v="2"/>
    <s v="High"/>
    <n v="1249"/>
    <n v="10"/>
    <n v="20"/>
    <n v="24980"/>
    <n v="3247.4"/>
    <n v="21732.6"/>
    <n v="12490"/>
    <n v="12490"/>
    <x v="10"/>
    <n v="10"/>
    <x v="7"/>
    <x v="0"/>
    <n v="0.57471264367816099"/>
    <n v="10"/>
  </r>
  <r>
    <x v="0"/>
    <x v="1"/>
    <x v="2"/>
    <s v="High"/>
    <n v="357"/>
    <n v="10"/>
    <n v="350"/>
    <n v="124950"/>
    <n v="16243.5"/>
    <n v="108706.5"/>
    <n v="92820"/>
    <n v="121380"/>
    <x v="15"/>
    <n v="11"/>
    <x v="9"/>
    <x v="0"/>
    <n v="1.1165845648604269"/>
    <n v="340"/>
  </r>
  <r>
    <x v="2"/>
    <x v="1"/>
    <x v="2"/>
    <s v="High"/>
    <n v="1013"/>
    <n v="10"/>
    <n v="12"/>
    <n v="12156"/>
    <n v="1580.28"/>
    <n v="10575.72"/>
    <n v="3039"/>
    <n v="2026"/>
    <x v="2"/>
    <n v="12"/>
    <x v="2"/>
    <x v="0"/>
    <n v="0.19157088122605365"/>
    <n v="2"/>
  </r>
  <r>
    <x v="1"/>
    <x v="2"/>
    <x v="3"/>
    <s v="High"/>
    <n v="3997.5"/>
    <n v="120"/>
    <n v="15"/>
    <n v="59962.5"/>
    <n v="7795.125"/>
    <n v="52167.375"/>
    <n v="39975"/>
    <n v="-419737.5"/>
    <x v="0"/>
    <n v="1"/>
    <x v="0"/>
    <x v="0"/>
    <n v="-8.0459770114942533"/>
    <n v="-105"/>
  </r>
  <r>
    <x v="0"/>
    <x v="0"/>
    <x v="3"/>
    <s v="High"/>
    <n v="2632"/>
    <n v="120"/>
    <n v="350"/>
    <n v="921200"/>
    <n v="119756"/>
    <n v="801444"/>
    <n v="684320"/>
    <n v="605360"/>
    <x v="1"/>
    <n v="6"/>
    <x v="1"/>
    <x v="0"/>
    <n v="0.75533661740558289"/>
    <n v="230"/>
  </r>
  <r>
    <x v="0"/>
    <x v="2"/>
    <x v="3"/>
    <s v="High"/>
    <n v="1190"/>
    <n v="120"/>
    <n v="7"/>
    <n v="8330"/>
    <n v="1082.9000000000001"/>
    <n v="7247.1"/>
    <n v="5950"/>
    <n v="-134470"/>
    <x v="1"/>
    <n v="6"/>
    <x v="1"/>
    <x v="0"/>
    <n v="-18.555008210180624"/>
    <n v="-113"/>
  </r>
  <r>
    <x v="2"/>
    <x v="3"/>
    <x v="3"/>
    <s v="High"/>
    <n v="604"/>
    <n v="120"/>
    <n v="12"/>
    <n v="7248"/>
    <n v="942.24"/>
    <n v="6305.76"/>
    <n v="1812"/>
    <n v="-65232"/>
    <x v="1"/>
    <n v="6"/>
    <x v="1"/>
    <x v="0"/>
    <n v="-10.344827586206897"/>
    <n v="-108"/>
  </r>
  <r>
    <x v="1"/>
    <x v="1"/>
    <x v="3"/>
    <s v="High"/>
    <n v="660"/>
    <n v="120"/>
    <n v="15"/>
    <n v="9900"/>
    <n v="1287"/>
    <n v="8613"/>
    <n v="6600"/>
    <n v="-69300"/>
    <x v="9"/>
    <n v="9"/>
    <x v="6"/>
    <x v="1"/>
    <n v="-8.0459770114942533"/>
    <n v="-105"/>
  </r>
  <r>
    <x v="2"/>
    <x v="3"/>
    <x v="3"/>
    <s v="High"/>
    <n v="410"/>
    <n v="120"/>
    <n v="12"/>
    <n v="4920"/>
    <n v="639.6"/>
    <n v="4280.3999999999996"/>
    <n v="1230"/>
    <n v="-44280"/>
    <x v="10"/>
    <n v="10"/>
    <x v="7"/>
    <x v="0"/>
    <n v="-10.344827586206897"/>
    <n v="-108"/>
  </r>
  <r>
    <x v="4"/>
    <x v="3"/>
    <x v="3"/>
    <s v="High"/>
    <n v="2605"/>
    <n v="120"/>
    <n v="300"/>
    <n v="781500"/>
    <n v="101595"/>
    <n v="679905"/>
    <n v="651250"/>
    <n v="468900"/>
    <x v="11"/>
    <n v="11"/>
    <x v="9"/>
    <x v="1"/>
    <n v="0.68965517241379315"/>
    <n v="180"/>
  </r>
  <r>
    <x v="2"/>
    <x v="1"/>
    <x v="3"/>
    <s v="High"/>
    <n v="1013"/>
    <n v="120"/>
    <n v="12"/>
    <n v="12156"/>
    <n v="1580.28"/>
    <n v="10575.72"/>
    <n v="3039"/>
    <n v="-109404"/>
    <x v="2"/>
    <n v="12"/>
    <x v="2"/>
    <x v="0"/>
    <n v="-10.344827586206897"/>
    <n v="-108"/>
  </r>
  <r>
    <x v="3"/>
    <x v="0"/>
    <x v="4"/>
    <s v="High"/>
    <n v="1583"/>
    <n v="250"/>
    <n v="125"/>
    <n v="197875"/>
    <n v="25723.75"/>
    <n v="172151.25"/>
    <n v="189960"/>
    <n v="-197875"/>
    <x v="1"/>
    <n v="6"/>
    <x v="1"/>
    <x v="0"/>
    <n v="-1.1494252873563218"/>
    <n v="-125"/>
  </r>
  <r>
    <x v="1"/>
    <x v="0"/>
    <x v="4"/>
    <s v="High"/>
    <n v="1565"/>
    <n v="250"/>
    <n v="15"/>
    <n v="23475"/>
    <n v="3051.75"/>
    <n v="20423.25"/>
    <n v="15650"/>
    <n v="-367775"/>
    <x v="10"/>
    <n v="10"/>
    <x v="7"/>
    <x v="0"/>
    <n v="-18.007662835249043"/>
    <n v="-235"/>
  </r>
  <r>
    <x v="3"/>
    <x v="0"/>
    <x v="5"/>
    <s v="High"/>
    <n v="1659"/>
    <n v="260"/>
    <n v="125"/>
    <n v="207375"/>
    <n v="26958.75"/>
    <n v="180416.25"/>
    <n v="199080"/>
    <n v="-223965"/>
    <x v="0"/>
    <n v="1"/>
    <x v="0"/>
    <x v="0"/>
    <n v="-1.2413793103448276"/>
    <n v="-135"/>
  </r>
  <r>
    <x v="0"/>
    <x v="2"/>
    <x v="5"/>
    <s v="High"/>
    <n v="1190"/>
    <n v="260"/>
    <n v="7"/>
    <n v="8330"/>
    <n v="1082.9000000000001"/>
    <n v="7247.1"/>
    <n v="5950"/>
    <n v="-301070"/>
    <x v="1"/>
    <n v="6"/>
    <x v="1"/>
    <x v="0"/>
    <n v="-41.543513957307056"/>
    <n v="-253"/>
  </r>
  <r>
    <x v="2"/>
    <x v="3"/>
    <x v="5"/>
    <s v="High"/>
    <n v="410"/>
    <n v="260"/>
    <n v="12"/>
    <n v="4920"/>
    <n v="639.6"/>
    <n v="4280.3999999999996"/>
    <n v="1230"/>
    <n v="-101680"/>
    <x v="10"/>
    <n v="10"/>
    <x v="7"/>
    <x v="0"/>
    <n v="-23.754789272030653"/>
    <n v="-248"/>
  </r>
  <r>
    <x v="2"/>
    <x v="1"/>
    <x v="5"/>
    <s v="High"/>
    <n v="1770"/>
    <n v="260"/>
    <n v="12"/>
    <n v="21240"/>
    <n v="2761.2"/>
    <n v="18478.8"/>
    <n v="5310"/>
    <n v="-438960"/>
    <x v="12"/>
    <n v="12"/>
    <x v="2"/>
    <x v="1"/>
    <n v="-23.754789272030653"/>
    <n v="-248"/>
  </r>
  <r>
    <x v="0"/>
    <x v="3"/>
    <x v="0"/>
    <s v="High"/>
    <n v="2579"/>
    <n v="3"/>
    <n v="20"/>
    <n v="51580"/>
    <n v="7221.2"/>
    <n v="44358.8"/>
    <n v="25790"/>
    <n v="43843"/>
    <x v="13"/>
    <n v="4"/>
    <x v="10"/>
    <x v="0"/>
    <n v="0.98837209302325579"/>
    <n v="17"/>
  </r>
  <r>
    <x v="0"/>
    <x v="4"/>
    <x v="0"/>
    <s v="High"/>
    <n v="1743"/>
    <n v="3"/>
    <n v="20"/>
    <n v="34860"/>
    <n v="4880.3999999999996"/>
    <n v="29979.599999999999"/>
    <n v="17430"/>
    <n v="29631"/>
    <x v="14"/>
    <n v="5"/>
    <x v="11"/>
    <x v="0"/>
    <n v="0.9883720930232559"/>
    <n v="17"/>
  </r>
  <r>
    <x v="0"/>
    <x v="4"/>
    <x v="0"/>
    <s v="High"/>
    <n v="2996"/>
    <n v="3"/>
    <n v="7"/>
    <n v="20972"/>
    <n v="2936.08"/>
    <n v="18035.919999999998"/>
    <n v="14980"/>
    <n v="11984"/>
    <x v="7"/>
    <n v="10"/>
    <x v="7"/>
    <x v="1"/>
    <n v="0.66445182724252494"/>
    <n v="4"/>
  </r>
  <r>
    <x v="0"/>
    <x v="1"/>
    <x v="0"/>
    <s v="High"/>
    <n v="280"/>
    <n v="3"/>
    <n v="7"/>
    <n v="1960"/>
    <n v="274.39999999999998"/>
    <n v="1685.6"/>
    <n v="1400"/>
    <n v="1120"/>
    <x v="2"/>
    <n v="12"/>
    <x v="2"/>
    <x v="0"/>
    <n v="0.66445182724252494"/>
    <n v="4"/>
  </r>
  <r>
    <x v="0"/>
    <x v="2"/>
    <x v="1"/>
    <s v="High"/>
    <n v="293"/>
    <n v="5"/>
    <n v="7"/>
    <n v="2051"/>
    <n v="287.14"/>
    <n v="1763.8600000000001"/>
    <n v="1465"/>
    <n v="586"/>
    <x v="8"/>
    <n v="2"/>
    <x v="8"/>
    <x v="0"/>
    <n v="0.33222591362126241"/>
    <n v="2"/>
  </r>
  <r>
    <x v="0"/>
    <x v="4"/>
    <x v="1"/>
    <s v="High"/>
    <n v="2996"/>
    <n v="5"/>
    <n v="7"/>
    <n v="20972"/>
    <n v="2936.08"/>
    <n v="18035.919999999998"/>
    <n v="14980"/>
    <n v="5992"/>
    <x v="7"/>
    <n v="10"/>
    <x v="7"/>
    <x v="1"/>
    <n v="0.33222591362126247"/>
    <n v="2"/>
  </r>
  <r>
    <x v="1"/>
    <x v="1"/>
    <x v="2"/>
    <s v="High"/>
    <n v="278"/>
    <n v="10"/>
    <n v="15"/>
    <n v="4170"/>
    <n v="583.79999999999995"/>
    <n v="3586.2"/>
    <n v="2780"/>
    <n v="1390"/>
    <x v="8"/>
    <n v="2"/>
    <x v="8"/>
    <x v="0"/>
    <n v="0.38759689922480622"/>
    <n v="5"/>
  </r>
  <r>
    <x v="0"/>
    <x v="0"/>
    <x v="2"/>
    <s v="High"/>
    <n v="2428"/>
    <n v="10"/>
    <n v="20"/>
    <n v="48560"/>
    <n v="6798.4"/>
    <n v="41761.599999999999"/>
    <n v="24280"/>
    <n v="24280"/>
    <x v="3"/>
    <n v="3"/>
    <x v="3"/>
    <x v="0"/>
    <n v="0.58139534883720934"/>
    <n v="10"/>
  </r>
  <r>
    <x v="1"/>
    <x v="4"/>
    <x v="2"/>
    <s v="High"/>
    <n v="1767"/>
    <n v="10"/>
    <n v="15"/>
    <n v="26505"/>
    <n v="3710.7"/>
    <n v="22794.3"/>
    <n v="17670"/>
    <n v="8835"/>
    <x v="6"/>
    <n v="9"/>
    <x v="6"/>
    <x v="0"/>
    <n v="0.38759689922480622"/>
    <n v="5"/>
  </r>
  <r>
    <x v="2"/>
    <x v="2"/>
    <x v="2"/>
    <s v="High"/>
    <n v="1393"/>
    <n v="10"/>
    <n v="12"/>
    <n v="16716"/>
    <n v="2340.2399999999998"/>
    <n v="14375.76"/>
    <n v="4179"/>
    <n v="2786"/>
    <x v="10"/>
    <n v="10"/>
    <x v="7"/>
    <x v="0"/>
    <n v="0.19379844961240308"/>
    <n v="2"/>
  </r>
  <r>
    <x v="0"/>
    <x v="1"/>
    <x v="4"/>
    <s v="High"/>
    <n v="280"/>
    <n v="250"/>
    <n v="7"/>
    <n v="1960"/>
    <n v="274.39999999999998"/>
    <n v="1685.6"/>
    <n v="1400"/>
    <n v="-68040"/>
    <x v="2"/>
    <n v="12"/>
    <x v="2"/>
    <x v="0"/>
    <n v="-40.365448504983391"/>
    <n v="-243"/>
  </r>
  <r>
    <x v="2"/>
    <x v="2"/>
    <x v="5"/>
    <s v="High"/>
    <n v="1393"/>
    <n v="260"/>
    <n v="12"/>
    <n v="16716"/>
    <n v="2340.2399999999998"/>
    <n v="14375.76"/>
    <n v="4179"/>
    <n v="-345464"/>
    <x v="10"/>
    <n v="10"/>
    <x v="7"/>
    <x v="0"/>
    <n v="-24.031007751937985"/>
    <n v="-248"/>
  </r>
  <r>
    <x v="2"/>
    <x v="4"/>
    <x v="5"/>
    <s v="High"/>
    <n v="2015"/>
    <n v="260"/>
    <n v="12"/>
    <n v="24180"/>
    <n v="3385.2"/>
    <n v="20794.8"/>
    <n v="6045"/>
    <n v="-499720"/>
    <x v="12"/>
    <n v="12"/>
    <x v="2"/>
    <x v="1"/>
    <n v="-24.031007751937985"/>
    <n v="-248"/>
  </r>
  <r>
    <x v="4"/>
    <x v="3"/>
    <x v="0"/>
    <s v="High"/>
    <n v="801"/>
    <n v="3"/>
    <n v="300"/>
    <n v="240300"/>
    <n v="33642"/>
    <n v="206658"/>
    <n v="200250"/>
    <n v="237897"/>
    <x v="4"/>
    <n v="7"/>
    <x v="4"/>
    <x v="0"/>
    <n v="1.1511627906976745"/>
    <n v="297"/>
  </r>
  <r>
    <x v="3"/>
    <x v="2"/>
    <x v="0"/>
    <s v="High"/>
    <n v="1023"/>
    <n v="3"/>
    <n v="125"/>
    <n v="127875"/>
    <n v="17902.5"/>
    <n v="109972.5"/>
    <n v="122760"/>
    <n v="124806"/>
    <x v="9"/>
    <n v="9"/>
    <x v="6"/>
    <x v="1"/>
    <n v="1.1348837209302325"/>
    <n v="122"/>
  </r>
  <r>
    <x v="4"/>
    <x v="0"/>
    <x v="0"/>
    <s v="High"/>
    <n v="1496"/>
    <n v="3"/>
    <n v="300"/>
    <n v="448800"/>
    <n v="62832"/>
    <n v="385968"/>
    <n v="374000"/>
    <n v="444312"/>
    <x v="10"/>
    <n v="10"/>
    <x v="7"/>
    <x v="0"/>
    <n v="1.1511627906976745"/>
    <n v="297"/>
  </r>
  <r>
    <x v="4"/>
    <x v="4"/>
    <x v="0"/>
    <s v="High"/>
    <n v="1010"/>
    <n v="3"/>
    <n v="300"/>
    <n v="303000"/>
    <n v="42420"/>
    <n v="260580"/>
    <n v="252500"/>
    <n v="299970"/>
    <x v="10"/>
    <n v="10"/>
    <x v="7"/>
    <x v="0"/>
    <n v="1.1511627906976745"/>
    <n v="297"/>
  </r>
  <r>
    <x v="1"/>
    <x v="1"/>
    <x v="0"/>
    <s v="High"/>
    <n v="1513"/>
    <n v="3"/>
    <n v="15"/>
    <n v="22695"/>
    <n v="3177.3"/>
    <n v="19517.7"/>
    <n v="15130"/>
    <n v="18156"/>
    <x v="15"/>
    <n v="11"/>
    <x v="9"/>
    <x v="0"/>
    <n v="0.93023255813953487"/>
    <n v="12"/>
  </r>
  <r>
    <x v="1"/>
    <x v="0"/>
    <x v="0"/>
    <s v="High"/>
    <n v="2300"/>
    <n v="3"/>
    <n v="15"/>
    <n v="34500"/>
    <n v="4830"/>
    <n v="29670"/>
    <n v="23000"/>
    <n v="27600"/>
    <x v="2"/>
    <n v="12"/>
    <x v="2"/>
    <x v="0"/>
    <n v="0.93023255813953487"/>
    <n v="12"/>
  </r>
  <r>
    <x v="3"/>
    <x v="3"/>
    <x v="0"/>
    <s v="High"/>
    <n v="2821"/>
    <n v="3"/>
    <n v="125"/>
    <n v="352625"/>
    <n v="49367.5"/>
    <n v="303257.5"/>
    <n v="338520"/>
    <n v="344162"/>
    <x v="12"/>
    <n v="12"/>
    <x v="2"/>
    <x v="1"/>
    <n v="1.1348837209302325"/>
    <n v="122"/>
  </r>
  <r>
    <x v="0"/>
    <x v="0"/>
    <x v="1"/>
    <s v="High"/>
    <n v="2227.5"/>
    <n v="5"/>
    <n v="350"/>
    <n v="779625"/>
    <n v="109147.5"/>
    <n v="670477.5"/>
    <n v="579150"/>
    <n v="768487.5"/>
    <x v="0"/>
    <n v="1"/>
    <x v="0"/>
    <x v="0"/>
    <n v="1.1461794019933556"/>
    <n v="345"/>
  </r>
  <r>
    <x v="0"/>
    <x v="1"/>
    <x v="1"/>
    <s v="High"/>
    <n v="1199"/>
    <n v="5"/>
    <n v="350"/>
    <n v="419650"/>
    <n v="58751"/>
    <n v="360899"/>
    <n v="311740"/>
    <n v="413655"/>
    <x v="13"/>
    <n v="4"/>
    <x v="10"/>
    <x v="0"/>
    <n v="1.1461794019933556"/>
    <n v="345"/>
  </r>
  <r>
    <x v="0"/>
    <x v="0"/>
    <x v="1"/>
    <s v="High"/>
    <n v="200"/>
    <n v="5"/>
    <n v="350"/>
    <n v="70000"/>
    <n v="9800"/>
    <n v="60200"/>
    <n v="52000"/>
    <n v="69000"/>
    <x v="14"/>
    <n v="5"/>
    <x v="11"/>
    <x v="0"/>
    <n v="1.1461794019933556"/>
    <n v="345"/>
  </r>
  <r>
    <x v="0"/>
    <x v="0"/>
    <x v="1"/>
    <s v="High"/>
    <n v="388"/>
    <n v="5"/>
    <n v="7"/>
    <n v="2716"/>
    <n v="380.24"/>
    <n v="2335.7600000000002"/>
    <n v="1940"/>
    <n v="776"/>
    <x v="6"/>
    <n v="9"/>
    <x v="6"/>
    <x v="0"/>
    <n v="0.33222591362126241"/>
    <n v="2"/>
  </r>
  <r>
    <x v="0"/>
    <x v="3"/>
    <x v="1"/>
    <s v="High"/>
    <n v="1727"/>
    <n v="5"/>
    <n v="7"/>
    <n v="12089"/>
    <n v="1692.46"/>
    <n v="10396.540000000001"/>
    <n v="8635"/>
    <n v="3454"/>
    <x v="7"/>
    <n v="10"/>
    <x v="7"/>
    <x v="1"/>
    <n v="0.33222591362126241"/>
    <n v="2"/>
  </r>
  <r>
    <x v="1"/>
    <x v="0"/>
    <x v="1"/>
    <s v="High"/>
    <n v="2300"/>
    <n v="5"/>
    <n v="15"/>
    <n v="34500"/>
    <n v="4830"/>
    <n v="29670"/>
    <n v="23000"/>
    <n v="23000"/>
    <x v="2"/>
    <n v="12"/>
    <x v="2"/>
    <x v="0"/>
    <n v="0.77519379844961245"/>
    <n v="10"/>
  </r>
  <r>
    <x v="0"/>
    <x v="3"/>
    <x v="2"/>
    <s v="High"/>
    <n v="260"/>
    <n v="10"/>
    <n v="20"/>
    <n v="5200"/>
    <n v="728"/>
    <n v="4472"/>
    <n v="2600"/>
    <n v="2600"/>
    <x v="8"/>
    <n v="2"/>
    <x v="8"/>
    <x v="0"/>
    <n v="0.58139534883720934"/>
    <n v="10"/>
  </r>
  <r>
    <x v="1"/>
    <x v="0"/>
    <x v="2"/>
    <s v="High"/>
    <n v="2470"/>
    <n v="10"/>
    <n v="15"/>
    <n v="37050"/>
    <n v="5187"/>
    <n v="31863"/>
    <n v="24700"/>
    <n v="12350"/>
    <x v="9"/>
    <n v="9"/>
    <x v="6"/>
    <x v="1"/>
    <n v="0.38759689922480622"/>
    <n v="5"/>
  </r>
  <r>
    <x v="1"/>
    <x v="0"/>
    <x v="2"/>
    <s v="High"/>
    <n v="1743"/>
    <n v="10"/>
    <n v="15"/>
    <n v="26145"/>
    <n v="3660.3"/>
    <n v="22484.7"/>
    <n v="17430"/>
    <n v="8715"/>
    <x v="7"/>
    <n v="10"/>
    <x v="7"/>
    <x v="1"/>
    <n v="0.38759689922480617"/>
    <n v="5"/>
  </r>
  <r>
    <x v="2"/>
    <x v="4"/>
    <x v="2"/>
    <s v="High"/>
    <n v="2914"/>
    <n v="10"/>
    <n v="12"/>
    <n v="34968"/>
    <n v="4895.5200000000004"/>
    <n v="30072.48"/>
    <n v="8742"/>
    <n v="5828"/>
    <x v="10"/>
    <n v="10"/>
    <x v="7"/>
    <x v="0"/>
    <n v="0.19379844961240311"/>
    <n v="2"/>
  </r>
  <r>
    <x v="0"/>
    <x v="2"/>
    <x v="2"/>
    <s v="High"/>
    <n v="1731"/>
    <n v="10"/>
    <n v="7"/>
    <n v="12117"/>
    <n v="1696.38"/>
    <n v="10420.619999999999"/>
    <n v="8655"/>
    <n v="-5193"/>
    <x v="10"/>
    <n v="10"/>
    <x v="7"/>
    <x v="0"/>
    <n v="-0.49833887043189373"/>
    <n v="-3"/>
  </r>
  <r>
    <x v="0"/>
    <x v="0"/>
    <x v="2"/>
    <s v="High"/>
    <n v="700"/>
    <n v="10"/>
    <n v="350"/>
    <n v="245000"/>
    <n v="34300"/>
    <n v="210700"/>
    <n v="182000"/>
    <n v="238000"/>
    <x v="15"/>
    <n v="11"/>
    <x v="9"/>
    <x v="0"/>
    <n v="1.1295681063122924"/>
    <n v="340"/>
  </r>
  <r>
    <x v="2"/>
    <x v="0"/>
    <x v="2"/>
    <s v="High"/>
    <n v="2222"/>
    <n v="10"/>
    <n v="12"/>
    <n v="26664"/>
    <n v="3732.96"/>
    <n v="22931.040000000001"/>
    <n v="6666"/>
    <n v="4444"/>
    <x v="11"/>
    <n v="11"/>
    <x v="9"/>
    <x v="1"/>
    <n v="0.19379844961240308"/>
    <n v="2"/>
  </r>
  <r>
    <x v="0"/>
    <x v="4"/>
    <x v="2"/>
    <s v="High"/>
    <n v="1177"/>
    <n v="10"/>
    <n v="350"/>
    <n v="411950"/>
    <n v="57673"/>
    <n v="354277"/>
    <n v="306020"/>
    <n v="400180"/>
    <x v="15"/>
    <n v="11"/>
    <x v="9"/>
    <x v="0"/>
    <n v="1.1295681063122924"/>
    <n v="340"/>
  </r>
  <r>
    <x v="0"/>
    <x v="2"/>
    <x v="2"/>
    <s v="High"/>
    <n v="1922"/>
    <n v="10"/>
    <n v="350"/>
    <n v="672700"/>
    <n v="94178"/>
    <n v="578522"/>
    <n v="499720"/>
    <n v="653480"/>
    <x v="11"/>
    <n v="11"/>
    <x v="9"/>
    <x v="1"/>
    <n v="1.1295681063122924"/>
    <n v="340"/>
  </r>
  <r>
    <x v="3"/>
    <x v="3"/>
    <x v="3"/>
    <s v="High"/>
    <n v="1575"/>
    <n v="120"/>
    <n v="125"/>
    <n v="196875"/>
    <n v="27562.5"/>
    <n v="169312.5"/>
    <n v="189000"/>
    <n v="7875"/>
    <x v="8"/>
    <n v="2"/>
    <x v="8"/>
    <x v="0"/>
    <n v="4.6511627906976744E-2"/>
    <n v="5"/>
  </r>
  <r>
    <x v="0"/>
    <x v="4"/>
    <x v="3"/>
    <s v="High"/>
    <n v="606"/>
    <n v="120"/>
    <n v="20"/>
    <n v="12120"/>
    <n v="1696.8000000000002"/>
    <n v="10423.200000000001"/>
    <n v="6060"/>
    <n v="-60600"/>
    <x v="13"/>
    <n v="4"/>
    <x v="10"/>
    <x v="0"/>
    <n v="-5.8139534883720927"/>
    <n v="-100"/>
  </r>
  <r>
    <x v="4"/>
    <x v="4"/>
    <x v="3"/>
    <s v="High"/>
    <n v="2460"/>
    <n v="120"/>
    <n v="300"/>
    <n v="738000"/>
    <n v="103320"/>
    <n v="634680"/>
    <n v="615000"/>
    <n v="442800"/>
    <x v="4"/>
    <n v="7"/>
    <x v="4"/>
    <x v="0"/>
    <n v="0.69767441860465118"/>
    <n v="180"/>
  </r>
  <r>
    <x v="4"/>
    <x v="0"/>
    <x v="3"/>
    <s v="High"/>
    <n v="269"/>
    <n v="120"/>
    <n v="300"/>
    <n v="80700"/>
    <n v="11298"/>
    <n v="69402"/>
    <n v="67250"/>
    <n v="48420"/>
    <x v="7"/>
    <n v="10"/>
    <x v="7"/>
    <x v="1"/>
    <n v="0.69767441860465118"/>
    <n v="180"/>
  </r>
  <r>
    <x v="4"/>
    <x v="1"/>
    <x v="3"/>
    <s v="High"/>
    <n v="2536"/>
    <n v="120"/>
    <n v="300"/>
    <n v="760800"/>
    <n v="106512"/>
    <n v="654288"/>
    <n v="634000"/>
    <n v="456480"/>
    <x v="11"/>
    <n v="11"/>
    <x v="9"/>
    <x v="1"/>
    <n v="0.69767441860465118"/>
    <n v="180"/>
  </r>
  <r>
    <x v="0"/>
    <x v="3"/>
    <x v="4"/>
    <s v="High"/>
    <n v="2903"/>
    <n v="250"/>
    <n v="7"/>
    <n v="20321"/>
    <n v="2844.94"/>
    <n v="17476.060000000001"/>
    <n v="14515"/>
    <n v="-705429"/>
    <x v="3"/>
    <n v="3"/>
    <x v="3"/>
    <x v="0"/>
    <n v="-40.365448504983384"/>
    <n v="-243"/>
  </r>
  <r>
    <x v="4"/>
    <x v="4"/>
    <x v="4"/>
    <s v="High"/>
    <n v="2541"/>
    <n v="250"/>
    <n v="300"/>
    <n v="762300"/>
    <n v="106722"/>
    <n v="655578"/>
    <n v="635250"/>
    <n v="127050"/>
    <x v="5"/>
    <n v="8"/>
    <x v="5"/>
    <x v="0"/>
    <n v="0.19379844961240311"/>
    <n v="50"/>
  </r>
  <r>
    <x v="4"/>
    <x v="0"/>
    <x v="4"/>
    <s v="High"/>
    <n v="269"/>
    <n v="250"/>
    <n v="300"/>
    <n v="80700"/>
    <n v="11298"/>
    <n v="69402"/>
    <n v="67250"/>
    <n v="13450"/>
    <x v="7"/>
    <n v="10"/>
    <x v="7"/>
    <x v="1"/>
    <n v="0.19379844961240311"/>
    <n v="50"/>
  </r>
  <r>
    <x v="4"/>
    <x v="0"/>
    <x v="4"/>
    <s v="High"/>
    <n v="1496"/>
    <n v="250"/>
    <n v="300"/>
    <n v="448800"/>
    <n v="62832"/>
    <n v="385968"/>
    <n v="374000"/>
    <n v="74800"/>
    <x v="10"/>
    <n v="10"/>
    <x v="7"/>
    <x v="0"/>
    <n v="0.19379844961240311"/>
    <n v="50"/>
  </r>
  <r>
    <x v="4"/>
    <x v="4"/>
    <x v="4"/>
    <s v="High"/>
    <n v="1010"/>
    <n v="250"/>
    <n v="300"/>
    <n v="303000"/>
    <n v="42420"/>
    <n v="260580"/>
    <n v="252500"/>
    <n v="50500"/>
    <x v="10"/>
    <n v="10"/>
    <x v="7"/>
    <x v="0"/>
    <n v="0.19379844961240311"/>
    <n v="50"/>
  </r>
  <r>
    <x v="0"/>
    <x v="2"/>
    <x v="4"/>
    <s v="High"/>
    <n v="1281"/>
    <n v="250"/>
    <n v="350"/>
    <n v="448350"/>
    <n v="62769"/>
    <n v="385581"/>
    <n v="333060"/>
    <n v="128100"/>
    <x v="12"/>
    <n v="12"/>
    <x v="2"/>
    <x v="1"/>
    <n v="0.33222591362126247"/>
    <n v="100"/>
  </r>
  <r>
    <x v="4"/>
    <x v="0"/>
    <x v="5"/>
    <s v="High"/>
    <n v="888"/>
    <n v="260"/>
    <n v="300"/>
    <n v="266400"/>
    <n v="37296"/>
    <n v="229104"/>
    <n v="222000"/>
    <n v="35520"/>
    <x v="3"/>
    <n v="3"/>
    <x v="3"/>
    <x v="0"/>
    <n v="0.15503875968992248"/>
    <n v="40"/>
  </r>
  <r>
    <x v="3"/>
    <x v="4"/>
    <x v="5"/>
    <s v="High"/>
    <n v="2844"/>
    <n v="260"/>
    <n v="125"/>
    <n v="355500"/>
    <n v="49770"/>
    <n v="305730"/>
    <n v="341280"/>
    <n v="-383940"/>
    <x v="14"/>
    <n v="5"/>
    <x v="11"/>
    <x v="0"/>
    <n v="-1.2558139534883721"/>
    <n v="-135"/>
  </r>
  <r>
    <x v="2"/>
    <x v="2"/>
    <x v="5"/>
    <s v="High"/>
    <n v="2475"/>
    <n v="260"/>
    <n v="12"/>
    <n v="29700"/>
    <n v="4158"/>
    <n v="25542"/>
    <n v="7425"/>
    <n v="-613800"/>
    <x v="5"/>
    <n v="8"/>
    <x v="5"/>
    <x v="0"/>
    <n v="-24.031007751937985"/>
    <n v="-248"/>
  </r>
  <r>
    <x v="1"/>
    <x v="0"/>
    <x v="5"/>
    <s v="High"/>
    <n v="1743"/>
    <n v="260"/>
    <n v="15"/>
    <n v="26145"/>
    <n v="3660.3"/>
    <n v="22484.7"/>
    <n v="17430"/>
    <n v="-427035"/>
    <x v="7"/>
    <n v="10"/>
    <x v="7"/>
    <x v="1"/>
    <n v="-18.992248062015502"/>
    <n v="-245"/>
  </r>
  <r>
    <x v="2"/>
    <x v="4"/>
    <x v="5"/>
    <s v="High"/>
    <n v="2914"/>
    <n v="260"/>
    <n v="12"/>
    <n v="34968"/>
    <n v="4895.5200000000004"/>
    <n v="30072.48"/>
    <n v="8742"/>
    <n v="-722672"/>
    <x v="10"/>
    <n v="10"/>
    <x v="7"/>
    <x v="0"/>
    <n v="-24.031007751937985"/>
    <n v="-248"/>
  </r>
  <r>
    <x v="0"/>
    <x v="2"/>
    <x v="5"/>
    <s v="High"/>
    <n v="1731"/>
    <n v="260"/>
    <n v="7"/>
    <n v="12117"/>
    <n v="1696.38"/>
    <n v="10420.619999999999"/>
    <n v="8655"/>
    <n v="-437943"/>
    <x v="10"/>
    <n v="10"/>
    <x v="7"/>
    <x v="0"/>
    <n v="-42.026578073089702"/>
    <n v="-253"/>
  </r>
  <r>
    <x v="0"/>
    <x v="3"/>
    <x v="5"/>
    <s v="High"/>
    <n v="1727"/>
    <n v="260"/>
    <n v="7"/>
    <n v="12089"/>
    <n v="1692.46"/>
    <n v="10396.540000000001"/>
    <n v="8635"/>
    <n v="-436931"/>
    <x v="7"/>
    <n v="10"/>
    <x v="7"/>
    <x v="1"/>
    <n v="-42.026578073089695"/>
    <n v="-253"/>
  </r>
  <r>
    <x v="1"/>
    <x v="3"/>
    <x v="5"/>
    <s v="High"/>
    <n v="1870"/>
    <n v="260"/>
    <n v="15"/>
    <n v="28050"/>
    <n v="3927"/>
    <n v="24123"/>
    <n v="18700"/>
    <n v="-458150"/>
    <x v="11"/>
    <n v="11"/>
    <x v="9"/>
    <x v="1"/>
    <n v="-18.992248062015506"/>
    <n v="-245"/>
  </r>
  <r>
    <x v="3"/>
    <x v="2"/>
    <x v="0"/>
    <s v="High"/>
    <n v="1174"/>
    <n v="3"/>
    <n v="125"/>
    <n v="146750"/>
    <n v="22012.5"/>
    <n v="124737.5"/>
    <n v="140880"/>
    <n v="143228"/>
    <x v="5"/>
    <n v="8"/>
    <x v="5"/>
    <x v="0"/>
    <n v="1.148235294117647"/>
    <n v="122"/>
  </r>
  <r>
    <x v="3"/>
    <x v="1"/>
    <x v="0"/>
    <s v="High"/>
    <n v="2767"/>
    <n v="3"/>
    <n v="125"/>
    <n v="345875"/>
    <n v="51881.25"/>
    <n v="293993.75"/>
    <n v="332040"/>
    <n v="337574"/>
    <x v="5"/>
    <n v="8"/>
    <x v="5"/>
    <x v="0"/>
    <n v="1.148235294117647"/>
    <n v="122"/>
  </r>
  <r>
    <x v="3"/>
    <x v="1"/>
    <x v="0"/>
    <s v="High"/>
    <n v="1085"/>
    <n v="3"/>
    <n v="125"/>
    <n v="135625"/>
    <n v="20343.75"/>
    <n v="115281.25"/>
    <n v="130200"/>
    <n v="132370"/>
    <x v="10"/>
    <n v="10"/>
    <x v="7"/>
    <x v="0"/>
    <n v="1.148235294117647"/>
    <n v="122"/>
  </r>
  <r>
    <x v="4"/>
    <x v="3"/>
    <x v="1"/>
    <s v="High"/>
    <n v="546"/>
    <n v="5"/>
    <n v="300"/>
    <n v="163800"/>
    <n v="24570"/>
    <n v="139230"/>
    <n v="136500"/>
    <n v="161070"/>
    <x v="10"/>
    <n v="10"/>
    <x v="7"/>
    <x v="0"/>
    <n v="1.1568627450980393"/>
    <n v="295"/>
  </r>
  <r>
    <x v="0"/>
    <x v="1"/>
    <x v="2"/>
    <s v="High"/>
    <n v="1158"/>
    <n v="10"/>
    <n v="20"/>
    <n v="23160"/>
    <n v="3474"/>
    <n v="19686"/>
    <n v="11580"/>
    <n v="11580"/>
    <x v="3"/>
    <n v="3"/>
    <x v="3"/>
    <x v="0"/>
    <n v="0.58823529411764708"/>
    <n v="10"/>
  </r>
  <r>
    <x v="1"/>
    <x v="0"/>
    <x v="2"/>
    <s v="High"/>
    <n v="1614"/>
    <n v="10"/>
    <n v="15"/>
    <n v="24210"/>
    <n v="3631.5"/>
    <n v="20578.5"/>
    <n v="16140"/>
    <n v="8070"/>
    <x v="13"/>
    <n v="4"/>
    <x v="10"/>
    <x v="0"/>
    <n v="0.39215686274509803"/>
    <n v="5"/>
  </r>
  <r>
    <x v="0"/>
    <x v="3"/>
    <x v="2"/>
    <s v="High"/>
    <n v="2535"/>
    <n v="10"/>
    <n v="7"/>
    <n v="17745"/>
    <n v="2661.75"/>
    <n v="15083.25"/>
    <n v="12675"/>
    <n v="-7605"/>
    <x v="13"/>
    <n v="4"/>
    <x v="10"/>
    <x v="0"/>
    <n v="-0.50420168067226889"/>
    <n v="-3"/>
  </r>
  <r>
    <x v="0"/>
    <x v="3"/>
    <x v="2"/>
    <s v="High"/>
    <n v="2851"/>
    <n v="10"/>
    <n v="350"/>
    <n v="997850"/>
    <n v="149677.5"/>
    <n v="848172.5"/>
    <n v="741260"/>
    <n v="969340"/>
    <x v="14"/>
    <n v="5"/>
    <x v="11"/>
    <x v="0"/>
    <n v="1.1428571428571428"/>
    <n v="340"/>
  </r>
  <r>
    <x v="1"/>
    <x v="0"/>
    <x v="2"/>
    <s v="High"/>
    <n v="2559"/>
    <n v="10"/>
    <n v="15"/>
    <n v="38385"/>
    <n v="5757.75"/>
    <n v="32627.25"/>
    <n v="25590"/>
    <n v="12795"/>
    <x v="5"/>
    <n v="8"/>
    <x v="5"/>
    <x v="0"/>
    <n v="0.39215686274509803"/>
    <n v="5"/>
  </r>
  <r>
    <x v="0"/>
    <x v="4"/>
    <x v="2"/>
    <s v="High"/>
    <n v="267"/>
    <n v="10"/>
    <n v="20"/>
    <n v="5340"/>
    <n v="801"/>
    <n v="4539"/>
    <n v="2670"/>
    <n v="2670"/>
    <x v="7"/>
    <n v="10"/>
    <x v="7"/>
    <x v="1"/>
    <n v="0.58823529411764708"/>
    <n v="10"/>
  </r>
  <r>
    <x v="3"/>
    <x v="1"/>
    <x v="2"/>
    <s v="High"/>
    <n v="1085"/>
    <n v="10"/>
    <n v="125"/>
    <n v="135625"/>
    <n v="20343.75"/>
    <n v="115281.25"/>
    <n v="130200"/>
    <n v="124775"/>
    <x v="10"/>
    <n v="10"/>
    <x v="7"/>
    <x v="0"/>
    <n v="1.0823529411764705"/>
    <n v="115"/>
  </r>
  <r>
    <x v="1"/>
    <x v="1"/>
    <x v="2"/>
    <s v="High"/>
    <n v="1175"/>
    <n v="10"/>
    <n v="15"/>
    <n v="17625"/>
    <n v="2643.75"/>
    <n v="14981.25"/>
    <n v="11750"/>
    <n v="5875"/>
    <x v="10"/>
    <n v="10"/>
    <x v="7"/>
    <x v="0"/>
    <n v="0.39215686274509803"/>
    <n v="5"/>
  </r>
  <r>
    <x v="0"/>
    <x v="4"/>
    <x v="2"/>
    <s v="High"/>
    <n v="2007"/>
    <n v="10"/>
    <n v="350"/>
    <n v="702450"/>
    <n v="105367.5"/>
    <n v="597082.5"/>
    <n v="521820"/>
    <n v="682380"/>
    <x v="11"/>
    <n v="11"/>
    <x v="9"/>
    <x v="1"/>
    <n v="1.1428571428571428"/>
    <n v="340"/>
  </r>
  <r>
    <x v="0"/>
    <x v="3"/>
    <x v="2"/>
    <s v="High"/>
    <n v="2151"/>
    <n v="10"/>
    <n v="350"/>
    <n v="752850"/>
    <n v="112927.5"/>
    <n v="639922.5"/>
    <n v="559260"/>
    <n v="731340"/>
    <x v="11"/>
    <n v="11"/>
    <x v="9"/>
    <x v="1"/>
    <n v="1.1428571428571428"/>
    <n v="340"/>
  </r>
  <r>
    <x v="2"/>
    <x v="4"/>
    <x v="2"/>
    <s v="High"/>
    <n v="914"/>
    <n v="10"/>
    <n v="12"/>
    <n v="10968"/>
    <n v="1645.2"/>
    <n v="9322.7999999999993"/>
    <n v="2742"/>
    <n v="1828"/>
    <x v="2"/>
    <n v="12"/>
    <x v="2"/>
    <x v="0"/>
    <n v="0.19607843137254904"/>
    <n v="2"/>
  </r>
  <r>
    <x v="0"/>
    <x v="2"/>
    <x v="2"/>
    <s v="High"/>
    <n v="293"/>
    <n v="10"/>
    <n v="20"/>
    <n v="5860"/>
    <n v="879"/>
    <n v="4981"/>
    <n v="2930"/>
    <n v="2930"/>
    <x v="2"/>
    <n v="12"/>
    <x v="2"/>
    <x v="0"/>
    <n v="0.58823529411764708"/>
    <n v="10"/>
  </r>
  <r>
    <x v="2"/>
    <x v="3"/>
    <x v="3"/>
    <s v="High"/>
    <n v="500"/>
    <n v="120"/>
    <n v="12"/>
    <n v="6000"/>
    <n v="900"/>
    <n v="5100"/>
    <n v="1500"/>
    <n v="-54000"/>
    <x v="3"/>
    <n v="3"/>
    <x v="3"/>
    <x v="0"/>
    <n v="-10.588235294117647"/>
    <n v="-108"/>
  </r>
  <r>
    <x v="1"/>
    <x v="2"/>
    <x v="3"/>
    <s v="High"/>
    <n v="2826"/>
    <n v="120"/>
    <n v="15"/>
    <n v="42390"/>
    <n v="6358.5"/>
    <n v="36031.5"/>
    <n v="28260"/>
    <n v="-296730"/>
    <x v="14"/>
    <n v="5"/>
    <x v="11"/>
    <x v="0"/>
    <n v="-8.235294117647058"/>
    <n v="-105"/>
  </r>
  <r>
    <x v="3"/>
    <x v="2"/>
    <x v="3"/>
    <s v="High"/>
    <n v="663"/>
    <n v="120"/>
    <n v="125"/>
    <n v="82875"/>
    <n v="12431.25"/>
    <n v="70443.75"/>
    <n v="79560"/>
    <n v="3315"/>
    <x v="6"/>
    <n v="9"/>
    <x v="6"/>
    <x v="0"/>
    <n v="4.7058823529411764E-2"/>
    <n v="5"/>
  </r>
  <r>
    <x v="4"/>
    <x v="4"/>
    <x v="3"/>
    <s v="High"/>
    <n v="2574"/>
    <n v="120"/>
    <n v="300"/>
    <n v="772200"/>
    <n v="115830"/>
    <n v="656370"/>
    <n v="643500"/>
    <n v="463320"/>
    <x v="11"/>
    <n v="11"/>
    <x v="9"/>
    <x v="1"/>
    <n v="0.70588235294117652"/>
    <n v="180"/>
  </r>
  <r>
    <x v="3"/>
    <x v="4"/>
    <x v="3"/>
    <s v="High"/>
    <n v="2438"/>
    <n v="120"/>
    <n v="125"/>
    <n v="304750"/>
    <n v="45712.5"/>
    <n v="259037.5"/>
    <n v="292560"/>
    <n v="12190"/>
    <x v="12"/>
    <n v="12"/>
    <x v="2"/>
    <x v="1"/>
    <n v="4.7058823529411764E-2"/>
    <n v="5"/>
  </r>
  <r>
    <x v="2"/>
    <x v="4"/>
    <x v="3"/>
    <s v="High"/>
    <n v="914"/>
    <n v="120"/>
    <n v="12"/>
    <n v="10968"/>
    <n v="1645.2"/>
    <n v="9322.7999999999993"/>
    <n v="2742"/>
    <n v="-98712"/>
    <x v="2"/>
    <n v="12"/>
    <x v="2"/>
    <x v="0"/>
    <n v="-10.588235294117649"/>
    <n v="-108"/>
  </r>
  <r>
    <x v="0"/>
    <x v="0"/>
    <x v="4"/>
    <s v="High"/>
    <n v="865.5"/>
    <n v="250"/>
    <n v="20"/>
    <n v="17310"/>
    <n v="2596.5"/>
    <n v="14713.5"/>
    <n v="8655"/>
    <n v="-199065"/>
    <x v="4"/>
    <n v="7"/>
    <x v="4"/>
    <x v="0"/>
    <n v="-13.529411764705882"/>
    <n v="-230"/>
  </r>
  <r>
    <x v="1"/>
    <x v="1"/>
    <x v="4"/>
    <s v="High"/>
    <n v="492"/>
    <n v="250"/>
    <n v="15"/>
    <n v="7380"/>
    <n v="1107"/>
    <n v="6273"/>
    <n v="4920"/>
    <n v="-115620"/>
    <x v="4"/>
    <n v="7"/>
    <x v="4"/>
    <x v="0"/>
    <n v="-18.431372549019606"/>
    <n v="-235"/>
  </r>
  <r>
    <x v="0"/>
    <x v="4"/>
    <x v="4"/>
    <s v="High"/>
    <n v="267"/>
    <n v="250"/>
    <n v="20"/>
    <n v="5340"/>
    <n v="801"/>
    <n v="4539"/>
    <n v="2670"/>
    <n v="-61410"/>
    <x v="7"/>
    <n v="10"/>
    <x v="7"/>
    <x v="1"/>
    <n v="-13.529411764705882"/>
    <n v="-230"/>
  </r>
  <r>
    <x v="1"/>
    <x v="1"/>
    <x v="4"/>
    <s v="High"/>
    <n v="1175"/>
    <n v="250"/>
    <n v="15"/>
    <n v="17625"/>
    <n v="2643.75"/>
    <n v="14981.25"/>
    <n v="11750"/>
    <n v="-276125"/>
    <x v="10"/>
    <n v="10"/>
    <x v="7"/>
    <x v="0"/>
    <n v="-18.431372549019606"/>
    <n v="-235"/>
  </r>
  <r>
    <x v="3"/>
    <x v="0"/>
    <x v="4"/>
    <s v="High"/>
    <n v="2954"/>
    <n v="250"/>
    <n v="125"/>
    <n v="369250"/>
    <n v="55387.5"/>
    <n v="313862.5"/>
    <n v="354480"/>
    <n v="-369250"/>
    <x v="11"/>
    <n v="11"/>
    <x v="9"/>
    <x v="1"/>
    <n v="-1.1764705882352942"/>
    <n v="-125"/>
  </r>
  <r>
    <x v="3"/>
    <x v="1"/>
    <x v="4"/>
    <s v="High"/>
    <n v="552"/>
    <n v="250"/>
    <n v="125"/>
    <n v="69000"/>
    <n v="10350"/>
    <n v="58650"/>
    <n v="66240"/>
    <n v="-69000"/>
    <x v="15"/>
    <n v="11"/>
    <x v="9"/>
    <x v="0"/>
    <n v="-1.1764705882352942"/>
    <n v="-125"/>
  </r>
  <r>
    <x v="0"/>
    <x v="2"/>
    <x v="4"/>
    <s v="High"/>
    <n v="293"/>
    <n v="250"/>
    <n v="20"/>
    <n v="5860"/>
    <n v="879"/>
    <n v="4981"/>
    <n v="2930"/>
    <n v="-67390"/>
    <x v="2"/>
    <n v="12"/>
    <x v="2"/>
    <x v="0"/>
    <n v="-13.529411764705882"/>
    <n v="-230"/>
  </r>
  <r>
    <x v="4"/>
    <x v="2"/>
    <x v="5"/>
    <s v="High"/>
    <n v="2475"/>
    <n v="260"/>
    <n v="300"/>
    <n v="742500"/>
    <n v="111375"/>
    <n v="631125"/>
    <n v="618750"/>
    <n v="99000"/>
    <x v="3"/>
    <n v="3"/>
    <x v="3"/>
    <x v="0"/>
    <n v="0.15686274509803921"/>
    <n v="40"/>
  </r>
  <r>
    <x v="4"/>
    <x v="3"/>
    <x v="5"/>
    <s v="High"/>
    <n v="546"/>
    <n v="260"/>
    <n v="300"/>
    <n v="163800"/>
    <n v="24570"/>
    <n v="139230"/>
    <n v="136500"/>
    <n v="21840"/>
    <x v="10"/>
    <n v="10"/>
    <x v="7"/>
    <x v="0"/>
    <n v="0.15686274509803921"/>
    <n v="40"/>
  </r>
  <r>
    <x v="0"/>
    <x v="3"/>
    <x v="1"/>
    <s v="High"/>
    <n v="1368"/>
    <n v="5"/>
    <n v="7"/>
    <n v="9576"/>
    <n v="1436.4"/>
    <n v="8139.6"/>
    <n v="6840"/>
    <n v="2736"/>
    <x v="8"/>
    <n v="2"/>
    <x v="8"/>
    <x v="0"/>
    <n v="0.33613445378151258"/>
    <n v="2"/>
  </r>
  <r>
    <x v="0"/>
    <x v="0"/>
    <x v="2"/>
    <s v="High"/>
    <n v="723"/>
    <n v="10"/>
    <n v="7"/>
    <n v="5061"/>
    <n v="759.15000000000009"/>
    <n v="4301.8500000000004"/>
    <n v="3615"/>
    <n v="-2169"/>
    <x v="13"/>
    <n v="4"/>
    <x v="10"/>
    <x v="0"/>
    <n v="-0.50420168067226889"/>
    <n v="-3"/>
  </r>
  <r>
    <x v="2"/>
    <x v="4"/>
    <x v="4"/>
    <s v="High"/>
    <n v="1806"/>
    <n v="250"/>
    <n v="12"/>
    <n v="21672"/>
    <n v="3250.8"/>
    <n v="18421.2"/>
    <n v="5418"/>
    <n v="-429828"/>
    <x v="14"/>
    <n v="5"/>
    <x v="11"/>
    <x v="0"/>
    <n v="-23.333333333333332"/>
    <n v="-238"/>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s v="Canada"/>
    <x v="0"/>
    <s v="None"/>
    <n v="1618.5"/>
    <n v="3"/>
    <n v="20"/>
    <n v="32370"/>
    <n v="0"/>
    <n v="32370"/>
    <n v="16185"/>
    <n v="27514.5"/>
    <d v="2014-01-01T00:00:00"/>
    <n v="1"/>
    <s v="January"/>
    <s v="2014"/>
    <n v="0.85"/>
    <n v="17"/>
    <n v="1.7"/>
    <x v="0"/>
    <x v="0"/>
  </r>
  <r>
    <x v="0"/>
    <s v="Germany"/>
    <x v="0"/>
    <s v="None"/>
    <n v="1321"/>
    <n v="3"/>
    <n v="20"/>
    <n v="26420"/>
    <n v="0"/>
    <n v="26420"/>
    <n v="13210"/>
    <n v="22457"/>
    <d v="2014-01-01T00:00:00"/>
    <n v="1"/>
    <s v="January"/>
    <s v="2014"/>
    <n v="0.85"/>
    <n v="17"/>
    <n v="1.7"/>
    <x v="0"/>
    <x v="1"/>
  </r>
  <r>
    <x v="1"/>
    <s v="France"/>
    <x v="0"/>
    <s v="None"/>
    <n v="2178"/>
    <n v="3"/>
    <n v="15"/>
    <n v="32670"/>
    <n v="0"/>
    <n v="32670"/>
    <n v="21780"/>
    <n v="26136"/>
    <d v="2014-06-01T00:00:00"/>
    <n v="6"/>
    <s v="June"/>
    <s v="2014"/>
    <n v="0.8"/>
    <n v="12"/>
    <n v="1.2"/>
    <x v="0"/>
    <x v="1"/>
  </r>
  <r>
    <x v="1"/>
    <s v="Germany"/>
    <x v="0"/>
    <s v="None"/>
    <n v="888"/>
    <n v="3"/>
    <n v="15"/>
    <n v="13320"/>
    <n v="0"/>
    <n v="13320"/>
    <n v="8880"/>
    <n v="10656"/>
    <d v="2014-06-01T00:00:00"/>
    <n v="6"/>
    <s v="June"/>
    <s v="2014"/>
    <n v="0.8"/>
    <n v="12"/>
    <n v="1.2"/>
    <x v="0"/>
    <x v="1"/>
  </r>
  <r>
    <x v="1"/>
    <s v="Mexico"/>
    <x v="0"/>
    <s v="None"/>
    <n v="2470"/>
    <n v="3"/>
    <n v="15"/>
    <n v="37050"/>
    <n v="0"/>
    <n v="37050"/>
    <n v="24700"/>
    <n v="29640"/>
    <d v="2014-06-01T00:00:00"/>
    <n v="6"/>
    <s v="June"/>
    <s v="2014"/>
    <n v="0.8"/>
    <n v="12"/>
    <n v="1.2"/>
    <x v="0"/>
    <x v="0"/>
  </r>
  <r>
    <x v="0"/>
    <s v="Germany"/>
    <x v="0"/>
    <s v="None"/>
    <n v="1513"/>
    <n v="3"/>
    <n v="350"/>
    <n v="529550"/>
    <n v="0"/>
    <n v="529550"/>
    <n v="393380"/>
    <n v="525011"/>
    <d v="2014-12-01T00:00:00"/>
    <n v="12"/>
    <s v="December"/>
    <s v="2014"/>
    <n v="0.99142857142857144"/>
    <n v="347"/>
    <n v="1.3346153846153845"/>
    <x v="1"/>
    <x v="1"/>
  </r>
  <r>
    <x v="1"/>
    <s v="Germany"/>
    <x v="1"/>
    <s v="None"/>
    <n v="921"/>
    <n v="5"/>
    <n v="15"/>
    <n v="13815"/>
    <n v="0"/>
    <n v="13815"/>
    <n v="9210"/>
    <n v="9210"/>
    <d v="2014-03-01T00:00:00"/>
    <n v="3"/>
    <s v="March"/>
    <s v="2014"/>
    <n v="0.66666666666666663"/>
    <n v="10"/>
    <n v="1"/>
    <x v="0"/>
    <x v="1"/>
  </r>
  <r>
    <x v="2"/>
    <s v="Canada"/>
    <x v="1"/>
    <s v="None"/>
    <n v="2518"/>
    <n v="5"/>
    <n v="12"/>
    <n v="30216"/>
    <n v="0"/>
    <n v="30216"/>
    <n v="7554"/>
    <n v="17626"/>
    <d v="2014-06-01T00:00:00"/>
    <n v="6"/>
    <s v="June"/>
    <s v="2014"/>
    <n v="0.58333333333333337"/>
    <n v="7"/>
    <n v="2.3333333333333335"/>
    <x v="0"/>
    <x v="0"/>
  </r>
  <r>
    <x v="0"/>
    <s v="France"/>
    <x v="1"/>
    <s v="None"/>
    <n v="1899"/>
    <n v="5"/>
    <n v="20"/>
    <n v="37980"/>
    <n v="0"/>
    <n v="37980"/>
    <n v="18990"/>
    <n v="28485"/>
    <d v="2014-06-01T00:00:00"/>
    <n v="6"/>
    <s v="June"/>
    <s v="2014"/>
    <n v="0.75"/>
    <n v="15"/>
    <n v="1.5"/>
    <x v="0"/>
    <x v="1"/>
  </r>
  <r>
    <x v="2"/>
    <s v="Germany"/>
    <x v="1"/>
    <s v="None"/>
    <n v="1545"/>
    <n v="5"/>
    <n v="12"/>
    <n v="18540"/>
    <n v="0"/>
    <n v="18540"/>
    <n v="4635"/>
    <n v="10815"/>
    <d v="2014-06-01T00:00:00"/>
    <n v="6"/>
    <s v="June"/>
    <s v="2014"/>
    <n v="0.58333333333333337"/>
    <n v="7"/>
    <n v="2.3333333333333335"/>
    <x v="0"/>
    <x v="1"/>
  </r>
  <r>
    <x v="1"/>
    <s v="Mexico"/>
    <x v="1"/>
    <s v="None"/>
    <n v="2470"/>
    <n v="5"/>
    <n v="15"/>
    <n v="37050"/>
    <n v="0"/>
    <n v="37050"/>
    <n v="24700"/>
    <n v="24700"/>
    <d v="2014-06-01T00:00:00"/>
    <n v="6"/>
    <s v="June"/>
    <s v="2014"/>
    <n v="0.66666666666666663"/>
    <n v="10"/>
    <n v="1"/>
    <x v="0"/>
    <x v="0"/>
  </r>
  <r>
    <x v="3"/>
    <s v="Canada"/>
    <x v="1"/>
    <s v="None"/>
    <n v="2665.5"/>
    <n v="5"/>
    <n v="125"/>
    <n v="333187.5"/>
    <n v="0"/>
    <n v="333187.5"/>
    <n v="319860"/>
    <n v="319860"/>
    <d v="2014-07-01T00:00:00"/>
    <n v="7"/>
    <s v="July"/>
    <s v="2014"/>
    <n v="0.96"/>
    <n v="120"/>
    <n v="1"/>
    <x v="2"/>
    <x v="0"/>
  </r>
  <r>
    <x v="4"/>
    <s v="Mexico"/>
    <x v="1"/>
    <s v="None"/>
    <n v="958"/>
    <n v="5"/>
    <n v="300"/>
    <n v="287400"/>
    <n v="0"/>
    <n v="287400"/>
    <n v="239500"/>
    <n v="282610"/>
    <d v="2014-08-01T00:00:00"/>
    <n v="8"/>
    <s v="August"/>
    <s v="2014"/>
    <n v="0.98333333333333328"/>
    <n v="295"/>
    <n v="1.18"/>
    <x v="1"/>
    <x v="0"/>
  </r>
  <r>
    <x v="0"/>
    <s v="Germany"/>
    <x v="1"/>
    <s v="None"/>
    <n v="2146"/>
    <n v="5"/>
    <n v="7"/>
    <n v="15022"/>
    <n v="0"/>
    <n v="15022"/>
    <n v="10730"/>
    <n v="4292"/>
    <d v="2014-09-01T00:00:00"/>
    <n v="9"/>
    <s v="September"/>
    <s v="2014"/>
    <n v="0.2857142857142857"/>
    <n v="2"/>
    <n v="0.4"/>
    <x v="0"/>
    <x v="1"/>
  </r>
  <r>
    <x v="3"/>
    <s v="Canada"/>
    <x v="1"/>
    <s v="None"/>
    <n v="345"/>
    <n v="5"/>
    <n v="125"/>
    <n v="43125"/>
    <n v="0"/>
    <n v="43125"/>
    <n v="41400"/>
    <n v="41400"/>
    <d v="2013-10-01T00:00:00"/>
    <n v="10"/>
    <s v="October"/>
    <s v="2013"/>
    <n v="0.96"/>
    <n v="120"/>
    <n v="1"/>
    <x v="2"/>
    <x v="0"/>
  </r>
  <r>
    <x v="1"/>
    <s v="United States of America"/>
    <x v="1"/>
    <s v="None"/>
    <n v="615"/>
    <n v="5"/>
    <n v="15"/>
    <n v="9225"/>
    <n v="0"/>
    <n v="9225"/>
    <n v="6150"/>
    <n v="6150"/>
    <d v="2014-12-01T00:00:00"/>
    <n v="12"/>
    <s v="December"/>
    <s v="2014"/>
    <n v="0.66666666666666663"/>
    <n v="10"/>
    <n v="1"/>
    <x v="0"/>
    <x v="0"/>
  </r>
  <r>
    <x v="0"/>
    <s v="Canada"/>
    <x v="2"/>
    <s v="None"/>
    <n v="292"/>
    <n v="10"/>
    <n v="20"/>
    <n v="5840"/>
    <n v="0"/>
    <n v="5840"/>
    <n v="2920"/>
    <n v="2920"/>
    <d v="2014-02-01T00:00:00"/>
    <n v="2"/>
    <s v="February"/>
    <s v="2014"/>
    <n v="0.5"/>
    <n v="10"/>
    <n v="1"/>
    <x v="0"/>
    <x v="0"/>
  </r>
  <r>
    <x v="1"/>
    <s v="Mexico"/>
    <x v="2"/>
    <s v="None"/>
    <n v="974"/>
    <n v="10"/>
    <n v="15"/>
    <n v="14610"/>
    <n v="0"/>
    <n v="14610"/>
    <n v="9740"/>
    <n v="4870"/>
    <d v="2014-02-01T00:00:00"/>
    <n v="2"/>
    <s v="February"/>
    <s v="2014"/>
    <n v="0.33333333333333331"/>
    <n v="5"/>
    <n v="0.5"/>
    <x v="0"/>
    <x v="0"/>
  </r>
  <r>
    <x v="2"/>
    <s v="Canada"/>
    <x v="2"/>
    <s v="None"/>
    <n v="2518"/>
    <n v="10"/>
    <n v="12"/>
    <n v="30216"/>
    <n v="0"/>
    <n v="30216"/>
    <n v="7554"/>
    <n v="5036"/>
    <d v="2014-06-01T00:00:00"/>
    <n v="6"/>
    <s v="June"/>
    <s v="2014"/>
    <n v="0.16666666666666666"/>
    <n v="2"/>
    <n v="0.66666666666666663"/>
    <x v="0"/>
    <x v="0"/>
  </r>
  <r>
    <x v="0"/>
    <s v="Germany"/>
    <x v="2"/>
    <s v="None"/>
    <n v="1006"/>
    <n v="10"/>
    <n v="350"/>
    <n v="352100"/>
    <n v="0"/>
    <n v="352100"/>
    <n v="261560"/>
    <n v="342040"/>
    <d v="2014-06-01T00:00:00"/>
    <n v="6"/>
    <s v="June"/>
    <s v="2014"/>
    <n v="0.97142857142857142"/>
    <n v="340"/>
    <n v="1.3076923076923077"/>
    <x v="1"/>
    <x v="1"/>
  </r>
  <r>
    <x v="2"/>
    <s v="Germany"/>
    <x v="2"/>
    <s v="None"/>
    <n v="367"/>
    <n v="10"/>
    <n v="12"/>
    <n v="4404"/>
    <n v="0"/>
    <n v="4404"/>
    <n v="1101"/>
    <n v="734"/>
    <d v="2014-07-01T00:00:00"/>
    <n v="7"/>
    <s v="July"/>
    <s v="2014"/>
    <n v="0.16666666666666666"/>
    <n v="2"/>
    <n v="0.66666666666666663"/>
    <x v="0"/>
    <x v="1"/>
  </r>
  <r>
    <x v="0"/>
    <s v="Mexico"/>
    <x v="2"/>
    <s v="None"/>
    <n v="883"/>
    <n v="10"/>
    <n v="7"/>
    <n v="6181"/>
    <n v="0"/>
    <n v="6181"/>
    <n v="4415"/>
    <n v="-2649"/>
    <d v="2014-08-01T00:00:00"/>
    <n v="8"/>
    <s v="August"/>
    <s v="2014"/>
    <n v="-0.42857142857142855"/>
    <n v="-3"/>
    <n v="-0.6"/>
    <x v="0"/>
    <x v="0"/>
  </r>
  <r>
    <x v="1"/>
    <s v="France"/>
    <x v="2"/>
    <s v="None"/>
    <n v="549"/>
    <n v="10"/>
    <n v="15"/>
    <n v="8235"/>
    <n v="0"/>
    <n v="8235"/>
    <n v="5490"/>
    <n v="2745"/>
    <d v="2013-09-01T00:00:00"/>
    <n v="9"/>
    <s v="September"/>
    <s v="2013"/>
    <n v="0.33333333333333331"/>
    <n v="5"/>
    <n v="0.5"/>
    <x v="0"/>
    <x v="1"/>
  </r>
  <r>
    <x v="4"/>
    <s v="Mexico"/>
    <x v="2"/>
    <s v="None"/>
    <n v="788"/>
    <n v="10"/>
    <n v="300"/>
    <n v="236400"/>
    <n v="0"/>
    <n v="236400"/>
    <n v="197000"/>
    <n v="228520"/>
    <d v="2013-09-01T00:00:00"/>
    <n v="9"/>
    <s v="September"/>
    <s v="2013"/>
    <n v="0.96666666666666667"/>
    <n v="290"/>
    <n v="1.1599999999999999"/>
    <x v="1"/>
    <x v="0"/>
  </r>
  <r>
    <x v="1"/>
    <s v="Mexico"/>
    <x v="2"/>
    <s v="None"/>
    <n v="2472"/>
    <n v="10"/>
    <n v="15"/>
    <n v="37080"/>
    <n v="0"/>
    <n v="37080"/>
    <n v="24720"/>
    <n v="12360"/>
    <d v="2014-09-01T00:00:00"/>
    <n v="9"/>
    <s v="September"/>
    <s v="2014"/>
    <n v="0.33333333333333331"/>
    <n v="5"/>
    <n v="0.5"/>
    <x v="0"/>
    <x v="0"/>
  </r>
  <r>
    <x v="0"/>
    <s v="United States of America"/>
    <x v="2"/>
    <s v="None"/>
    <n v="1143"/>
    <n v="10"/>
    <n v="7"/>
    <n v="8001"/>
    <n v="0"/>
    <n v="8001"/>
    <n v="5715"/>
    <n v="-3429"/>
    <d v="2014-10-01T00:00:00"/>
    <n v="10"/>
    <s v="October"/>
    <s v="2014"/>
    <n v="-0.42857142857142855"/>
    <n v="-3"/>
    <n v="-0.6"/>
    <x v="0"/>
    <x v="0"/>
  </r>
  <r>
    <x v="0"/>
    <s v="Canada"/>
    <x v="2"/>
    <s v="None"/>
    <n v="1725"/>
    <n v="10"/>
    <n v="350"/>
    <n v="603750"/>
    <n v="0"/>
    <n v="603750"/>
    <n v="448500"/>
    <n v="586500"/>
    <d v="2013-11-01T00:00:00"/>
    <n v="11"/>
    <s v="November"/>
    <s v="2013"/>
    <n v="0.97142857142857142"/>
    <n v="340"/>
    <n v="1.3076923076923077"/>
    <x v="1"/>
    <x v="0"/>
  </r>
  <r>
    <x v="2"/>
    <s v="United States of America"/>
    <x v="2"/>
    <s v="None"/>
    <n v="912"/>
    <n v="10"/>
    <n v="12"/>
    <n v="10944"/>
    <n v="0"/>
    <n v="10944"/>
    <n v="2736"/>
    <n v="1824"/>
    <d v="2013-11-01T00:00:00"/>
    <n v="11"/>
    <s v="November"/>
    <s v="2013"/>
    <n v="0.16666666666666666"/>
    <n v="2"/>
    <n v="0.66666666666666663"/>
    <x v="0"/>
    <x v="0"/>
  </r>
  <r>
    <x v="1"/>
    <s v="Canada"/>
    <x v="2"/>
    <s v="None"/>
    <n v="2152"/>
    <n v="10"/>
    <n v="15"/>
    <n v="32280"/>
    <n v="0"/>
    <n v="32280"/>
    <n v="21520"/>
    <n v="10760"/>
    <d v="2013-12-01T00:00:00"/>
    <n v="12"/>
    <s v="December"/>
    <s v="2013"/>
    <n v="0.33333333333333331"/>
    <n v="5"/>
    <n v="0.5"/>
    <x v="0"/>
    <x v="0"/>
  </r>
  <r>
    <x v="0"/>
    <s v="Canada"/>
    <x v="2"/>
    <s v="None"/>
    <n v="1817"/>
    <n v="10"/>
    <n v="20"/>
    <n v="36340"/>
    <n v="0"/>
    <n v="36340"/>
    <n v="18170"/>
    <n v="18170"/>
    <d v="2014-12-01T00:00:00"/>
    <n v="12"/>
    <s v="December"/>
    <s v="2014"/>
    <n v="0.5"/>
    <n v="10"/>
    <n v="1"/>
    <x v="0"/>
    <x v="0"/>
  </r>
  <r>
    <x v="0"/>
    <s v="Germany"/>
    <x v="2"/>
    <s v="None"/>
    <n v="1513"/>
    <n v="10"/>
    <n v="350"/>
    <n v="529550"/>
    <n v="0"/>
    <n v="529550"/>
    <n v="393380"/>
    <n v="514420"/>
    <d v="2014-12-01T00:00:00"/>
    <n v="12"/>
    <s v="December"/>
    <s v="2014"/>
    <n v="0.97142857142857142"/>
    <n v="340"/>
    <n v="1.3076923076923077"/>
    <x v="1"/>
    <x v="1"/>
  </r>
  <r>
    <x v="0"/>
    <s v="Mexico"/>
    <x v="3"/>
    <s v="None"/>
    <n v="1493"/>
    <n v="120"/>
    <n v="7"/>
    <n v="10451"/>
    <n v="0"/>
    <n v="10451"/>
    <n v="7465"/>
    <n v="-168709"/>
    <d v="2014-01-01T00:00:00"/>
    <n v="1"/>
    <s v="January"/>
    <s v="2014"/>
    <n v="-16.142857142857142"/>
    <n v="-113"/>
    <n v="-22.6"/>
    <x v="0"/>
    <x v="0"/>
  </r>
  <r>
    <x v="3"/>
    <s v="France"/>
    <x v="3"/>
    <s v="None"/>
    <n v="1804"/>
    <n v="120"/>
    <n v="125"/>
    <n v="225500"/>
    <n v="0"/>
    <n v="225500"/>
    <n v="216480"/>
    <n v="9020"/>
    <d v="2014-02-01T00:00:00"/>
    <n v="2"/>
    <s v="February"/>
    <s v="2014"/>
    <n v="0.04"/>
    <n v="5"/>
    <n v="4.1666666666666664E-2"/>
    <x v="2"/>
    <x v="1"/>
  </r>
  <r>
    <x v="2"/>
    <s v="Germany"/>
    <x v="3"/>
    <s v="None"/>
    <n v="2161"/>
    <n v="120"/>
    <n v="12"/>
    <n v="25932"/>
    <n v="0"/>
    <n v="25932"/>
    <n v="6483"/>
    <n v="-233388"/>
    <d v="2014-03-01T00:00:00"/>
    <n v="3"/>
    <s v="March"/>
    <s v="2014"/>
    <n v="-9"/>
    <n v="-108"/>
    <n v="-36"/>
    <x v="0"/>
    <x v="1"/>
  </r>
  <r>
    <x v="0"/>
    <s v="Germany"/>
    <x v="3"/>
    <s v="None"/>
    <n v="1006"/>
    <n v="120"/>
    <n v="350"/>
    <n v="352100"/>
    <n v="0"/>
    <n v="352100"/>
    <n v="261560"/>
    <n v="231380"/>
    <d v="2014-06-01T00:00:00"/>
    <n v="6"/>
    <s v="June"/>
    <s v="2014"/>
    <n v="0.65714285714285714"/>
    <n v="230"/>
    <n v="0.88461538461538458"/>
    <x v="1"/>
    <x v="1"/>
  </r>
  <r>
    <x v="2"/>
    <s v="Germany"/>
    <x v="3"/>
    <s v="None"/>
    <n v="1545"/>
    <n v="120"/>
    <n v="12"/>
    <n v="18540"/>
    <n v="0"/>
    <n v="18540"/>
    <n v="4635"/>
    <n v="-166860"/>
    <d v="2014-06-01T00:00:00"/>
    <n v="6"/>
    <s v="June"/>
    <s v="2014"/>
    <n v="-9"/>
    <n v="-108"/>
    <n v="-36"/>
    <x v="0"/>
    <x v="1"/>
  </r>
  <r>
    <x v="3"/>
    <s v="United States of America"/>
    <x v="3"/>
    <s v="None"/>
    <n v="2821"/>
    <n v="120"/>
    <n v="125"/>
    <n v="352625"/>
    <n v="0"/>
    <n v="352625"/>
    <n v="338520"/>
    <n v="14105"/>
    <d v="2014-08-01T00:00:00"/>
    <n v="8"/>
    <s v="August"/>
    <s v="2014"/>
    <n v="0.04"/>
    <n v="5"/>
    <n v="4.1666666666666664E-2"/>
    <x v="2"/>
    <x v="0"/>
  </r>
  <r>
    <x v="3"/>
    <s v="Canada"/>
    <x v="3"/>
    <s v="None"/>
    <n v="345"/>
    <n v="120"/>
    <n v="125"/>
    <n v="43125"/>
    <n v="0"/>
    <n v="43125"/>
    <n v="41400"/>
    <n v="1725"/>
    <d v="2013-10-01T00:00:00"/>
    <n v="10"/>
    <s v="October"/>
    <s v="2013"/>
    <n v="0.04"/>
    <n v="5"/>
    <n v="4.1666666666666664E-2"/>
    <x v="2"/>
    <x v="0"/>
  </r>
  <r>
    <x v="4"/>
    <s v="Canada"/>
    <x v="4"/>
    <s v="None"/>
    <n v="2001"/>
    <n v="250"/>
    <n v="300"/>
    <n v="600300"/>
    <n v="0"/>
    <n v="600300"/>
    <n v="500250"/>
    <n v="100050"/>
    <d v="2014-02-01T00:00:00"/>
    <n v="2"/>
    <s v="February"/>
    <s v="2014"/>
    <n v="0.16666666666666666"/>
    <n v="50"/>
    <n v="0.2"/>
    <x v="1"/>
    <x v="0"/>
  </r>
  <r>
    <x v="2"/>
    <s v="Germany"/>
    <x v="4"/>
    <s v="None"/>
    <n v="2838"/>
    <n v="250"/>
    <n v="12"/>
    <n v="34056"/>
    <n v="0"/>
    <n v="34056"/>
    <n v="8514"/>
    <n v="-675444"/>
    <d v="2014-04-01T00:00:00"/>
    <n v="4"/>
    <s v="April"/>
    <s v="2014"/>
    <n v="-19.833333333333332"/>
    <n v="-238"/>
    <n v="-79.333333333333329"/>
    <x v="0"/>
    <x v="1"/>
  </r>
  <r>
    <x v="1"/>
    <s v="France"/>
    <x v="4"/>
    <s v="None"/>
    <n v="2178"/>
    <n v="250"/>
    <n v="15"/>
    <n v="32670"/>
    <n v="0"/>
    <n v="32670"/>
    <n v="21780"/>
    <n v="-511830"/>
    <d v="2014-06-01T00:00:00"/>
    <n v="6"/>
    <s v="June"/>
    <s v="2014"/>
    <n v="-15.666666666666666"/>
    <n v="-235"/>
    <n v="-23.5"/>
    <x v="0"/>
    <x v="1"/>
  </r>
  <r>
    <x v="1"/>
    <s v="Germany"/>
    <x v="4"/>
    <s v="None"/>
    <n v="888"/>
    <n v="250"/>
    <n v="15"/>
    <n v="13320"/>
    <n v="0"/>
    <n v="13320"/>
    <n v="8880"/>
    <n v="-208680"/>
    <d v="2014-06-01T00:00:00"/>
    <n v="6"/>
    <s v="June"/>
    <s v="2014"/>
    <n v="-15.666666666666666"/>
    <n v="-235"/>
    <n v="-23.5"/>
    <x v="0"/>
    <x v="1"/>
  </r>
  <r>
    <x v="0"/>
    <s v="France"/>
    <x v="4"/>
    <s v="None"/>
    <n v="1527"/>
    <n v="250"/>
    <n v="350"/>
    <n v="534450"/>
    <n v="0"/>
    <n v="534450"/>
    <n v="397020"/>
    <n v="152700"/>
    <d v="2013-09-01T00:00:00"/>
    <n v="9"/>
    <s v="September"/>
    <s v="2013"/>
    <n v="0.2857142857142857"/>
    <n v="100"/>
    <n v="0.38461538461538464"/>
    <x v="1"/>
    <x v="1"/>
  </r>
  <r>
    <x v="4"/>
    <s v="France"/>
    <x v="4"/>
    <s v="None"/>
    <n v="2151"/>
    <n v="250"/>
    <n v="300"/>
    <n v="645300"/>
    <n v="0"/>
    <n v="645300"/>
    <n v="537750"/>
    <n v="107550"/>
    <d v="2014-09-01T00:00:00"/>
    <n v="9"/>
    <s v="September"/>
    <s v="2014"/>
    <n v="0.16666666666666666"/>
    <n v="50"/>
    <n v="0.2"/>
    <x v="1"/>
    <x v="1"/>
  </r>
  <r>
    <x v="0"/>
    <s v="Canada"/>
    <x v="4"/>
    <s v="None"/>
    <n v="1817"/>
    <n v="250"/>
    <n v="20"/>
    <n v="36340"/>
    <n v="0"/>
    <n v="36340"/>
    <n v="18170"/>
    <n v="-417910"/>
    <d v="2014-12-01T00:00:00"/>
    <n v="12"/>
    <s v="December"/>
    <s v="2014"/>
    <n v="-11.5"/>
    <n v="-230"/>
    <n v="-23"/>
    <x v="0"/>
    <x v="0"/>
  </r>
  <r>
    <x v="0"/>
    <s v="France"/>
    <x v="5"/>
    <s v="None"/>
    <n v="2750"/>
    <n v="260"/>
    <n v="350"/>
    <n v="962500"/>
    <n v="0"/>
    <n v="962500"/>
    <n v="715000"/>
    <n v="247500"/>
    <d v="2014-02-01T00:00:00"/>
    <n v="2"/>
    <s v="February"/>
    <s v="2014"/>
    <n v="0.25714285714285712"/>
    <n v="90"/>
    <n v="0.34615384615384615"/>
    <x v="1"/>
    <x v="1"/>
  </r>
  <r>
    <x v="2"/>
    <s v="United States of America"/>
    <x v="5"/>
    <s v="None"/>
    <n v="1953"/>
    <n v="260"/>
    <n v="12"/>
    <n v="23436"/>
    <n v="0"/>
    <n v="23436"/>
    <n v="5859"/>
    <n v="-484344"/>
    <d v="2014-04-01T00:00:00"/>
    <n v="4"/>
    <s v="April"/>
    <s v="2014"/>
    <n v="-20.666666666666668"/>
    <n v="-248"/>
    <n v="-82.666666666666671"/>
    <x v="0"/>
    <x v="0"/>
  </r>
  <r>
    <x v="3"/>
    <s v="Germany"/>
    <x v="5"/>
    <s v="None"/>
    <n v="4219.5"/>
    <n v="260"/>
    <n v="125"/>
    <n v="527437.5"/>
    <n v="0"/>
    <n v="527437.5"/>
    <n v="506340"/>
    <n v="-569632.5"/>
    <d v="2014-04-01T00:00:00"/>
    <n v="4"/>
    <s v="April"/>
    <s v="2014"/>
    <n v="-1.08"/>
    <n v="-135"/>
    <n v="-1.125"/>
    <x v="2"/>
    <x v="1"/>
  </r>
  <r>
    <x v="0"/>
    <s v="France"/>
    <x v="5"/>
    <s v="None"/>
    <n v="1899"/>
    <n v="260"/>
    <n v="20"/>
    <n v="37980"/>
    <n v="0"/>
    <n v="37980"/>
    <n v="18990"/>
    <n v="-455760"/>
    <d v="2014-06-01T00:00:00"/>
    <n v="6"/>
    <s v="June"/>
    <s v="2014"/>
    <n v="-12"/>
    <n v="-240"/>
    <n v="-24"/>
    <x v="0"/>
    <x v="1"/>
  </r>
  <r>
    <x v="0"/>
    <s v="Germany"/>
    <x v="5"/>
    <s v="None"/>
    <n v="1686"/>
    <n v="260"/>
    <n v="7"/>
    <n v="11802"/>
    <n v="0"/>
    <n v="11802"/>
    <n v="8430"/>
    <n v="-426558"/>
    <d v="2014-07-01T00:00:00"/>
    <n v="7"/>
    <s v="July"/>
    <s v="2014"/>
    <n v="-36.142857142857146"/>
    <n v="-253"/>
    <n v="-50.6"/>
    <x v="0"/>
    <x v="1"/>
  </r>
  <r>
    <x v="2"/>
    <s v="United States of America"/>
    <x v="5"/>
    <s v="None"/>
    <n v="2141"/>
    <n v="260"/>
    <n v="12"/>
    <n v="25692"/>
    <n v="0"/>
    <n v="25692"/>
    <n v="6423"/>
    <n v="-530968"/>
    <d v="2014-08-01T00:00:00"/>
    <n v="8"/>
    <s v="August"/>
    <s v="2014"/>
    <n v="-20.666666666666668"/>
    <n v="-248"/>
    <n v="-82.666666666666671"/>
    <x v="0"/>
    <x v="0"/>
  </r>
  <r>
    <x v="0"/>
    <s v="United States of America"/>
    <x v="5"/>
    <s v="None"/>
    <n v="1143"/>
    <n v="260"/>
    <n v="7"/>
    <n v="8001"/>
    <n v="0"/>
    <n v="8001"/>
    <n v="5715"/>
    <n v="-289179"/>
    <d v="2014-10-01T00:00:00"/>
    <n v="10"/>
    <s v="October"/>
    <s v="2014"/>
    <n v="-36.142857142857146"/>
    <n v="-253"/>
    <n v="-50.6"/>
    <x v="0"/>
    <x v="0"/>
  </r>
  <r>
    <x v="1"/>
    <s v="United States of America"/>
    <x v="5"/>
    <s v="None"/>
    <n v="615"/>
    <n v="260"/>
    <n v="15"/>
    <n v="9225"/>
    <n v="0"/>
    <n v="9225"/>
    <n v="6150"/>
    <n v="-150675"/>
    <d v="2014-12-01T00:00:00"/>
    <n v="12"/>
    <s v="December"/>
    <s v="2014"/>
    <n v="-16.333333333333332"/>
    <n v="-245"/>
    <n v="-24.5"/>
    <x v="0"/>
    <x v="0"/>
  </r>
  <r>
    <x v="0"/>
    <s v="France"/>
    <x v="2"/>
    <s v="Low"/>
    <n v="3945"/>
    <n v="10"/>
    <n v="7"/>
    <n v="27615"/>
    <n v="276.14999999999998"/>
    <n v="27338.85"/>
    <n v="19725"/>
    <n v="-11835"/>
    <d v="2014-01-01T00:00:00"/>
    <n v="1"/>
    <s v="January"/>
    <s v="2014"/>
    <n v="-0.4329004329004329"/>
    <n v="-3"/>
    <n v="-0.6"/>
    <x v="0"/>
    <x v="1"/>
  </r>
  <r>
    <x v="1"/>
    <s v="France"/>
    <x v="2"/>
    <s v="Low"/>
    <n v="2296"/>
    <n v="10"/>
    <n v="15"/>
    <n v="34440"/>
    <n v="344.4"/>
    <n v="34095.599999999999"/>
    <n v="22960"/>
    <n v="11480"/>
    <d v="2014-02-01T00:00:00"/>
    <n v="2"/>
    <s v="February"/>
    <s v="2014"/>
    <n v="0.33670033670033672"/>
    <n v="5"/>
    <n v="0.5"/>
    <x v="0"/>
    <x v="1"/>
  </r>
  <r>
    <x v="0"/>
    <s v="France"/>
    <x v="2"/>
    <s v="Low"/>
    <n v="1030"/>
    <n v="10"/>
    <n v="7"/>
    <n v="7210"/>
    <n v="72.099999999999994"/>
    <n v="7137.9"/>
    <n v="5150"/>
    <n v="-3090"/>
    <d v="2014-05-01T00:00:00"/>
    <n v="5"/>
    <s v="May"/>
    <s v="2014"/>
    <n v="-0.4329004329004329"/>
    <n v="-3"/>
    <n v="-0.6"/>
    <x v="0"/>
    <x v="1"/>
  </r>
  <r>
    <x v="0"/>
    <s v="France"/>
    <x v="3"/>
    <s v="Low"/>
    <n v="639"/>
    <n v="120"/>
    <n v="7"/>
    <n v="4473"/>
    <n v="44.73"/>
    <n v="4428.2700000000004"/>
    <n v="3195"/>
    <n v="-72207"/>
    <d v="2014-11-01T00:00:00"/>
    <n v="11"/>
    <s v="November"/>
    <s v="2014"/>
    <n v="-16.305916305916305"/>
    <n v="-113"/>
    <n v="-22.6"/>
    <x v="0"/>
    <x v="1"/>
  </r>
  <r>
    <x v="0"/>
    <s v="Canada"/>
    <x v="4"/>
    <s v="Low"/>
    <n v="1326"/>
    <n v="250"/>
    <n v="7"/>
    <n v="9282"/>
    <n v="92.82"/>
    <n v="9189.18"/>
    <n v="6630"/>
    <n v="-322218"/>
    <d v="2014-03-01T00:00:00"/>
    <n v="3"/>
    <s v="March"/>
    <s v="2014"/>
    <n v="-35.064935064935064"/>
    <n v="-243"/>
    <n v="-48.6"/>
    <x v="0"/>
    <x v="0"/>
  </r>
  <r>
    <x v="2"/>
    <s v="United States of America"/>
    <x v="0"/>
    <s v="Low"/>
    <n v="1858"/>
    <n v="3"/>
    <n v="12"/>
    <n v="22296"/>
    <n v="222.96"/>
    <n v="22073.040000000001"/>
    <n v="5574"/>
    <n v="16722"/>
    <d v="2014-02-01T00:00:00"/>
    <n v="2"/>
    <s v="February"/>
    <s v="2014"/>
    <n v="0.75757575757575757"/>
    <n v="9"/>
    <n v="3"/>
    <x v="0"/>
    <x v="0"/>
  </r>
  <r>
    <x v="0"/>
    <s v="Mexico"/>
    <x v="0"/>
    <s v="Low"/>
    <n v="1210"/>
    <n v="3"/>
    <n v="350"/>
    <n v="423500"/>
    <n v="4235"/>
    <n v="419265"/>
    <n v="314600"/>
    <n v="419870"/>
    <d v="2014-03-01T00:00:00"/>
    <n v="3"/>
    <s v="March"/>
    <s v="2014"/>
    <n v="1.0014430014430014"/>
    <n v="347"/>
    <n v="1.3346153846153845"/>
    <x v="1"/>
    <x v="0"/>
  </r>
  <r>
    <x v="0"/>
    <s v="United States of America"/>
    <x v="0"/>
    <s v="Low"/>
    <n v="2529"/>
    <n v="3"/>
    <n v="7"/>
    <n v="17703"/>
    <n v="177.03"/>
    <n v="17525.97"/>
    <n v="12645"/>
    <n v="10116"/>
    <d v="2014-07-01T00:00:00"/>
    <n v="7"/>
    <s v="July"/>
    <s v="2014"/>
    <n v="0.57720057720057716"/>
    <n v="4"/>
    <n v="0.8"/>
    <x v="0"/>
    <x v="0"/>
  </r>
  <r>
    <x v="2"/>
    <s v="Canada"/>
    <x v="0"/>
    <s v="Low"/>
    <n v="1445"/>
    <n v="3"/>
    <n v="12"/>
    <n v="17340"/>
    <n v="173.4"/>
    <n v="17166.599999999999"/>
    <n v="4335"/>
    <n v="13005"/>
    <d v="2014-09-01T00:00:00"/>
    <n v="9"/>
    <s v="September"/>
    <s v="2014"/>
    <n v="0.75757575757575768"/>
    <n v="9"/>
    <n v="3"/>
    <x v="0"/>
    <x v="0"/>
  </r>
  <r>
    <x v="3"/>
    <s v="United States of America"/>
    <x v="0"/>
    <s v="Low"/>
    <n v="330"/>
    <n v="3"/>
    <n v="125"/>
    <n v="41250"/>
    <n v="412.5"/>
    <n v="40837.5"/>
    <n v="39600"/>
    <n v="40260"/>
    <d v="2013-09-01T00:00:00"/>
    <n v="9"/>
    <s v="September"/>
    <s v="2013"/>
    <n v="0.98585858585858588"/>
    <n v="122"/>
    <n v="1.0166666666666666"/>
    <x v="2"/>
    <x v="0"/>
  </r>
  <r>
    <x v="2"/>
    <s v="France"/>
    <x v="0"/>
    <s v="Low"/>
    <n v="2671"/>
    <n v="3"/>
    <n v="12"/>
    <n v="32052"/>
    <n v="320.52"/>
    <n v="31731.48"/>
    <n v="8013"/>
    <n v="24039"/>
    <d v="2014-09-01T00:00:00"/>
    <n v="9"/>
    <s v="September"/>
    <s v="2014"/>
    <n v="0.75757575757575757"/>
    <n v="9"/>
    <n v="3"/>
    <x v="0"/>
    <x v="1"/>
  </r>
  <r>
    <x v="2"/>
    <s v="Germany"/>
    <x v="0"/>
    <s v="Low"/>
    <n v="766"/>
    <n v="3"/>
    <n v="12"/>
    <n v="9192"/>
    <n v="91.92"/>
    <n v="9100.08"/>
    <n v="2298"/>
    <n v="6894"/>
    <d v="2013-10-01T00:00:00"/>
    <n v="10"/>
    <s v="October"/>
    <s v="2013"/>
    <n v="0.75757575757575757"/>
    <n v="9"/>
    <n v="3"/>
    <x v="0"/>
    <x v="1"/>
  </r>
  <r>
    <x v="4"/>
    <s v="Mexico"/>
    <x v="0"/>
    <s v="Low"/>
    <n v="494"/>
    <n v="3"/>
    <n v="300"/>
    <n v="148200"/>
    <n v="1482"/>
    <n v="146718"/>
    <n v="123500"/>
    <n v="146718"/>
    <d v="2013-10-01T00:00:00"/>
    <n v="10"/>
    <s v="October"/>
    <s v="2013"/>
    <n v="1"/>
    <n v="297"/>
    <n v="1.1879999999999999"/>
    <x v="1"/>
    <x v="0"/>
  </r>
  <r>
    <x v="0"/>
    <s v="Mexico"/>
    <x v="0"/>
    <s v="Low"/>
    <n v="1397"/>
    <n v="3"/>
    <n v="350"/>
    <n v="488950"/>
    <n v="4889.5"/>
    <n v="484060.5"/>
    <n v="363220"/>
    <n v="484759"/>
    <d v="2014-10-01T00:00:00"/>
    <n v="10"/>
    <s v="October"/>
    <s v="2014"/>
    <n v="1.0014430014430014"/>
    <n v="347"/>
    <n v="1.3346153846153845"/>
    <x v="1"/>
    <x v="0"/>
  </r>
  <r>
    <x v="0"/>
    <s v="France"/>
    <x v="0"/>
    <s v="Low"/>
    <n v="2155"/>
    <n v="3"/>
    <n v="350"/>
    <n v="754250"/>
    <n v="7542.5"/>
    <n v="746707.5"/>
    <n v="560300"/>
    <n v="747785"/>
    <d v="2014-12-01T00:00:00"/>
    <n v="12"/>
    <s v="December"/>
    <s v="2014"/>
    <n v="1.0014430014430014"/>
    <n v="347"/>
    <n v="1.3346153846153845"/>
    <x v="1"/>
    <x v="1"/>
  </r>
  <r>
    <x v="1"/>
    <s v="Mexico"/>
    <x v="1"/>
    <s v="Low"/>
    <n v="2214"/>
    <n v="5"/>
    <n v="15"/>
    <n v="33210"/>
    <n v="332.1"/>
    <n v="32877.9"/>
    <n v="22140"/>
    <n v="22140"/>
    <d v="2014-03-01T00:00:00"/>
    <n v="3"/>
    <s v="March"/>
    <s v="2014"/>
    <n v="0.67340067340067333"/>
    <n v="10"/>
    <n v="1"/>
    <x v="0"/>
    <x v="0"/>
  </r>
  <r>
    <x v="4"/>
    <s v="United States of America"/>
    <x v="1"/>
    <s v="Low"/>
    <n v="2301"/>
    <n v="5"/>
    <n v="300"/>
    <n v="690300"/>
    <n v="6903"/>
    <n v="683397"/>
    <n v="575250"/>
    <n v="678795"/>
    <d v="2014-04-01T00:00:00"/>
    <n v="4"/>
    <s v="April"/>
    <s v="2014"/>
    <n v="0.9932659932659933"/>
    <n v="295"/>
    <n v="1.18"/>
    <x v="1"/>
    <x v="0"/>
  </r>
  <r>
    <x v="0"/>
    <s v="France"/>
    <x v="1"/>
    <s v="Low"/>
    <n v="1375.5"/>
    <n v="5"/>
    <n v="20"/>
    <n v="27510"/>
    <n v="275.10000000000002"/>
    <n v="27234.9"/>
    <n v="13755"/>
    <n v="20632.5"/>
    <d v="2014-07-01T00:00:00"/>
    <n v="7"/>
    <s v="July"/>
    <s v="2014"/>
    <n v="0.75757575757575757"/>
    <n v="15"/>
    <n v="1.5"/>
    <x v="0"/>
    <x v="1"/>
  </r>
  <r>
    <x v="0"/>
    <s v="Canada"/>
    <x v="1"/>
    <s v="Low"/>
    <n v="1830"/>
    <n v="5"/>
    <n v="7"/>
    <n v="12810"/>
    <n v="128.1"/>
    <n v="12681.9"/>
    <n v="9150"/>
    <n v="3660"/>
    <d v="2014-08-01T00:00:00"/>
    <n v="8"/>
    <s v="August"/>
    <s v="2014"/>
    <n v="0.28860028860028863"/>
    <n v="2"/>
    <n v="0.4"/>
    <x v="0"/>
    <x v="0"/>
  </r>
  <r>
    <x v="4"/>
    <s v="United States of America"/>
    <x v="1"/>
    <s v="Low"/>
    <n v="2498"/>
    <n v="5"/>
    <n v="300"/>
    <n v="749400"/>
    <n v="7494"/>
    <n v="741906"/>
    <n v="624500"/>
    <n v="736910"/>
    <d v="2013-09-01T00:00:00"/>
    <n v="9"/>
    <s v="September"/>
    <s v="2013"/>
    <n v="0.9932659932659933"/>
    <n v="295"/>
    <n v="1.18"/>
    <x v="1"/>
    <x v="0"/>
  </r>
  <r>
    <x v="3"/>
    <s v="United States of America"/>
    <x v="1"/>
    <s v="Low"/>
    <n v="663"/>
    <n v="5"/>
    <n v="125"/>
    <n v="82875"/>
    <n v="828.75"/>
    <n v="82046.25"/>
    <n v="79560"/>
    <n v="79560"/>
    <d v="2013-10-01T00:00:00"/>
    <n v="10"/>
    <s v="October"/>
    <s v="2013"/>
    <n v="0.96969696969696972"/>
    <n v="120"/>
    <n v="1"/>
    <x v="2"/>
    <x v="0"/>
  </r>
  <r>
    <x v="1"/>
    <s v="United States of America"/>
    <x v="2"/>
    <s v="Low"/>
    <n v="1514"/>
    <n v="10"/>
    <n v="15"/>
    <n v="22710"/>
    <n v="227.1"/>
    <n v="22482.9"/>
    <n v="15140"/>
    <n v="7570"/>
    <d v="2014-02-01T00:00:00"/>
    <n v="2"/>
    <s v="February"/>
    <s v="2014"/>
    <n v="0.33670033670033667"/>
    <n v="5"/>
    <n v="0.5"/>
    <x v="0"/>
    <x v="0"/>
  </r>
  <r>
    <x v="0"/>
    <s v="United States of America"/>
    <x v="2"/>
    <s v="Low"/>
    <n v="4492.5"/>
    <n v="10"/>
    <n v="7"/>
    <n v="31447.5"/>
    <n v="314.47500000000002"/>
    <n v="31133.025000000001"/>
    <n v="22462.5"/>
    <n v="-13477.5"/>
    <d v="2014-04-01T00:00:00"/>
    <n v="4"/>
    <s v="April"/>
    <s v="2014"/>
    <n v="-0.4329004329004329"/>
    <n v="-3"/>
    <n v="-0.6"/>
    <x v="0"/>
    <x v="0"/>
  </r>
  <r>
    <x v="3"/>
    <s v="United States of America"/>
    <x v="2"/>
    <s v="Low"/>
    <n v="727"/>
    <n v="10"/>
    <n v="125"/>
    <n v="90875"/>
    <n v="908.75"/>
    <n v="89966.25"/>
    <n v="87240"/>
    <n v="83605"/>
    <d v="2014-06-01T00:00:00"/>
    <n v="6"/>
    <s v="June"/>
    <s v="2014"/>
    <n v="0.92929292929292928"/>
    <n v="115"/>
    <n v="0.95833333333333337"/>
    <x v="2"/>
    <x v="0"/>
  </r>
  <r>
    <x v="3"/>
    <s v="France"/>
    <x v="2"/>
    <s v="Low"/>
    <n v="787"/>
    <n v="10"/>
    <n v="125"/>
    <n v="98375"/>
    <n v="983.75"/>
    <n v="97391.25"/>
    <n v="94440"/>
    <n v="90505"/>
    <d v="2014-06-01T00:00:00"/>
    <n v="6"/>
    <s v="June"/>
    <s v="2014"/>
    <n v="0.92929292929292928"/>
    <n v="115"/>
    <n v="0.95833333333333337"/>
    <x v="2"/>
    <x v="1"/>
  </r>
  <r>
    <x v="3"/>
    <s v="Mexico"/>
    <x v="2"/>
    <s v="Low"/>
    <n v="1823"/>
    <n v="10"/>
    <n v="125"/>
    <n v="227875"/>
    <n v="2278.75"/>
    <n v="225596.25"/>
    <n v="218760"/>
    <n v="209645"/>
    <d v="2014-07-01T00:00:00"/>
    <n v="7"/>
    <s v="July"/>
    <s v="2014"/>
    <n v="0.92929292929292928"/>
    <n v="115"/>
    <n v="0.95833333333333337"/>
    <x v="2"/>
    <x v="0"/>
  </r>
  <r>
    <x v="1"/>
    <s v="Germany"/>
    <x v="2"/>
    <s v="Low"/>
    <n v="747"/>
    <n v="10"/>
    <n v="15"/>
    <n v="11205"/>
    <n v="112.05"/>
    <n v="11092.95"/>
    <n v="7470"/>
    <n v="3735"/>
    <d v="2014-09-01T00:00:00"/>
    <n v="9"/>
    <s v="September"/>
    <s v="2014"/>
    <n v="0.33670033670033667"/>
    <n v="5"/>
    <n v="0.5"/>
    <x v="0"/>
    <x v="1"/>
  </r>
  <r>
    <x v="2"/>
    <s v="Germany"/>
    <x v="2"/>
    <s v="Low"/>
    <n v="766"/>
    <n v="10"/>
    <n v="12"/>
    <n v="9192"/>
    <n v="91.92"/>
    <n v="9100.08"/>
    <n v="2298"/>
    <n v="1532"/>
    <d v="2013-10-01T00:00:00"/>
    <n v="10"/>
    <s v="October"/>
    <s v="2013"/>
    <n v="0.16835016835016836"/>
    <n v="2"/>
    <n v="0.66666666666666663"/>
    <x v="0"/>
    <x v="1"/>
  </r>
  <r>
    <x v="4"/>
    <s v="United States of America"/>
    <x v="2"/>
    <s v="Low"/>
    <n v="2905"/>
    <n v="10"/>
    <n v="300"/>
    <n v="871500"/>
    <n v="8715"/>
    <n v="862785"/>
    <n v="726250"/>
    <n v="842450"/>
    <d v="2014-11-01T00:00:00"/>
    <n v="11"/>
    <s v="November"/>
    <s v="2014"/>
    <n v="0.97643097643097643"/>
    <n v="290"/>
    <n v="1.1599999999999999"/>
    <x v="1"/>
    <x v="0"/>
  </r>
  <r>
    <x v="0"/>
    <s v="France"/>
    <x v="2"/>
    <s v="Low"/>
    <n v="2155"/>
    <n v="10"/>
    <n v="350"/>
    <n v="754250"/>
    <n v="7542.5"/>
    <n v="746707.5"/>
    <n v="560300"/>
    <n v="732700"/>
    <d v="2014-12-01T00:00:00"/>
    <n v="12"/>
    <s v="December"/>
    <s v="2014"/>
    <n v="0.98124098124098125"/>
    <n v="340"/>
    <n v="1.3076923076923077"/>
    <x v="1"/>
    <x v="1"/>
  </r>
  <r>
    <x v="0"/>
    <s v="France"/>
    <x v="3"/>
    <s v="Low"/>
    <n v="3864"/>
    <n v="120"/>
    <n v="20"/>
    <n v="77280"/>
    <n v="772.80000000000007"/>
    <n v="76507.199999999997"/>
    <n v="38640"/>
    <n v="-386400"/>
    <d v="2014-04-01T00:00:00"/>
    <n v="4"/>
    <s v="April"/>
    <s v="2014"/>
    <n v="-5.0505050505050511"/>
    <n v="-100"/>
    <n v="-10"/>
    <x v="0"/>
    <x v="1"/>
  </r>
  <r>
    <x v="0"/>
    <s v="Mexico"/>
    <x v="3"/>
    <s v="Low"/>
    <n v="362"/>
    <n v="120"/>
    <n v="7"/>
    <n v="2534"/>
    <n v="25.34"/>
    <n v="2508.66"/>
    <n v="1810"/>
    <n v="-40906"/>
    <d v="2014-05-01T00:00:00"/>
    <n v="5"/>
    <s v="May"/>
    <s v="2014"/>
    <n v="-16.305916305916305"/>
    <n v="-113"/>
    <n v="-22.6"/>
    <x v="0"/>
    <x v="0"/>
  </r>
  <r>
    <x v="3"/>
    <s v="Canada"/>
    <x v="3"/>
    <s v="Low"/>
    <n v="923"/>
    <n v="120"/>
    <n v="125"/>
    <n v="115375"/>
    <n v="1153.75"/>
    <n v="114221.25"/>
    <n v="110760"/>
    <n v="4615"/>
    <d v="2014-08-01T00:00:00"/>
    <n v="8"/>
    <s v="August"/>
    <s v="2014"/>
    <n v="4.0404040404040407E-2"/>
    <n v="5"/>
    <n v="4.1666666666666664E-2"/>
    <x v="2"/>
    <x v="0"/>
  </r>
  <r>
    <x v="3"/>
    <s v="United States of America"/>
    <x v="3"/>
    <s v="Low"/>
    <n v="663"/>
    <n v="120"/>
    <n v="125"/>
    <n v="82875"/>
    <n v="828.75"/>
    <n v="82046.25"/>
    <n v="79560"/>
    <n v="3315"/>
    <d v="2013-10-01T00:00:00"/>
    <n v="10"/>
    <s v="October"/>
    <s v="2013"/>
    <n v="4.0404040404040407E-2"/>
    <n v="5"/>
    <n v="4.1666666666666664E-2"/>
    <x v="2"/>
    <x v="0"/>
  </r>
  <r>
    <x v="0"/>
    <s v="Canada"/>
    <x v="3"/>
    <s v="Low"/>
    <n v="2092"/>
    <n v="120"/>
    <n v="7"/>
    <n v="14644"/>
    <n v="146.44"/>
    <n v="14497.56"/>
    <n v="10460"/>
    <n v="-236396"/>
    <d v="2013-11-01T00:00:00"/>
    <n v="11"/>
    <s v="November"/>
    <s v="2013"/>
    <n v="-16.305916305916305"/>
    <n v="-113"/>
    <n v="-22.6"/>
    <x v="0"/>
    <x v="0"/>
  </r>
  <r>
    <x v="0"/>
    <s v="Germany"/>
    <x v="4"/>
    <s v="Low"/>
    <n v="263"/>
    <n v="250"/>
    <n v="7"/>
    <n v="1841"/>
    <n v="18.41"/>
    <n v="1822.59"/>
    <n v="1315"/>
    <n v="-63909"/>
    <d v="2014-03-01T00:00:00"/>
    <n v="3"/>
    <s v="March"/>
    <s v="2014"/>
    <n v="-35.064935064935064"/>
    <n v="-243"/>
    <n v="-48.6"/>
    <x v="0"/>
    <x v="1"/>
  </r>
  <r>
    <x v="0"/>
    <s v="Canada"/>
    <x v="4"/>
    <s v="Low"/>
    <n v="943.5"/>
    <n v="250"/>
    <n v="350"/>
    <n v="330225"/>
    <n v="3302.25"/>
    <n v="326922.75"/>
    <n v="245310"/>
    <n v="94350"/>
    <d v="2014-04-01T00:00:00"/>
    <n v="4"/>
    <s v="April"/>
    <s v="2014"/>
    <n v="0.28860028860028858"/>
    <n v="100"/>
    <n v="0.38461538461538464"/>
    <x v="1"/>
    <x v="0"/>
  </r>
  <r>
    <x v="3"/>
    <s v="United States of America"/>
    <x v="4"/>
    <s v="Low"/>
    <n v="727"/>
    <n v="250"/>
    <n v="125"/>
    <n v="90875"/>
    <n v="908.75"/>
    <n v="89966.25"/>
    <n v="87240"/>
    <n v="-90875"/>
    <d v="2014-06-01T00:00:00"/>
    <n v="6"/>
    <s v="June"/>
    <s v="2014"/>
    <n v="-1.0101010101010102"/>
    <n v="-125"/>
    <n v="-1.0416666666666667"/>
    <x v="2"/>
    <x v="0"/>
  </r>
  <r>
    <x v="3"/>
    <s v="France"/>
    <x v="4"/>
    <s v="Low"/>
    <n v="787"/>
    <n v="250"/>
    <n v="125"/>
    <n v="98375"/>
    <n v="983.75"/>
    <n v="97391.25"/>
    <n v="94440"/>
    <n v="-98375"/>
    <d v="2014-06-01T00:00:00"/>
    <n v="6"/>
    <s v="June"/>
    <s v="2014"/>
    <n v="-1.0101010101010102"/>
    <n v="-125"/>
    <n v="-1.0416666666666667"/>
    <x v="2"/>
    <x v="1"/>
  </r>
  <r>
    <x v="4"/>
    <s v="Germany"/>
    <x v="4"/>
    <s v="Low"/>
    <n v="986"/>
    <n v="250"/>
    <n v="300"/>
    <n v="295800"/>
    <n v="2958"/>
    <n v="292842"/>
    <n v="246500"/>
    <n v="49300"/>
    <d v="2014-09-01T00:00:00"/>
    <n v="9"/>
    <s v="September"/>
    <s v="2014"/>
    <n v="0.16835016835016836"/>
    <n v="50"/>
    <n v="0.2"/>
    <x v="1"/>
    <x v="1"/>
  </r>
  <r>
    <x v="4"/>
    <s v="Mexico"/>
    <x v="4"/>
    <s v="Low"/>
    <n v="494"/>
    <n v="250"/>
    <n v="300"/>
    <n v="148200"/>
    <n v="1482"/>
    <n v="146718"/>
    <n v="123500"/>
    <n v="24700"/>
    <d v="2013-10-01T00:00:00"/>
    <n v="10"/>
    <s v="October"/>
    <s v="2013"/>
    <n v="0.16835016835016836"/>
    <n v="50"/>
    <n v="0.2"/>
    <x v="1"/>
    <x v="0"/>
  </r>
  <r>
    <x v="0"/>
    <s v="Mexico"/>
    <x v="4"/>
    <s v="Low"/>
    <n v="1397"/>
    <n v="250"/>
    <n v="350"/>
    <n v="488950"/>
    <n v="4889.5"/>
    <n v="484060.5"/>
    <n v="363220"/>
    <n v="139700"/>
    <d v="2014-10-01T00:00:00"/>
    <n v="10"/>
    <s v="October"/>
    <s v="2014"/>
    <n v="0.28860028860028858"/>
    <n v="100"/>
    <n v="0.38461538461538464"/>
    <x v="1"/>
    <x v="0"/>
  </r>
  <r>
    <x v="3"/>
    <s v="France"/>
    <x v="4"/>
    <s v="Low"/>
    <n v="1744"/>
    <n v="250"/>
    <n v="125"/>
    <n v="218000"/>
    <n v="2180"/>
    <n v="215820"/>
    <n v="209280"/>
    <n v="-218000"/>
    <d v="2014-11-01T00:00:00"/>
    <n v="11"/>
    <s v="November"/>
    <s v="2014"/>
    <n v="-1.0101010101010102"/>
    <n v="-125"/>
    <n v="-1.0416666666666667"/>
    <x v="2"/>
    <x v="1"/>
  </r>
  <r>
    <x v="2"/>
    <s v="United States of America"/>
    <x v="5"/>
    <s v="Low"/>
    <n v="1989"/>
    <n v="260"/>
    <n v="12"/>
    <n v="23868"/>
    <n v="238.68"/>
    <n v="23629.32"/>
    <n v="5967"/>
    <n v="-493272"/>
    <d v="2013-09-01T00:00:00"/>
    <n v="9"/>
    <s v="September"/>
    <s v="2013"/>
    <n v="-20.875420875420875"/>
    <n v="-248"/>
    <n v="-82.666666666666671"/>
    <x v="0"/>
    <x v="0"/>
  </r>
  <r>
    <x v="1"/>
    <s v="France"/>
    <x v="5"/>
    <s v="Low"/>
    <n v="321"/>
    <n v="260"/>
    <n v="15"/>
    <n v="4815"/>
    <n v="48.15"/>
    <n v="4766.8500000000004"/>
    <n v="3210"/>
    <n v="-78645"/>
    <d v="2013-11-01T00:00:00"/>
    <n v="11"/>
    <s v="November"/>
    <s v="2013"/>
    <n v="-16.498316498316498"/>
    <n v="-245"/>
    <n v="-24.5"/>
    <x v="0"/>
    <x v="1"/>
  </r>
  <r>
    <x v="3"/>
    <s v="Canada"/>
    <x v="0"/>
    <s v="Low"/>
    <n v="742.5"/>
    <n v="3"/>
    <n v="125"/>
    <n v="92812.5"/>
    <n v="1856.25"/>
    <n v="90956.25"/>
    <n v="89100"/>
    <n v="90585"/>
    <d v="2014-04-01T00:00:00"/>
    <n v="4"/>
    <s v="April"/>
    <s v="2014"/>
    <n v="0.99591836734693873"/>
    <n v="122"/>
    <n v="1.0166666666666666"/>
    <x v="2"/>
    <x v="0"/>
  </r>
  <r>
    <x v="2"/>
    <s v="Canada"/>
    <x v="0"/>
    <s v="Low"/>
    <n v="1295"/>
    <n v="3"/>
    <n v="12"/>
    <n v="15540"/>
    <n v="310.8"/>
    <n v="15229.2"/>
    <n v="3885"/>
    <n v="11655"/>
    <d v="2014-10-01T00:00:00"/>
    <n v="10"/>
    <s v="October"/>
    <s v="2014"/>
    <n v="0.76530612244897955"/>
    <n v="9"/>
    <n v="3"/>
    <x v="0"/>
    <x v="0"/>
  </r>
  <r>
    <x v="4"/>
    <s v="Germany"/>
    <x v="0"/>
    <s v="Low"/>
    <n v="214"/>
    <n v="3"/>
    <n v="300"/>
    <n v="64200"/>
    <n v="1284"/>
    <n v="62916"/>
    <n v="53500"/>
    <n v="63558"/>
    <d v="2013-10-01T00:00:00"/>
    <n v="10"/>
    <s v="October"/>
    <s v="2013"/>
    <n v="1.010204081632653"/>
    <n v="297"/>
    <n v="1.1879999999999999"/>
    <x v="1"/>
    <x v="1"/>
  </r>
  <r>
    <x v="0"/>
    <s v="France"/>
    <x v="0"/>
    <s v="Low"/>
    <n v="2145"/>
    <n v="3"/>
    <n v="7"/>
    <n v="15015"/>
    <n v="300.3"/>
    <n v="14714.7"/>
    <n v="10725"/>
    <n v="8580"/>
    <d v="2013-11-01T00:00:00"/>
    <n v="11"/>
    <s v="November"/>
    <s v="2013"/>
    <n v="0.58309037900874627"/>
    <n v="4"/>
    <n v="0.8"/>
    <x v="0"/>
    <x v="1"/>
  </r>
  <r>
    <x v="0"/>
    <s v="Canada"/>
    <x v="0"/>
    <s v="Low"/>
    <n v="2852"/>
    <n v="3"/>
    <n v="350"/>
    <n v="998200"/>
    <n v="19964"/>
    <n v="978236"/>
    <n v="741520"/>
    <n v="989644"/>
    <d v="2014-12-01T00:00:00"/>
    <n v="12"/>
    <s v="December"/>
    <s v="2014"/>
    <n v="1.0116618075801749"/>
    <n v="347"/>
    <n v="1.3346153846153845"/>
    <x v="1"/>
    <x v="0"/>
  </r>
  <r>
    <x v="2"/>
    <s v="United States of America"/>
    <x v="1"/>
    <s v="Low"/>
    <n v="1142"/>
    <n v="5"/>
    <n v="12"/>
    <n v="13704"/>
    <n v="274.08"/>
    <n v="13429.92"/>
    <n v="3426"/>
    <n v="7994"/>
    <d v="2014-06-01T00:00:00"/>
    <n v="6"/>
    <s v="June"/>
    <s v="2014"/>
    <n v="0.59523809523809523"/>
    <n v="7"/>
    <n v="2.3333333333333335"/>
    <x v="0"/>
    <x v="0"/>
  </r>
  <r>
    <x v="0"/>
    <s v="United States of America"/>
    <x v="1"/>
    <s v="Low"/>
    <n v="1566"/>
    <n v="5"/>
    <n v="20"/>
    <n v="31320"/>
    <n v="626.4"/>
    <n v="30693.599999999999"/>
    <n v="15660"/>
    <n v="23490"/>
    <d v="2014-10-01T00:00:00"/>
    <n v="10"/>
    <s v="October"/>
    <s v="2014"/>
    <n v="0.76530612244897966"/>
    <n v="15"/>
    <n v="1.5"/>
    <x v="0"/>
    <x v="0"/>
  </r>
  <r>
    <x v="2"/>
    <s v="Mexico"/>
    <x v="1"/>
    <s v="Low"/>
    <n v="690"/>
    <n v="5"/>
    <n v="12"/>
    <n v="8280"/>
    <n v="165.6"/>
    <n v="8114.4"/>
    <n v="2070"/>
    <n v="4830"/>
    <d v="2014-11-01T00:00:00"/>
    <n v="11"/>
    <s v="November"/>
    <s v="2014"/>
    <n v="0.59523809523809523"/>
    <n v="7"/>
    <n v="2.3333333333333335"/>
    <x v="0"/>
    <x v="0"/>
  </r>
  <r>
    <x v="3"/>
    <s v="Mexico"/>
    <x v="1"/>
    <s v="Low"/>
    <n v="1660"/>
    <n v="5"/>
    <n v="125"/>
    <n v="207500"/>
    <n v="4150"/>
    <n v="203350"/>
    <n v="199200"/>
    <n v="199200"/>
    <d v="2013-11-01T00:00:00"/>
    <n v="11"/>
    <s v="November"/>
    <s v="2013"/>
    <n v="0.97959183673469385"/>
    <n v="120"/>
    <n v="1"/>
    <x v="2"/>
    <x v="0"/>
  </r>
  <r>
    <x v="1"/>
    <s v="Canada"/>
    <x v="2"/>
    <s v="Low"/>
    <n v="2363"/>
    <n v="10"/>
    <n v="15"/>
    <n v="35445"/>
    <n v="708.9"/>
    <n v="34736.1"/>
    <n v="23630"/>
    <n v="11815"/>
    <d v="2014-02-01T00:00:00"/>
    <n v="2"/>
    <s v="February"/>
    <s v="2014"/>
    <n v="0.3401360544217687"/>
    <n v="5"/>
    <n v="0.5"/>
    <x v="0"/>
    <x v="0"/>
  </r>
  <r>
    <x v="4"/>
    <s v="France"/>
    <x v="2"/>
    <s v="Low"/>
    <n v="918"/>
    <n v="10"/>
    <n v="300"/>
    <n v="275400"/>
    <n v="5508"/>
    <n v="269892"/>
    <n v="229500"/>
    <n v="266220"/>
    <d v="2014-05-01T00:00:00"/>
    <n v="5"/>
    <s v="May"/>
    <s v="2014"/>
    <n v="0.98639455782312924"/>
    <n v="290"/>
    <n v="1.1599999999999999"/>
    <x v="1"/>
    <x v="1"/>
  </r>
  <r>
    <x v="4"/>
    <s v="Germany"/>
    <x v="2"/>
    <s v="Low"/>
    <n v="1728"/>
    <n v="10"/>
    <n v="300"/>
    <n v="518400"/>
    <n v="10368"/>
    <n v="508032"/>
    <n v="432000"/>
    <n v="501120"/>
    <d v="2014-05-01T00:00:00"/>
    <n v="5"/>
    <s v="May"/>
    <s v="2014"/>
    <n v="0.98639455782312924"/>
    <n v="290"/>
    <n v="1.1599999999999999"/>
    <x v="1"/>
    <x v="1"/>
  </r>
  <r>
    <x v="2"/>
    <s v="United States of America"/>
    <x v="2"/>
    <s v="Low"/>
    <n v="1142"/>
    <n v="10"/>
    <n v="12"/>
    <n v="13704"/>
    <n v="274.08"/>
    <n v="13429.92"/>
    <n v="3426"/>
    <n v="2284"/>
    <d v="2014-06-01T00:00:00"/>
    <n v="6"/>
    <s v="June"/>
    <s v="2014"/>
    <n v="0.17006802721088435"/>
    <n v="2"/>
    <n v="0.66666666666666663"/>
    <x v="0"/>
    <x v="0"/>
  </r>
  <r>
    <x v="3"/>
    <s v="Mexico"/>
    <x v="2"/>
    <s v="Low"/>
    <n v="662"/>
    <n v="10"/>
    <n v="125"/>
    <n v="82750"/>
    <n v="1655"/>
    <n v="81095"/>
    <n v="79440"/>
    <n v="76130"/>
    <d v="2014-06-01T00:00:00"/>
    <n v="6"/>
    <s v="June"/>
    <s v="2014"/>
    <n v="0.93877551020408168"/>
    <n v="115"/>
    <n v="0.95833333333333337"/>
    <x v="2"/>
    <x v="0"/>
  </r>
  <r>
    <x v="2"/>
    <s v="Canada"/>
    <x v="2"/>
    <s v="Low"/>
    <n v="1295"/>
    <n v="10"/>
    <n v="12"/>
    <n v="15540"/>
    <n v="310.8"/>
    <n v="15229.2"/>
    <n v="3885"/>
    <n v="2590"/>
    <d v="2014-10-01T00:00:00"/>
    <n v="10"/>
    <s v="October"/>
    <s v="2014"/>
    <n v="0.17006802721088435"/>
    <n v="2"/>
    <n v="0.66666666666666663"/>
    <x v="0"/>
    <x v="0"/>
  </r>
  <r>
    <x v="3"/>
    <s v="Germany"/>
    <x v="2"/>
    <s v="Low"/>
    <n v="809"/>
    <n v="10"/>
    <n v="125"/>
    <n v="101125"/>
    <n v="2022.5"/>
    <n v="99102.5"/>
    <n v="97080"/>
    <n v="93035"/>
    <d v="2013-10-01T00:00:00"/>
    <n v="10"/>
    <s v="October"/>
    <s v="2013"/>
    <n v="0.93877551020408168"/>
    <n v="115"/>
    <n v="0.95833333333333337"/>
    <x v="2"/>
    <x v="1"/>
  </r>
  <r>
    <x v="3"/>
    <s v="Mexico"/>
    <x v="2"/>
    <s v="Low"/>
    <n v="2145"/>
    <n v="10"/>
    <n v="125"/>
    <n v="268125"/>
    <n v="5362.5"/>
    <n v="262762.5"/>
    <n v="257400"/>
    <n v="246675"/>
    <d v="2013-10-01T00:00:00"/>
    <n v="10"/>
    <s v="October"/>
    <s v="2013"/>
    <n v="0.93877551020408168"/>
    <n v="115"/>
    <n v="0.95833333333333337"/>
    <x v="2"/>
    <x v="0"/>
  </r>
  <r>
    <x v="2"/>
    <s v="France"/>
    <x v="2"/>
    <s v="Low"/>
    <n v="1785"/>
    <n v="10"/>
    <n v="12"/>
    <n v="21420"/>
    <n v="428.4"/>
    <n v="20991.599999999999"/>
    <n v="5355"/>
    <n v="3570"/>
    <d v="2013-11-01T00:00:00"/>
    <n v="11"/>
    <s v="November"/>
    <s v="2013"/>
    <n v="0.17006802721088438"/>
    <n v="2"/>
    <n v="0.66666666666666663"/>
    <x v="0"/>
    <x v="1"/>
  </r>
  <r>
    <x v="4"/>
    <s v="Canada"/>
    <x v="2"/>
    <s v="Low"/>
    <n v="1916"/>
    <n v="10"/>
    <n v="300"/>
    <n v="574800"/>
    <n v="11496"/>
    <n v="563304"/>
    <n v="479000"/>
    <n v="555640"/>
    <d v="2014-12-01T00:00:00"/>
    <n v="12"/>
    <s v="December"/>
    <s v="2014"/>
    <n v="0.98639455782312924"/>
    <n v="290"/>
    <n v="1.1599999999999999"/>
    <x v="1"/>
    <x v="0"/>
  </r>
  <r>
    <x v="0"/>
    <s v="Canada"/>
    <x v="2"/>
    <s v="Low"/>
    <n v="2852"/>
    <n v="10"/>
    <n v="350"/>
    <n v="998200"/>
    <n v="19964"/>
    <n v="978236"/>
    <n v="741520"/>
    <n v="969680"/>
    <d v="2014-12-01T00:00:00"/>
    <n v="12"/>
    <s v="December"/>
    <s v="2014"/>
    <n v="0.99125364431486884"/>
    <n v="340"/>
    <n v="1.3076923076923077"/>
    <x v="1"/>
    <x v="0"/>
  </r>
  <r>
    <x v="3"/>
    <s v="Canada"/>
    <x v="2"/>
    <s v="Low"/>
    <n v="2729"/>
    <n v="10"/>
    <n v="125"/>
    <n v="341125"/>
    <n v="6822.5"/>
    <n v="334302.5"/>
    <n v="327480"/>
    <n v="313835"/>
    <d v="2014-12-01T00:00:00"/>
    <n v="12"/>
    <s v="December"/>
    <s v="2014"/>
    <n v="0.93877551020408168"/>
    <n v="115"/>
    <n v="0.95833333333333337"/>
    <x v="2"/>
    <x v="0"/>
  </r>
  <r>
    <x v="1"/>
    <s v="United States of America"/>
    <x v="2"/>
    <s v="Low"/>
    <n v="1925"/>
    <n v="10"/>
    <n v="15"/>
    <n v="28875"/>
    <n v="577.5"/>
    <n v="28297.5"/>
    <n v="19250"/>
    <n v="9625"/>
    <d v="2013-12-01T00:00:00"/>
    <n v="12"/>
    <s v="December"/>
    <s v="2013"/>
    <n v="0.3401360544217687"/>
    <n v="5"/>
    <n v="0.5"/>
    <x v="0"/>
    <x v="0"/>
  </r>
  <r>
    <x v="0"/>
    <s v="United States of America"/>
    <x v="2"/>
    <s v="Low"/>
    <n v="2013"/>
    <n v="10"/>
    <n v="7"/>
    <n v="14091"/>
    <n v="281.82"/>
    <n v="13809.18"/>
    <n v="10065"/>
    <n v="-6039"/>
    <d v="2013-12-01T00:00:00"/>
    <n v="12"/>
    <s v="December"/>
    <s v="2013"/>
    <n v="-0.43731778425655976"/>
    <n v="-3"/>
    <n v="-0.6"/>
    <x v="0"/>
    <x v="0"/>
  </r>
  <r>
    <x v="2"/>
    <s v="France"/>
    <x v="2"/>
    <s v="Low"/>
    <n v="1055"/>
    <n v="10"/>
    <n v="12"/>
    <n v="12660"/>
    <n v="253.2"/>
    <n v="12406.8"/>
    <n v="3165"/>
    <n v="2110"/>
    <d v="2014-12-01T00:00:00"/>
    <n v="12"/>
    <s v="December"/>
    <s v="2014"/>
    <n v="0.17006802721088438"/>
    <n v="2"/>
    <n v="0.66666666666666663"/>
    <x v="0"/>
    <x v="1"/>
  </r>
  <r>
    <x v="2"/>
    <s v="Mexico"/>
    <x v="2"/>
    <s v="Low"/>
    <n v="1084"/>
    <n v="10"/>
    <n v="12"/>
    <n v="13008"/>
    <n v="260.16000000000003"/>
    <n v="12747.84"/>
    <n v="3252"/>
    <n v="2168"/>
    <d v="2014-12-01T00:00:00"/>
    <n v="12"/>
    <s v="December"/>
    <s v="2014"/>
    <n v="0.17006802721088435"/>
    <n v="2"/>
    <n v="0.66666666666666663"/>
    <x v="0"/>
    <x v="0"/>
  </r>
  <r>
    <x v="0"/>
    <s v="United States of America"/>
    <x v="3"/>
    <s v="Low"/>
    <n v="1566"/>
    <n v="120"/>
    <n v="20"/>
    <n v="31320"/>
    <n v="626.4"/>
    <n v="30693.599999999999"/>
    <n v="15660"/>
    <n v="-156600"/>
    <d v="2014-10-01T00:00:00"/>
    <n v="10"/>
    <s v="October"/>
    <s v="2014"/>
    <n v="-5.1020408163265305"/>
    <n v="-100"/>
    <n v="-10"/>
    <x v="0"/>
    <x v="0"/>
  </r>
  <r>
    <x v="0"/>
    <s v="Germany"/>
    <x v="3"/>
    <s v="Low"/>
    <n v="2966"/>
    <n v="120"/>
    <n v="350"/>
    <n v="1038100"/>
    <n v="20762"/>
    <n v="1017338"/>
    <n v="771160"/>
    <n v="682180"/>
    <d v="2013-10-01T00:00:00"/>
    <n v="10"/>
    <s v="October"/>
    <s v="2013"/>
    <n v="0.67055393586005829"/>
    <n v="230"/>
    <n v="0.88461538461538458"/>
    <x v="1"/>
    <x v="1"/>
  </r>
  <r>
    <x v="0"/>
    <s v="Germany"/>
    <x v="3"/>
    <s v="Low"/>
    <n v="2877"/>
    <n v="120"/>
    <n v="350"/>
    <n v="1006950"/>
    <n v="20139"/>
    <n v="986811"/>
    <n v="748020"/>
    <n v="661710"/>
    <d v="2014-10-01T00:00:00"/>
    <n v="10"/>
    <s v="October"/>
    <s v="2014"/>
    <n v="0.67055393586005829"/>
    <n v="230"/>
    <n v="0.88461538461538458"/>
    <x v="1"/>
    <x v="1"/>
  </r>
  <r>
    <x v="3"/>
    <s v="Germany"/>
    <x v="3"/>
    <s v="Low"/>
    <n v="809"/>
    <n v="120"/>
    <n v="125"/>
    <n v="101125"/>
    <n v="2022.5"/>
    <n v="99102.5"/>
    <n v="97080"/>
    <n v="4045"/>
    <d v="2013-10-01T00:00:00"/>
    <n v="10"/>
    <s v="October"/>
    <s v="2013"/>
    <n v="4.0816326530612242E-2"/>
    <n v="5"/>
    <n v="4.1666666666666664E-2"/>
    <x v="2"/>
    <x v="1"/>
  </r>
  <r>
    <x v="3"/>
    <s v="Mexico"/>
    <x v="3"/>
    <s v="Low"/>
    <n v="2145"/>
    <n v="120"/>
    <n v="125"/>
    <n v="268125"/>
    <n v="5362.5"/>
    <n v="262762.5"/>
    <n v="257400"/>
    <n v="10725"/>
    <d v="2013-10-01T00:00:00"/>
    <n v="10"/>
    <s v="October"/>
    <s v="2013"/>
    <n v="4.0816326530612242E-2"/>
    <n v="5"/>
    <n v="4.1666666666666664E-2"/>
    <x v="2"/>
    <x v="0"/>
  </r>
  <r>
    <x v="2"/>
    <s v="France"/>
    <x v="3"/>
    <s v="Low"/>
    <n v="1055"/>
    <n v="120"/>
    <n v="12"/>
    <n v="12660"/>
    <n v="253.2"/>
    <n v="12406.8"/>
    <n v="3165"/>
    <n v="-113940"/>
    <d v="2014-12-01T00:00:00"/>
    <n v="12"/>
    <s v="December"/>
    <s v="2014"/>
    <n v="-9.183673469387756"/>
    <n v="-108"/>
    <n v="-36"/>
    <x v="0"/>
    <x v="1"/>
  </r>
  <r>
    <x v="0"/>
    <s v="Mexico"/>
    <x v="3"/>
    <s v="Low"/>
    <n v="544"/>
    <n v="120"/>
    <n v="20"/>
    <n v="10880"/>
    <n v="217.6"/>
    <n v="10662.4"/>
    <n v="5440"/>
    <n v="-54400"/>
    <d v="2013-12-01T00:00:00"/>
    <n v="12"/>
    <s v="December"/>
    <s v="2013"/>
    <n v="-5.1020408163265305"/>
    <n v="-100"/>
    <n v="-10"/>
    <x v="0"/>
    <x v="0"/>
  </r>
  <r>
    <x v="2"/>
    <s v="Mexico"/>
    <x v="3"/>
    <s v="Low"/>
    <n v="1084"/>
    <n v="120"/>
    <n v="12"/>
    <n v="13008"/>
    <n v="260.16000000000003"/>
    <n v="12747.84"/>
    <n v="3252"/>
    <n v="-117072"/>
    <d v="2014-12-01T00:00:00"/>
    <n v="12"/>
    <s v="December"/>
    <s v="2014"/>
    <n v="-9.1836734693877542"/>
    <n v="-108"/>
    <n v="-36"/>
    <x v="0"/>
    <x v="0"/>
  </r>
  <r>
    <x v="3"/>
    <s v="Mexico"/>
    <x v="4"/>
    <s v="Low"/>
    <n v="662"/>
    <n v="250"/>
    <n v="125"/>
    <n v="82750"/>
    <n v="1655"/>
    <n v="81095"/>
    <n v="79440"/>
    <n v="-82750"/>
    <d v="2014-06-01T00:00:00"/>
    <n v="6"/>
    <s v="June"/>
    <s v="2014"/>
    <n v="-1.0204081632653061"/>
    <n v="-125"/>
    <n v="-1.0416666666666667"/>
    <x v="2"/>
    <x v="0"/>
  </r>
  <r>
    <x v="4"/>
    <s v="Germany"/>
    <x v="4"/>
    <s v="Low"/>
    <n v="214"/>
    <n v="250"/>
    <n v="300"/>
    <n v="64200"/>
    <n v="1284"/>
    <n v="62916"/>
    <n v="53500"/>
    <n v="10700"/>
    <d v="2013-10-01T00:00:00"/>
    <n v="10"/>
    <s v="October"/>
    <s v="2013"/>
    <n v="0.17006802721088435"/>
    <n v="50"/>
    <n v="0.2"/>
    <x v="1"/>
    <x v="1"/>
  </r>
  <r>
    <x v="0"/>
    <s v="Germany"/>
    <x v="4"/>
    <s v="Low"/>
    <n v="2877"/>
    <n v="250"/>
    <n v="350"/>
    <n v="1006950"/>
    <n v="20139"/>
    <n v="986811"/>
    <n v="748020"/>
    <n v="287700"/>
    <d v="2014-10-01T00:00:00"/>
    <n v="10"/>
    <s v="October"/>
    <s v="2014"/>
    <n v="0.29154518950437319"/>
    <n v="100"/>
    <n v="0.38461538461538464"/>
    <x v="1"/>
    <x v="1"/>
  </r>
  <r>
    <x v="3"/>
    <s v="Canada"/>
    <x v="4"/>
    <s v="Low"/>
    <n v="2729"/>
    <n v="250"/>
    <n v="125"/>
    <n v="341125"/>
    <n v="6822.5"/>
    <n v="334302.5"/>
    <n v="327480"/>
    <n v="-341125"/>
    <d v="2014-12-01T00:00:00"/>
    <n v="12"/>
    <s v="December"/>
    <s v="2014"/>
    <n v="-1.0204081632653061"/>
    <n v="-125"/>
    <n v="-1.0416666666666667"/>
    <x v="2"/>
    <x v="0"/>
  </r>
  <r>
    <x v="0"/>
    <s v="United States of America"/>
    <x v="4"/>
    <s v="Low"/>
    <n v="266"/>
    <n v="250"/>
    <n v="350"/>
    <n v="93100"/>
    <n v="1862"/>
    <n v="91238"/>
    <n v="69160"/>
    <n v="26600"/>
    <d v="2013-12-01T00:00:00"/>
    <n v="12"/>
    <s v="December"/>
    <s v="2013"/>
    <n v="0.29154518950437319"/>
    <n v="100"/>
    <n v="0.38461538461538464"/>
    <x v="1"/>
    <x v="0"/>
  </r>
  <r>
    <x v="0"/>
    <s v="Mexico"/>
    <x v="4"/>
    <s v="Low"/>
    <n v="1940"/>
    <n v="250"/>
    <n v="350"/>
    <n v="679000"/>
    <n v="13580"/>
    <n v="665420"/>
    <n v="504400"/>
    <n v="194000"/>
    <d v="2013-12-01T00:00:00"/>
    <n v="12"/>
    <s v="December"/>
    <s v="2013"/>
    <n v="0.29154518950437319"/>
    <n v="100"/>
    <n v="0.38461538461538464"/>
    <x v="1"/>
    <x v="0"/>
  </r>
  <r>
    <x v="4"/>
    <s v="Germany"/>
    <x v="5"/>
    <s v="Low"/>
    <n v="259"/>
    <n v="260"/>
    <n v="300"/>
    <n v="77700"/>
    <n v="1554"/>
    <n v="76146"/>
    <n v="64750"/>
    <n v="10360"/>
    <d v="2014-03-01T00:00:00"/>
    <n v="3"/>
    <s v="March"/>
    <s v="2014"/>
    <n v="0.1360544217687075"/>
    <n v="40"/>
    <n v="0.16"/>
    <x v="1"/>
    <x v="1"/>
  </r>
  <r>
    <x v="4"/>
    <s v="Mexico"/>
    <x v="5"/>
    <s v="Low"/>
    <n v="1101"/>
    <n v="260"/>
    <n v="300"/>
    <n v="330300"/>
    <n v="6606"/>
    <n v="323694"/>
    <n v="275250"/>
    <n v="44040"/>
    <d v="2014-03-01T00:00:00"/>
    <n v="3"/>
    <s v="March"/>
    <s v="2014"/>
    <n v="0.1360544217687075"/>
    <n v="40"/>
    <n v="0.16"/>
    <x v="1"/>
    <x v="0"/>
  </r>
  <r>
    <x v="3"/>
    <s v="Germany"/>
    <x v="5"/>
    <s v="Low"/>
    <n v="2276"/>
    <n v="260"/>
    <n v="125"/>
    <n v="284500"/>
    <n v="5690"/>
    <n v="278810"/>
    <n v="273120"/>
    <n v="-307260"/>
    <d v="2014-05-01T00:00:00"/>
    <n v="5"/>
    <s v="May"/>
    <s v="2014"/>
    <n v="-1.1020408163265305"/>
    <n v="-135"/>
    <n v="-1.125"/>
    <x v="2"/>
    <x v="1"/>
  </r>
  <r>
    <x v="0"/>
    <s v="Germany"/>
    <x v="5"/>
    <s v="Low"/>
    <n v="2966"/>
    <n v="260"/>
    <n v="350"/>
    <n v="1038100"/>
    <n v="20762"/>
    <n v="1017338"/>
    <n v="771160"/>
    <n v="266940"/>
    <d v="2013-10-01T00:00:00"/>
    <n v="10"/>
    <s v="October"/>
    <s v="2013"/>
    <n v="0.26239067055393583"/>
    <n v="90"/>
    <n v="0.34615384615384615"/>
    <x v="1"/>
    <x v="1"/>
  </r>
  <r>
    <x v="0"/>
    <s v="United States of America"/>
    <x v="5"/>
    <s v="Low"/>
    <n v="1236"/>
    <n v="260"/>
    <n v="20"/>
    <n v="24720"/>
    <n v="494.4"/>
    <n v="24225.599999999999"/>
    <n v="12360"/>
    <n v="-296640"/>
    <d v="2014-11-01T00:00:00"/>
    <n v="11"/>
    <s v="November"/>
    <s v="2014"/>
    <n v="-12.244897959183675"/>
    <n v="-240"/>
    <n v="-24"/>
    <x v="0"/>
    <x v="0"/>
  </r>
  <r>
    <x v="0"/>
    <s v="France"/>
    <x v="5"/>
    <s v="Low"/>
    <n v="941"/>
    <n v="260"/>
    <n v="20"/>
    <n v="18820"/>
    <n v="376.4"/>
    <n v="18443.599999999999"/>
    <n v="9410"/>
    <n v="-225840"/>
    <d v="2014-11-01T00:00:00"/>
    <n v="11"/>
    <s v="November"/>
    <s v="2014"/>
    <n v="-12.244897959183675"/>
    <n v="-240"/>
    <n v="-24"/>
    <x v="0"/>
    <x v="1"/>
  </r>
  <r>
    <x v="4"/>
    <s v="Canada"/>
    <x v="5"/>
    <s v="Low"/>
    <n v="1916"/>
    <n v="260"/>
    <n v="300"/>
    <n v="574800"/>
    <n v="11496"/>
    <n v="563304"/>
    <n v="479000"/>
    <n v="76640"/>
    <d v="2014-12-01T00:00:00"/>
    <n v="12"/>
    <s v="December"/>
    <s v="2014"/>
    <n v="0.1360544217687075"/>
    <n v="40"/>
    <n v="0.16"/>
    <x v="1"/>
    <x v="0"/>
  </r>
  <r>
    <x v="3"/>
    <s v="France"/>
    <x v="0"/>
    <s v="Low"/>
    <n v="4243.5"/>
    <n v="3"/>
    <n v="125"/>
    <n v="530437.5"/>
    <n v="15913.125"/>
    <n v="514524.375"/>
    <n v="509220"/>
    <n v="517707"/>
    <d v="2014-04-01T00:00:00"/>
    <n v="4"/>
    <s v="April"/>
    <s v="2014"/>
    <n v="1.0061855670103093"/>
    <n v="122"/>
    <n v="1.0166666666666666"/>
    <x v="2"/>
    <x v="1"/>
  </r>
  <r>
    <x v="0"/>
    <s v="Germany"/>
    <x v="0"/>
    <s v="Low"/>
    <n v="2580"/>
    <n v="3"/>
    <n v="20"/>
    <n v="51600"/>
    <n v="1548"/>
    <n v="50052"/>
    <n v="25800"/>
    <n v="43860"/>
    <d v="2014-04-01T00:00:00"/>
    <n v="4"/>
    <s v="April"/>
    <s v="2014"/>
    <n v="0.87628865979381443"/>
    <n v="17"/>
    <n v="1.7"/>
    <x v="0"/>
    <x v="1"/>
  </r>
  <r>
    <x v="4"/>
    <s v="Germany"/>
    <x v="0"/>
    <s v="Low"/>
    <n v="689"/>
    <n v="3"/>
    <n v="300"/>
    <n v="206700"/>
    <n v="6201"/>
    <n v="200499"/>
    <n v="172250"/>
    <n v="204633"/>
    <d v="2014-06-01T00:00:00"/>
    <n v="6"/>
    <s v="June"/>
    <s v="2014"/>
    <n v="1.0206185567010309"/>
    <n v="297"/>
    <n v="1.1879999999999999"/>
    <x v="1"/>
    <x v="1"/>
  </r>
  <r>
    <x v="2"/>
    <s v="United States of America"/>
    <x v="0"/>
    <s v="Low"/>
    <n v="1947"/>
    <n v="3"/>
    <n v="12"/>
    <n v="23364"/>
    <n v="700.92"/>
    <n v="22663.08"/>
    <n v="5841"/>
    <n v="17523"/>
    <d v="2014-09-01T00:00:00"/>
    <n v="9"/>
    <s v="September"/>
    <s v="2014"/>
    <n v="0.77319587628865971"/>
    <n v="9"/>
    <n v="3"/>
    <x v="0"/>
    <x v="0"/>
  </r>
  <r>
    <x v="2"/>
    <s v="Canada"/>
    <x v="0"/>
    <s v="Low"/>
    <n v="908"/>
    <n v="3"/>
    <n v="12"/>
    <n v="10896"/>
    <n v="326.88"/>
    <n v="10569.12"/>
    <n v="2724"/>
    <n v="8172"/>
    <d v="2013-12-01T00:00:00"/>
    <n v="12"/>
    <s v="December"/>
    <s v="2013"/>
    <n v="0.77319587628865971"/>
    <n v="9"/>
    <n v="3"/>
    <x v="0"/>
    <x v="0"/>
  </r>
  <r>
    <x v="0"/>
    <s v="Germany"/>
    <x v="1"/>
    <s v="Low"/>
    <n v="1958"/>
    <n v="5"/>
    <n v="7"/>
    <n v="13706"/>
    <n v="411.18"/>
    <n v="13294.82"/>
    <n v="9790"/>
    <n v="3916"/>
    <d v="2014-02-01T00:00:00"/>
    <n v="2"/>
    <s v="February"/>
    <s v="2014"/>
    <n v="0.29455081001472755"/>
    <n v="2"/>
    <n v="0.4"/>
    <x v="0"/>
    <x v="1"/>
  </r>
  <r>
    <x v="2"/>
    <s v="France"/>
    <x v="1"/>
    <s v="Low"/>
    <n v="1901"/>
    <n v="5"/>
    <n v="12"/>
    <n v="22812"/>
    <n v="684.36"/>
    <n v="22127.64"/>
    <n v="5703"/>
    <n v="13307"/>
    <d v="2014-06-01T00:00:00"/>
    <n v="6"/>
    <s v="June"/>
    <s v="2014"/>
    <n v="0.60137457044673537"/>
    <n v="7"/>
    <n v="2.3333333333333335"/>
    <x v="0"/>
    <x v="1"/>
  </r>
  <r>
    <x v="0"/>
    <s v="France"/>
    <x v="1"/>
    <s v="Low"/>
    <n v="544"/>
    <n v="5"/>
    <n v="7"/>
    <n v="3808"/>
    <n v="114.24"/>
    <n v="3693.76"/>
    <n v="2720"/>
    <n v="1088"/>
    <d v="2014-09-01T00:00:00"/>
    <n v="9"/>
    <s v="September"/>
    <s v="2014"/>
    <n v="0.29455081001472755"/>
    <n v="2"/>
    <n v="0.4"/>
    <x v="0"/>
    <x v="1"/>
  </r>
  <r>
    <x v="0"/>
    <s v="Germany"/>
    <x v="1"/>
    <s v="Low"/>
    <n v="1797"/>
    <n v="5"/>
    <n v="350"/>
    <n v="628950"/>
    <n v="18868.5"/>
    <n v="610081.5"/>
    <n v="467220"/>
    <n v="619965"/>
    <d v="2013-09-01T00:00:00"/>
    <n v="9"/>
    <s v="September"/>
    <s v="2013"/>
    <n v="1.01620029455081"/>
    <n v="345"/>
    <n v="1.3269230769230769"/>
    <x v="1"/>
    <x v="1"/>
  </r>
  <r>
    <x v="3"/>
    <s v="France"/>
    <x v="1"/>
    <s v="Low"/>
    <n v="1287"/>
    <n v="5"/>
    <n v="125"/>
    <n v="160875"/>
    <n v="4826.25"/>
    <n v="156048.75"/>
    <n v="154440"/>
    <n v="154440"/>
    <d v="2014-12-01T00:00:00"/>
    <n v="12"/>
    <s v="December"/>
    <s v="2014"/>
    <n v="0.98969072164948457"/>
    <n v="120"/>
    <n v="1"/>
    <x v="2"/>
    <x v="1"/>
  </r>
  <r>
    <x v="3"/>
    <s v="Germany"/>
    <x v="1"/>
    <s v="Low"/>
    <n v="1706"/>
    <n v="5"/>
    <n v="125"/>
    <n v="213250"/>
    <n v="6397.5"/>
    <n v="206852.5"/>
    <n v="204720"/>
    <n v="204720"/>
    <d v="2014-12-01T00:00:00"/>
    <n v="12"/>
    <s v="December"/>
    <s v="2014"/>
    <n v="0.98969072164948457"/>
    <n v="120"/>
    <n v="1"/>
    <x v="2"/>
    <x v="1"/>
  </r>
  <r>
    <x v="4"/>
    <s v="France"/>
    <x v="2"/>
    <s v="Low"/>
    <n v="2434.5"/>
    <n v="10"/>
    <n v="300"/>
    <n v="730350"/>
    <n v="21910.5"/>
    <n v="708439.5"/>
    <n v="608625"/>
    <n v="706005"/>
    <d v="2014-01-01T00:00:00"/>
    <n v="1"/>
    <s v="January"/>
    <s v="2014"/>
    <n v="0.99656357388316152"/>
    <n v="290"/>
    <n v="1.1599999999999999"/>
    <x v="1"/>
    <x v="1"/>
  </r>
  <r>
    <x v="3"/>
    <s v="Canada"/>
    <x v="2"/>
    <s v="Low"/>
    <n v="1774"/>
    <n v="10"/>
    <n v="125"/>
    <n v="221750"/>
    <n v="6652.5"/>
    <n v="215097.5"/>
    <n v="212880"/>
    <n v="204010"/>
    <d v="2014-03-01T00:00:00"/>
    <n v="3"/>
    <s v="March"/>
    <s v="2014"/>
    <n v="0.94845360824742264"/>
    <n v="115"/>
    <n v="0.95833333333333337"/>
    <x v="2"/>
    <x v="0"/>
  </r>
  <r>
    <x v="2"/>
    <s v="France"/>
    <x v="2"/>
    <s v="Low"/>
    <n v="1901"/>
    <n v="10"/>
    <n v="12"/>
    <n v="22812"/>
    <n v="684.36"/>
    <n v="22127.64"/>
    <n v="5703"/>
    <n v="3802"/>
    <d v="2014-06-01T00:00:00"/>
    <n v="6"/>
    <s v="June"/>
    <s v="2014"/>
    <n v="0.1718213058419244"/>
    <n v="2"/>
    <n v="0.66666666666666663"/>
    <x v="0"/>
    <x v="1"/>
  </r>
  <r>
    <x v="4"/>
    <s v="Germany"/>
    <x v="2"/>
    <s v="Low"/>
    <n v="689"/>
    <n v="10"/>
    <n v="300"/>
    <n v="206700"/>
    <n v="6201"/>
    <n v="200499"/>
    <n v="172250"/>
    <n v="199810"/>
    <d v="2014-06-01T00:00:00"/>
    <n v="6"/>
    <s v="June"/>
    <s v="2014"/>
    <n v="0.99656357388316152"/>
    <n v="290"/>
    <n v="1.1599999999999999"/>
    <x v="1"/>
    <x v="1"/>
  </r>
  <r>
    <x v="3"/>
    <s v="Germany"/>
    <x v="2"/>
    <s v="Low"/>
    <n v="1570"/>
    <n v="10"/>
    <n v="125"/>
    <n v="196250"/>
    <n v="5887.5"/>
    <n v="190362.5"/>
    <n v="188400"/>
    <n v="180550"/>
    <d v="2014-06-01T00:00:00"/>
    <n v="6"/>
    <s v="June"/>
    <s v="2014"/>
    <n v="0.94845360824742264"/>
    <n v="115"/>
    <n v="0.95833333333333337"/>
    <x v="2"/>
    <x v="1"/>
  </r>
  <r>
    <x v="2"/>
    <s v="United States of America"/>
    <x v="2"/>
    <s v="Low"/>
    <n v="1369.5"/>
    <n v="10"/>
    <n v="12"/>
    <n v="16434"/>
    <n v="493.02"/>
    <n v="15940.98"/>
    <n v="4108.5"/>
    <n v="2739"/>
    <d v="2014-07-01T00:00:00"/>
    <n v="7"/>
    <s v="July"/>
    <s v="2014"/>
    <n v="0.1718213058419244"/>
    <n v="2"/>
    <n v="0.66666666666666663"/>
    <x v="0"/>
    <x v="0"/>
  </r>
  <r>
    <x v="3"/>
    <s v="Canada"/>
    <x v="2"/>
    <s v="Low"/>
    <n v="2009"/>
    <n v="10"/>
    <n v="125"/>
    <n v="251125"/>
    <n v="7533.75"/>
    <n v="243591.25"/>
    <n v="241080"/>
    <n v="231035"/>
    <d v="2014-10-01T00:00:00"/>
    <n v="10"/>
    <s v="October"/>
    <s v="2014"/>
    <n v="0.94845360824742264"/>
    <n v="115"/>
    <n v="0.95833333333333337"/>
    <x v="2"/>
    <x v="0"/>
  </r>
  <r>
    <x v="1"/>
    <s v="Germany"/>
    <x v="2"/>
    <s v="Low"/>
    <n v="1945"/>
    <n v="10"/>
    <n v="15"/>
    <n v="29175"/>
    <n v="875.25"/>
    <n v="28299.75"/>
    <n v="19450"/>
    <n v="9725"/>
    <d v="2013-10-01T00:00:00"/>
    <n v="10"/>
    <s v="October"/>
    <s v="2013"/>
    <n v="0.3436426116838488"/>
    <n v="5"/>
    <n v="0.5"/>
    <x v="0"/>
    <x v="1"/>
  </r>
  <r>
    <x v="3"/>
    <s v="France"/>
    <x v="2"/>
    <s v="Low"/>
    <n v="1287"/>
    <n v="10"/>
    <n v="125"/>
    <n v="160875"/>
    <n v="4826.25"/>
    <n v="156048.75"/>
    <n v="154440"/>
    <n v="148005"/>
    <d v="2014-12-01T00:00:00"/>
    <n v="12"/>
    <s v="December"/>
    <s v="2014"/>
    <n v="0.94845360824742264"/>
    <n v="115"/>
    <n v="0.95833333333333337"/>
    <x v="2"/>
    <x v="1"/>
  </r>
  <r>
    <x v="3"/>
    <s v="Germany"/>
    <x v="2"/>
    <s v="Low"/>
    <n v="1706"/>
    <n v="10"/>
    <n v="125"/>
    <n v="213250"/>
    <n v="6397.5"/>
    <n v="206852.5"/>
    <n v="204720"/>
    <n v="196190"/>
    <d v="2014-12-01T00:00:00"/>
    <n v="12"/>
    <s v="December"/>
    <s v="2014"/>
    <n v="0.94845360824742264"/>
    <n v="115"/>
    <n v="0.95833333333333337"/>
    <x v="2"/>
    <x v="1"/>
  </r>
  <r>
    <x v="3"/>
    <s v="Canada"/>
    <x v="3"/>
    <s v="Low"/>
    <n v="2009"/>
    <n v="120"/>
    <n v="125"/>
    <n v="251125"/>
    <n v="7533.75"/>
    <n v="243591.25"/>
    <n v="241080"/>
    <n v="10045"/>
    <d v="2014-10-01T00:00:00"/>
    <n v="10"/>
    <s v="October"/>
    <s v="2014"/>
    <n v="4.1237113402061855E-2"/>
    <n v="5"/>
    <n v="4.1666666666666664E-2"/>
    <x v="2"/>
    <x v="0"/>
  </r>
  <r>
    <x v="4"/>
    <s v="United States of America"/>
    <x v="4"/>
    <s v="Low"/>
    <n v="2844"/>
    <n v="250"/>
    <n v="300"/>
    <n v="853200"/>
    <n v="25596"/>
    <n v="827604"/>
    <n v="711000"/>
    <n v="142200"/>
    <d v="2014-02-01T00:00:00"/>
    <n v="2"/>
    <s v="February"/>
    <s v="2014"/>
    <n v="0.1718213058419244"/>
    <n v="50"/>
    <n v="0.2"/>
    <x v="1"/>
    <x v="0"/>
  </r>
  <r>
    <x v="2"/>
    <s v="Mexico"/>
    <x v="4"/>
    <s v="Low"/>
    <n v="1916"/>
    <n v="250"/>
    <n v="12"/>
    <n v="22992"/>
    <n v="689.76"/>
    <n v="22302.240000000002"/>
    <n v="5748"/>
    <n v="-456008"/>
    <d v="2014-04-01T00:00:00"/>
    <n v="4"/>
    <s v="April"/>
    <s v="2014"/>
    <n v="-20.446735395189002"/>
    <n v="-238"/>
    <n v="-79.333333333333329"/>
    <x v="0"/>
    <x v="0"/>
  </r>
  <r>
    <x v="3"/>
    <s v="Germany"/>
    <x v="4"/>
    <s v="Low"/>
    <n v="1570"/>
    <n v="250"/>
    <n v="125"/>
    <n v="196250"/>
    <n v="5887.5"/>
    <n v="190362.5"/>
    <n v="188400"/>
    <n v="-196250"/>
    <d v="2014-06-01T00:00:00"/>
    <n v="6"/>
    <s v="June"/>
    <s v="2014"/>
    <n v="-1.0309278350515463"/>
    <n v="-125"/>
    <n v="-1.0416666666666667"/>
    <x v="2"/>
    <x v="1"/>
  </r>
  <r>
    <x v="4"/>
    <s v="Canada"/>
    <x v="4"/>
    <s v="Low"/>
    <n v="1874"/>
    <n v="250"/>
    <n v="300"/>
    <n v="562200"/>
    <n v="16866"/>
    <n v="545334"/>
    <n v="468500"/>
    <n v="93700"/>
    <d v="2014-08-01T00:00:00"/>
    <n v="8"/>
    <s v="August"/>
    <s v="2014"/>
    <n v="0.1718213058419244"/>
    <n v="50"/>
    <n v="0.2"/>
    <x v="1"/>
    <x v="0"/>
  </r>
  <r>
    <x v="0"/>
    <s v="Mexico"/>
    <x v="4"/>
    <s v="Low"/>
    <n v="1642"/>
    <n v="250"/>
    <n v="350"/>
    <n v="574700"/>
    <n v="17241"/>
    <n v="557459"/>
    <n v="426920"/>
    <n v="164200"/>
    <d v="2014-08-01T00:00:00"/>
    <n v="8"/>
    <s v="August"/>
    <s v="2014"/>
    <n v="0.29455081001472755"/>
    <n v="100"/>
    <n v="0.38461538461538464"/>
    <x v="1"/>
    <x v="0"/>
  </r>
  <r>
    <x v="1"/>
    <s v="Germany"/>
    <x v="4"/>
    <s v="Low"/>
    <n v="1945"/>
    <n v="250"/>
    <n v="15"/>
    <n v="29175"/>
    <n v="875.25"/>
    <n v="28299.75"/>
    <n v="19450"/>
    <n v="-457075"/>
    <d v="2013-10-01T00:00:00"/>
    <n v="10"/>
    <s v="October"/>
    <s v="2013"/>
    <n v="-16.151202749140893"/>
    <n v="-235"/>
    <n v="-23.5"/>
    <x v="0"/>
    <x v="1"/>
  </r>
  <r>
    <x v="0"/>
    <s v="Canada"/>
    <x v="0"/>
    <s v="Low"/>
    <n v="831"/>
    <n v="3"/>
    <n v="20"/>
    <n v="16620"/>
    <n v="498.6"/>
    <n v="16121.4"/>
    <n v="8310"/>
    <n v="14127"/>
    <d v="2014-05-01T00:00:00"/>
    <n v="5"/>
    <s v="May"/>
    <s v="2014"/>
    <n v="0.87628865979381443"/>
    <n v="17"/>
    <n v="1.7"/>
    <x v="0"/>
    <x v="0"/>
  </r>
  <r>
    <x v="0"/>
    <s v="Mexico"/>
    <x v="2"/>
    <s v="Low"/>
    <n v="1760"/>
    <n v="10"/>
    <n v="7"/>
    <n v="12320"/>
    <n v="369.6"/>
    <n v="11950.4"/>
    <n v="8800"/>
    <n v="-5280"/>
    <d v="2013-09-01T00:00:00"/>
    <n v="9"/>
    <s v="September"/>
    <s v="2013"/>
    <n v="-0.44182621502209135"/>
    <n v="-3"/>
    <n v="-0.6"/>
    <x v="0"/>
    <x v="0"/>
  </r>
  <r>
    <x v="0"/>
    <s v="Canada"/>
    <x v="3"/>
    <s v="Low"/>
    <n v="3850.5"/>
    <n v="120"/>
    <n v="20"/>
    <n v="77010"/>
    <n v="2310.3000000000002"/>
    <n v="74699.7"/>
    <n v="38505"/>
    <n v="-385050"/>
    <d v="2014-04-01T00:00:00"/>
    <n v="4"/>
    <s v="April"/>
    <s v="2014"/>
    <n v="-5.1546391752577323"/>
    <n v="-100"/>
    <n v="-10"/>
    <x v="0"/>
    <x v="0"/>
  </r>
  <r>
    <x v="2"/>
    <s v="Germany"/>
    <x v="4"/>
    <s v="Low"/>
    <n v="2479"/>
    <n v="250"/>
    <n v="12"/>
    <n v="29748"/>
    <n v="892.44"/>
    <n v="28855.56"/>
    <n v="7437"/>
    <n v="-590002"/>
    <d v="2014-01-01T00:00:00"/>
    <n v="1"/>
    <s v="January"/>
    <s v="2014"/>
    <n v="-20.446735395189002"/>
    <n v="-238"/>
    <n v="-79.333333333333329"/>
    <x v="0"/>
    <x v="1"/>
  </r>
  <r>
    <x v="1"/>
    <s v="Mexico"/>
    <x v="1"/>
    <s v="Low"/>
    <n v="2031"/>
    <n v="5"/>
    <n v="15"/>
    <n v="30465"/>
    <n v="1218.5999999999999"/>
    <n v="29246.400000000001"/>
    <n v="20310"/>
    <n v="20310"/>
    <d v="2014-10-01T00:00:00"/>
    <n v="10"/>
    <s v="October"/>
    <s v="2014"/>
    <n v="0.69444444444444442"/>
    <n v="10"/>
    <n v="1"/>
    <x v="0"/>
    <x v="0"/>
  </r>
  <r>
    <x v="1"/>
    <s v="Mexico"/>
    <x v="2"/>
    <s v="Low"/>
    <n v="2031"/>
    <n v="10"/>
    <n v="15"/>
    <n v="30465"/>
    <n v="1218.5999999999999"/>
    <n v="29246.400000000001"/>
    <n v="20310"/>
    <n v="10155"/>
    <d v="2014-10-01T00:00:00"/>
    <n v="10"/>
    <s v="October"/>
    <s v="2014"/>
    <n v="0.34722222222222221"/>
    <n v="5"/>
    <n v="0.5"/>
    <x v="0"/>
    <x v="0"/>
  </r>
  <r>
    <x v="1"/>
    <s v="France"/>
    <x v="2"/>
    <s v="Low"/>
    <n v="2261"/>
    <n v="10"/>
    <n v="15"/>
    <n v="33915"/>
    <n v="1356.6"/>
    <n v="32558.400000000001"/>
    <n v="22610"/>
    <n v="11305"/>
    <d v="2013-12-01T00:00:00"/>
    <n v="12"/>
    <s v="December"/>
    <s v="2013"/>
    <n v="0.34722222222222221"/>
    <n v="5"/>
    <n v="0.5"/>
    <x v="0"/>
    <x v="1"/>
  </r>
  <r>
    <x v="0"/>
    <s v="United States of America"/>
    <x v="3"/>
    <s v="Low"/>
    <n v="736"/>
    <n v="120"/>
    <n v="20"/>
    <n v="14720"/>
    <n v="588.79999999999995"/>
    <n v="14131.2"/>
    <n v="7360"/>
    <n v="-73600"/>
    <d v="2013-09-01T00:00:00"/>
    <n v="9"/>
    <s v="September"/>
    <s v="2013"/>
    <n v="-5.208333333333333"/>
    <n v="-100"/>
    <n v="-10"/>
    <x v="0"/>
    <x v="0"/>
  </r>
  <r>
    <x v="0"/>
    <s v="Canada"/>
    <x v="0"/>
    <s v="Low"/>
    <n v="2851"/>
    <n v="3"/>
    <n v="7"/>
    <n v="19957"/>
    <n v="798.28"/>
    <n v="19158.72"/>
    <n v="14255"/>
    <n v="11404"/>
    <d v="2013-10-01T00:00:00"/>
    <n v="10"/>
    <s v="October"/>
    <s v="2013"/>
    <n v="0.59523809523809523"/>
    <n v="4"/>
    <n v="0.8"/>
    <x v="0"/>
    <x v="0"/>
  </r>
  <r>
    <x v="4"/>
    <s v="Germany"/>
    <x v="0"/>
    <s v="Low"/>
    <n v="2021"/>
    <n v="3"/>
    <n v="300"/>
    <n v="606300"/>
    <n v="24252"/>
    <n v="582048"/>
    <n v="505250"/>
    <n v="600237"/>
    <d v="2014-10-01T00:00:00"/>
    <n v="10"/>
    <s v="October"/>
    <s v="2014"/>
    <n v="1.03125"/>
    <n v="297"/>
    <n v="1.1879999999999999"/>
    <x v="1"/>
    <x v="1"/>
  </r>
  <r>
    <x v="0"/>
    <s v="United States of America"/>
    <x v="0"/>
    <s v="Low"/>
    <n v="274"/>
    <n v="3"/>
    <n v="350"/>
    <n v="95900"/>
    <n v="3836"/>
    <n v="92064"/>
    <n v="71240"/>
    <n v="95078"/>
    <d v="2014-12-01T00:00:00"/>
    <n v="12"/>
    <s v="December"/>
    <s v="2014"/>
    <n v="1.0327380952380953"/>
    <n v="347"/>
    <n v="1.3346153846153845"/>
    <x v="1"/>
    <x v="0"/>
  </r>
  <r>
    <x v="1"/>
    <s v="Canada"/>
    <x v="1"/>
    <s v="Low"/>
    <n v="1967"/>
    <n v="5"/>
    <n v="15"/>
    <n v="29505"/>
    <n v="1180.2"/>
    <n v="28324.799999999999"/>
    <n v="19670"/>
    <n v="19670"/>
    <d v="2014-03-01T00:00:00"/>
    <n v="3"/>
    <s v="March"/>
    <s v="2014"/>
    <n v="0.69444444444444442"/>
    <n v="10"/>
    <n v="1"/>
    <x v="0"/>
    <x v="0"/>
  </r>
  <r>
    <x v="4"/>
    <s v="Germany"/>
    <x v="1"/>
    <s v="Low"/>
    <n v="1859"/>
    <n v="5"/>
    <n v="300"/>
    <n v="557700"/>
    <n v="22308"/>
    <n v="535392"/>
    <n v="464750"/>
    <n v="548405"/>
    <d v="2014-08-01T00:00:00"/>
    <n v="8"/>
    <s v="August"/>
    <s v="2014"/>
    <n v="1.0243055555555556"/>
    <n v="295"/>
    <n v="1.18"/>
    <x v="1"/>
    <x v="1"/>
  </r>
  <r>
    <x v="0"/>
    <s v="Canada"/>
    <x v="1"/>
    <s v="Low"/>
    <n v="2851"/>
    <n v="5"/>
    <n v="7"/>
    <n v="19957"/>
    <n v="798.28"/>
    <n v="19158.72"/>
    <n v="14255"/>
    <n v="5702"/>
    <d v="2013-10-01T00:00:00"/>
    <n v="10"/>
    <s v="October"/>
    <s v="2013"/>
    <n v="0.29761904761904762"/>
    <n v="2"/>
    <n v="0.4"/>
    <x v="0"/>
    <x v="0"/>
  </r>
  <r>
    <x v="4"/>
    <s v="Germany"/>
    <x v="1"/>
    <s v="Low"/>
    <n v="2021"/>
    <n v="5"/>
    <n v="300"/>
    <n v="606300"/>
    <n v="24252"/>
    <n v="582048"/>
    <n v="505250"/>
    <n v="596195"/>
    <d v="2014-10-01T00:00:00"/>
    <n v="10"/>
    <s v="October"/>
    <s v="2014"/>
    <n v="1.0243055555555556"/>
    <n v="295"/>
    <n v="1.18"/>
    <x v="1"/>
    <x v="1"/>
  </r>
  <r>
    <x v="3"/>
    <s v="Mexico"/>
    <x v="1"/>
    <s v="Low"/>
    <n v="1138"/>
    <n v="5"/>
    <n v="125"/>
    <n v="142250"/>
    <n v="5690"/>
    <n v="136560"/>
    <n v="136560"/>
    <n v="136560"/>
    <d v="2014-12-01T00:00:00"/>
    <n v="12"/>
    <s v="December"/>
    <s v="2014"/>
    <n v="1"/>
    <n v="120"/>
    <n v="1"/>
    <x v="2"/>
    <x v="0"/>
  </r>
  <r>
    <x v="0"/>
    <s v="Canada"/>
    <x v="2"/>
    <s v="Low"/>
    <n v="4251"/>
    <n v="10"/>
    <n v="7"/>
    <n v="29757"/>
    <n v="1190.28"/>
    <n v="28566.720000000001"/>
    <n v="21255"/>
    <n v="-12753"/>
    <d v="2014-01-01T00:00:00"/>
    <n v="1"/>
    <s v="January"/>
    <s v="2014"/>
    <n v="-0.4464285714285714"/>
    <n v="-3"/>
    <n v="-0.6"/>
    <x v="0"/>
    <x v="0"/>
  </r>
  <r>
    <x v="3"/>
    <s v="Germany"/>
    <x v="2"/>
    <s v="Low"/>
    <n v="795"/>
    <n v="10"/>
    <n v="125"/>
    <n v="99375"/>
    <n v="3975"/>
    <n v="95400"/>
    <n v="95400"/>
    <n v="91425"/>
    <d v="2014-03-01T00:00:00"/>
    <n v="3"/>
    <s v="March"/>
    <s v="2014"/>
    <n v="0.95833333333333337"/>
    <n v="115"/>
    <n v="0.95833333333333337"/>
    <x v="2"/>
    <x v="1"/>
  </r>
  <r>
    <x v="4"/>
    <s v="Germany"/>
    <x v="2"/>
    <s v="Low"/>
    <n v="1414.5"/>
    <n v="10"/>
    <n v="300"/>
    <n v="424350"/>
    <n v="16974"/>
    <n v="407376"/>
    <n v="353625"/>
    <n v="410205"/>
    <d v="2014-04-01T00:00:00"/>
    <n v="4"/>
    <s v="April"/>
    <s v="2014"/>
    <n v="1.0069444444444444"/>
    <n v="290"/>
    <n v="1.1599999999999999"/>
    <x v="1"/>
    <x v="1"/>
  </r>
  <r>
    <x v="4"/>
    <s v="United States of America"/>
    <x v="2"/>
    <s v="Low"/>
    <n v="2918"/>
    <n v="10"/>
    <n v="300"/>
    <n v="875400"/>
    <n v="35016"/>
    <n v="840384"/>
    <n v="729500"/>
    <n v="846220"/>
    <d v="2014-05-01T00:00:00"/>
    <n v="5"/>
    <s v="May"/>
    <s v="2014"/>
    <n v="1.0069444444444444"/>
    <n v="290"/>
    <n v="1.1599999999999999"/>
    <x v="1"/>
    <x v="0"/>
  </r>
  <r>
    <x v="0"/>
    <s v="United States of America"/>
    <x v="2"/>
    <s v="Low"/>
    <n v="3450"/>
    <n v="10"/>
    <n v="350"/>
    <n v="1207500"/>
    <n v="48300"/>
    <n v="1159200"/>
    <n v="897000"/>
    <n v="1173000"/>
    <d v="2014-07-01T00:00:00"/>
    <n v="7"/>
    <s v="July"/>
    <s v="2014"/>
    <n v="1.0119047619047619"/>
    <n v="340"/>
    <n v="1.3076923076923077"/>
    <x v="1"/>
    <x v="0"/>
  </r>
  <r>
    <x v="3"/>
    <s v="France"/>
    <x v="2"/>
    <s v="Low"/>
    <n v="2988"/>
    <n v="10"/>
    <n v="125"/>
    <n v="373500"/>
    <n v="14940"/>
    <n v="358560"/>
    <n v="358560"/>
    <n v="343620"/>
    <d v="2014-07-01T00:00:00"/>
    <n v="7"/>
    <s v="July"/>
    <s v="2014"/>
    <n v="0.95833333333333337"/>
    <n v="115"/>
    <n v="0.95833333333333337"/>
    <x v="2"/>
    <x v="1"/>
  </r>
  <r>
    <x v="1"/>
    <s v="Canada"/>
    <x v="2"/>
    <s v="Low"/>
    <n v="218"/>
    <n v="10"/>
    <n v="15"/>
    <n v="3270"/>
    <n v="130.80000000000001"/>
    <n v="3139.2"/>
    <n v="2180"/>
    <n v="1090"/>
    <d v="2014-09-01T00:00:00"/>
    <n v="9"/>
    <s v="September"/>
    <s v="2014"/>
    <n v="0.34722222222222227"/>
    <n v="5"/>
    <n v="0.5"/>
    <x v="0"/>
    <x v="0"/>
  </r>
  <r>
    <x v="0"/>
    <s v="Canada"/>
    <x v="2"/>
    <s v="Low"/>
    <n v="2074"/>
    <n v="10"/>
    <n v="20"/>
    <n v="41480"/>
    <n v="1659.2"/>
    <n v="39820.800000000003"/>
    <n v="20740"/>
    <n v="20740"/>
    <d v="2014-09-01T00:00:00"/>
    <n v="9"/>
    <s v="September"/>
    <s v="2014"/>
    <n v="0.52083333333333326"/>
    <n v="10"/>
    <n v="1"/>
    <x v="0"/>
    <x v="0"/>
  </r>
  <r>
    <x v="0"/>
    <s v="United States of America"/>
    <x v="2"/>
    <s v="Low"/>
    <n v="1056"/>
    <n v="10"/>
    <n v="20"/>
    <n v="21120"/>
    <n v="844.8"/>
    <n v="20275.2"/>
    <n v="10560"/>
    <n v="10560"/>
    <d v="2014-09-01T00:00:00"/>
    <n v="9"/>
    <s v="September"/>
    <s v="2014"/>
    <n v="0.52083333333333326"/>
    <n v="10"/>
    <n v="1"/>
    <x v="0"/>
    <x v="0"/>
  </r>
  <r>
    <x v="1"/>
    <s v="United States of America"/>
    <x v="2"/>
    <s v="Low"/>
    <n v="671"/>
    <n v="10"/>
    <n v="15"/>
    <n v="10065"/>
    <n v="402.6"/>
    <n v="9662.4"/>
    <n v="6710"/>
    <n v="3355"/>
    <d v="2013-10-01T00:00:00"/>
    <n v="10"/>
    <s v="October"/>
    <s v="2013"/>
    <n v="0.34722222222222221"/>
    <n v="5"/>
    <n v="0.5"/>
    <x v="0"/>
    <x v="0"/>
  </r>
  <r>
    <x v="1"/>
    <s v="Mexico"/>
    <x v="2"/>
    <s v="Low"/>
    <n v="1514"/>
    <n v="10"/>
    <n v="15"/>
    <n v="22710"/>
    <n v="908.4"/>
    <n v="21801.599999999999"/>
    <n v="15140"/>
    <n v="7570"/>
    <d v="2013-10-01T00:00:00"/>
    <n v="10"/>
    <s v="October"/>
    <s v="2013"/>
    <n v="0.34722222222222227"/>
    <n v="5"/>
    <n v="0.5"/>
    <x v="0"/>
    <x v="0"/>
  </r>
  <r>
    <x v="0"/>
    <s v="United States of America"/>
    <x v="2"/>
    <s v="Low"/>
    <n v="274"/>
    <n v="10"/>
    <n v="350"/>
    <n v="95900"/>
    <n v="3836"/>
    <n v="92064"/>
    <n v="71240"/>
    <n v="93160"/>
    <d v="2014-12-01T00:00:00"/>
    <n v="12"/>
    <s v="December"/>
    <s v="2014"/>
    <n v="1.0119047619047619"/>
    <n v="340"/>
    <n v="1.3076923076923077"/>
    <x v="1"/>
    <x v="0"/>
  </r>
  <r>
    <x v="3"/>
    <s v="Mexico"/>
    <x v="2"/>
    <s v="Low"/>
    <n v="1138"/>
    <n v="10"/>
    <n v="125"/>
    <n v="142250"/>
    <n v="5690"/>
    <n v="136560"/>
    <n v="136560"/>
    <n v="130870"/>
    <d v="2014-12-01T00:00:00"/>
    <n v="12"/>
    <s v="December"/>
    <s v="2014"/>
    <n v="0.95833333333333337"/>
    <n v="115"/>
    <n v="0.95833333333333337"/>
    <x v="2"/>
    <x v="0"/>
  </r>
  <r>
    <x v="2"/>
    <s v="United States of America"/>
    <x v="3"/>
    <s v="Low"/>
    <n v="1465"/>
    <n v="120"/>
    <n v="12"/>
    <n v="17580"/>
    <n v="703.2"/>
    <n v="16876.8"/>
    <n v="4395"/>
    <n v="-158220"/>
    <d v="2014-03-01T00:00:00"/>
    <n v="3"/>
    <s v="March"/>
    <s v="2014"/>
    <n v="-9.375"/>
    <n v="-108"/>
    <n v="-36"/>
    <x v="0"/>
    <x v="0"/>
  </r>
  <r>
    <x v="0"/>
    <s v="Canada"/>
    <x v="3"/>
    <s v="Low"/>
    <n v="2646"/>
    <n v="120"/>
    <n v="20"/>
    <n v="52920"/>
    <n v="2116.8000000000002"/>
    <n v="50803.199999999997"/>
    <n v="26460"/>
    <n v="-264600"/>
    <d v="2013-09-01T00:00:00"/>
    <n v="9"/>
    <s v="September"/>
    <s v="2013"/>
    <n v="-5.2083333333333339"/>
    <n v="-100"/>
    <n v="-10"/>
    <x v="0"/>
    <x v="0"/>
  </r>
  <r>
    <x v="0"/>
    <s v="France"/>
    <x v="3"/>
    <s v="Low"/>
    <n v="2177"/>
    <n v="120"/>
    <n v="350"/>
    <n v="761950"/>
    <n v="30478"/>
    <n v="731472"/>
    <n v="566020"/>
    <n v="500710"/>
    <d v="2014-10-01T00:00:00"/>
    <n v="10"/>
    <s v="October"/>
    <s v="2014"/>
    <n v="0.68452380952380953"/>
    <n v="230"/>
    <n v="0.88461538461538458"/>
    <x v="1"/>
    <x v="1"/>
  </r>
  <r>
    <x v="2"/>
    <s v="France"/>
    <x v="4"/>
    <s v="Low"/>
    <n v="866"/>
    <n v="250"/>
    <n v="12"/>
    <n v="10392"/>
    <n v="415.68"/>
    <n v="9976.32"/>
    <n v="2598"/>
    <n v="-206108"/>
    <d v="2014-05-01T00:00:00"/>
    <n v="5"/>
    <s v="May"/>
    <s v="2014"/>
    <n v="-20.659722222222221"/>
    <n v="-238"/>
    <n v="-79.333333333333329"/>
    <x v="0"/>
    <x v="1"/>
  </r>
  <r>
    <x v="0"/>
    <s v="United States of America"/>
    <x v="4"/>
    <s v="Low"/>
    <n v="349"/>
    <n v="250"/>
    <n v="350"/>
    <n v="122150"/>
    <n v="4886"/>
    <n v="117264"/>
    <n v="90740"/>
    <n v="34900"/>
    <d v="2013-09-01T00:00:00"/>
    <n v="9"/>
    <s v="September"/>
    <s v="2013"/>
    <n v="0.29761904761904762"/>
    <n v="100"/>
    <n v="0.38461538461538464"/>
    <x v="1"/>
    <x v="0"/>
  </r>
  <r>
    <x v="0"/>
    <s v="France"/>
    <x v="4"/>
    <s v="Low"/>
    <n v="2177"/>
    <n v="250"/>
    <n v="350"/>
    <n v="761950"/>
    <n v="30478"/>
    <n v="731472"/>
    <n v="566020"/>
    <n v="217700"/>
    <d v="2014-10-01T00:00:00"/>
    <n v="10"/>
    <s v="October"/>
    <s v="2014"/>
    <n v="0.29761904761904762"/>
    <n v="100"/>
    <n v="0.38461538461538464"/>
    <x v="1"/>
    <x v="1"/>
  </r>
  <r>
    <x v="1"/>
    <s v="Mexico"/>
    <x v="4"/>
    <s v="Low"/>
    <n v="1514"/>
    <n v="250"/>
    <n v="15"/>
    <n v="22710"/>
    <n v="908.4"/>
    <n v="21801.599999999999"/>
    <n v="15140"/>
    <n v="-355790"/>
    <d v="2013-10-01T00:00:00"/>
    <n v="10"/>
    <s v="October"/>
    <s v="2013"/>
    <n v="-16.319444444444446"/>
    <n v="-235"/>
    <n v="-23.5"/>
    <x v="0"/>
    <x v="0"/>
  </r>
  <r>
    <x v="0"/>
    <s v="Mexico"/>
    <x v="5"/>
    <s v="Low"/>
    <n v="1865"/>
    <n v="260"/>
    <n v="350"/>
    <n v="652750"/>
    <n v="26110"/>
    <n v="626640"/>
    <n v="484900"/>
    <n v="167850"/>
    <d v="2014-02-01T00:00:00"/>
    <n v="2"/>
    <s v="February"/>
    <s v="2014"/>
    <n v="0.26785714285714285"/>
    <n v="90"/>
    <n v="0.34615384615384615"/>
    <x v="1"/>
    <x v="0"/>
  </r>
  <r>
    <x v="3"/>
    <s v="Mexico"/>
    <x v="5"/>
    <s v="Low"/>
    <n v="1074"/>
    <n v="260"/>
    <n v="125"/>
    <n v="134250"/>
    <n v="5370"/>
    <n v="128880"/>
    <n v="128880"/>
    <n v="-144990"/>
    <d v="2014-04-01T00:00:00"/>
    <n v="4"/>
    <s v="April"/>
    <s v="2014"/>
    <n v="-1.125"/>
    <n v="-135"/>
    <n v="-1.125"/>
    <x v="2"/>
    <x v="0"/>
  </r>
  <r>
    <x v="0"/>
    <s v="Germany"/>
    <x v="5"/>
    <s v="Low"/>
    <n v="1907"/>
    <n v="260"/>
    <n v="350"/>
    <n v="667450"/>
    <n v="26698"/>
    <n v="640752"/>
    <n v="495820"/>
    <n v="171630"/>
    <d v="2014-09-01T00:00:00"/>
    <n v="9"/>
    <s v="September"/>
    <s v="2014"/>
    <n v="0.26785714285714285"/>
    <n v="90"/>
    <n v="0.34615384615384615"/>
    <x v="1"/>
    <x v="1"/>
  </r>
  <r>
    <x v="1"/>
    <s v="United States of America"/>
    <x v="5"/>
    <s v="Low"/>
    <n v="671"/>
    <n v="260"/>
    <n v="15"/>
    <n v="10065"/>
    <n v="402.6"/>
    <n v="9662.4"/>
    <n v="6710"/>
    <n v="-164395"/>
    <d v="2013-10-01T00:00:00"/>
    <n v="10"/>
    <s v="October"/>
    <s v="2013"/>
    <n v="-17.013888888888889"/>
    <n v="-245"/>
    <n v="-24.5"/>
    <x v="0"/>
    <x v="0"/>
  </r>
  <r>
    <x v="0"/>
    <s v="Canada"/>
    <x v="5"/>
    <s v="Low"/>
    <n v="1778"/>
    <n v="260"/>
    <n v="350"/>
    <n v="622300"/>
    <n v="24892"/>
    <n v="597408"/>
    <n v="462280"/>
    <n v="160020"/>
    <d v="2013-12-01T00:00:00"/>
    <n v="12"/>
    <s v="December"/>
    <s v="2013"/>
    <n v="0.26785714285714285"/>
    <n v="90"/>
    <n v="0.34615384615384615"/>
    <x v="1"/>
    <x v="0"/>
  </r>
  <r>
    <x v="0"/>
    <s v="Germany"/>
    <x v="1"/>
    <s v="Medium"/>
    <n v="1159"/>
    <n v="5"/>
    <n v="7"/>
    <n v="8113"/>
    <n v="405.65"/>
    <n v="7707.35"/>
    <n v="5795"/>
    <n v="2318"/>
    <d v="2013-10-01T00:00:00"/>
    <n v="10"/>
    <s v="October"/>
    <s v="2013"/>
    <n v="0.3007518796992481"/>
    <n v="2"/>
    <n v="0.4"/>
    <x v="0"/>
    <x v="1"/>
  </r>
  <r>
    <x v="0"/>
    <s v="Germany"/>
    <x v="2"/>
    <s v="Medium"/>
    <n v="1372"/>
    <n v="10"/>
    <n v="7"/>
    <n v="9604"/>
    <n v="480.2"/>
    <n v="9123.7999999999993"/>
    <n v="6860"/>
    <n v="-4116"/>
    <d v="2014-01-01T00:00:00"/>
    <n v="1"/>
    <s v="January"/>
    <s v="2014"/>
    <n v="-0.45112781954887221"/>
    <n v="-3"/>
    <n v="-0.6"/>
    <x v="0"/>
    <x v="1"/>
  </r>
  <r>
    <x v="0"/>
    <s v="Canada"/>
    <x v="2"/>
    <s v="Medium"/>
    <n v="2349"/>
    <n v="10"/>
    <n v="7"/>
    <n v="16443"/>
    <n v="822.15"/>
    <n v="15620.85"/>
    <n v="11745"/>
    <n v="-7047"/>
    <d v="2013-09-01T00:00:00"/>
    <n v="9"/>
    <s v="September"/>
    <s v="2013"/>
    <n v="-0.45112781954887216"/>
    <n v="-3"/>
    <n v="-0.6"/>
    <x v="0"/>
    <x v="0"/>
  </r>
  <r>
    <x v="0"/>
    <s v="Mexico"/>
    <x v="2"/>
    <s v="Medium"/>
    <n v="2689"/>
    <n v="10"/>
    <n v="7"/>
    <n v="18823"/>
    <n v="941.15"/>
    <n v="17881.849999999999"/>
    <n v="13445"/>
    <n v="-8067"/>
    <d v="2014-10-01T00:00:00"/>
    <n v="10"/>
    <s v="October"/>
    <s v="2014"/>
    <n v="-0.45112781954887221"/>
    <n v="-3"/>
    <n v="-0.6"/>
    <x v="0"/>
    <x v="0"/>
  </r>
  <r>
    <x v="2"/>
    <s v="Canada"/>
    <x v="2"/>
    <s v="Medium"/>
    <n v="2431"/>
    <n v="10"/>
    <n v="12"/>
    <n v="29172"/>
    <n v="1458.6"/>
    <n v="27713.4"/>
    <n v="7293"/>
    <n v="4862"/>
    <d v="2014-12-01T00:00:00"/>
    <n v="12"/>
    <s v="December"/>
    <s v="2014"/>
    <n v="0.17543859649122806"/>
    <n v="2"/>
    <n v="0.66666666666666663"/>
    <x v="0"/>
    <x v="0"/>
  </r>
  <r>
    <x v="2"/>
    <s v="Canada"/>
    <x v="3"/>
    <s v="Medium"/>
    <n v="2431"/>
    <n v="120"/>
    <n v="12"/>
    <n v="29172"/>
    <n v="1458.6"/>
    <n v="27713.4"/>
    <n v="7293"/>
    <n v="-262548"/>
    <d v="2014-12-01T00:00:00"/>
    <n v="12"/>
    <s v="December"/>
    <s v="2014"/>
    <n v="-9.473684210526315"/>
    <n v="-108"/>
    <n v="-36"/>
    <x v="0"/>
    <x v="0"/>
  </r>
  <r>
    <x v="0"/>
    <s v="Mexico"/>
    <x v="4"/>
    <s v="Medium"/>
    <n v="2689"/>
    <n v="250"/>
    <n v="7"/>
    <n v="18823"/>
    <n v="941.15"/>
    <n v="17881.849999999999"/>
    <n v="13445"/>
    <n v="-653427"/>
    <d v="2014-10-01T00:00:00"/>
    <n v="10"/>
    <s v="October"/>
    <s v="2014"/>
    <n v="-36.541353383458649"/>
    <n v="-243"/>
    <n v="-48.6"/>
    <x v="0"/>
    <x v="0"/>
  </r>
  <r>
    <x v="0"/>
    <s v="Mexico"/>
    <x v="5"/>
    <s v="Medium"/>
    <n v="1683"/>
    <n v="260"/>
    <n v="7"/>
    <n v="11781"/>
    <n v="589.04999999999995"/>
    <n v="11191.95"/>
    <n v="8415"/>
    <n v="-425799"/>
    <d v="2014-07-01T00:00:00"/>
    <n v="7"/>
    <s v="July"/>
    <s v="2014"/>
    <n v="-38.045112781954884"/>
    <n v="-253"/>
    <n v="-50.6"/>
    <x v="0"/>
    <x v="0"/>
  </r>
  <r>
    <x v="2"/>
    <s v="Mexico"/>
    <x v="5"/>
    <s v="Medium"/>
    <n v="1123"/>
    <n v="260"/>
    <n v="12"/>
    <n v="13476"/>
    <n v="673.8"/>
    <n v="12802.2"/>
    <n v="3369"/>
    <n v="-278504"/>
    <d v="2014-08-01T00:00:00"/>
    <n v="8"/>
    <s v="August"/>
    <s v="2014"/>
    <n v="-21.754385964912281"/>
    <n v="-248"/>
    <n v="-82.666666666666671"/>
    <x v="0"/>
    <x v="0"/>
  </r>
  <r>
    <x v="0"/>
    <s v="Germany"/>
    <x v="5"/>
    <s v="Medium"/>
    <n v="1159"/>
    <n v="260"/>
    <n v="7"/>
    <n v="8113"/>
    <n v="405.65"/>
    <n v="7707.35"/>
    <n v="5795"/>
    <n v="-293227"/>
    <d v="2013-10-01T00:00:00"/>
    <n v="10"/>
    <s v="October"/>
    <s v="2013"/>
    <n v="-38.045112781954884"/>
    <n v="-253"/>
    <n v="-50.6"/>
    <x v="0"/>
    <x v="1"/>
  </r>
  <r>
    <x v="2"/>
    <s v="France"/>
    <x v="0"/>
    <s v="Medium"/>
    <n v="1865"/>
    <n v="3"/>
    <n v="12"/>
    <n v="22380"/>
    <n v="1119"/>
    <n v="21261"/>
    <n v="5595"/>
    <n v="16785"/>
    <d v="2014-02-01T00:00:00"/>
    <n v="2"/>
    <s v="February"/>
    <s v="2014"/>
    <n v="0.78947368421052633"/>
    <n v="9"/>
    <n v="3"/>
    <x v="0"/>
    <x v="1"/>
  </r>
  <r>
    <x v="2"/>
    <s v="Germany"/>
    <x v="0"/>
    <s v="Medium"/>
    <n v="1116"/>
    <n v="3"/>
    <n v="12"/>
    <n v="13392"/>
    <n v="669.6"/>
    <n v="12722.4"/>
    <n v="3348"/>
    <n v="10044"/>
    <d v="2014-02-01T00:00:00"/>
    <n v="2"/>
    <s v="February"/>
    <s v="2014"/>
    <n v="0.78947368421052633"/>
    <n v="9"/>
    <n v="3"/>
    <x v="0"/>
    <x v="1"/>
  </r>
  <r>
    <x v="0"/>
    <s v="France"/>
    <x v="0"/>
    <s v="Medium"/>
    <n v="1563"/>
    <n v="3"/>
    <n v="20"/>
    <n v="31260"/>
    <n v="1563"/>
    <n v="29697"/>
    <n v="15630"/>
    <n v="26571"/>
    <d v="2014-05-01T00:00:00"/>
    <n v="5"/>
    <s v="May"/>
    <s v="2014"/>
    <n v="0.89473684210526316"/>
    <n v="17"/>
    <n v="1.7"/>
    <x v="0"/>
    <x v="1"/>
  </r>
  <r>
    <x v="4"/>
    <s v="United States of America"/>
    <x v="0"/>
    <s v="Medium"/>
    <n v="991"/>
    <n v="3"/>
    <n v="300"/>
    <n v="297300"/>
    <n v="14865"/>
    <n v="282435"/>
    <n v="247750"/>
    <n v="294327"/>
    <d v="2014-06-01T00:00:00"/>
    <n v="6"/>
    <s v="June"/>
    <s v="2014"/>
    <n v="1.0421052631578946"/>
    <n v="297"/>
    <n v="1.1879999999999999"/>
    <x v="1"/>
    <x v="0"/>
  </r>
  <r>
    <x v="0"/>
    <s v="Germany"/>
    <x v="0"/>
    <s v="Medium"/>
    <n v="1016"/>
    <n v="3"/>
    <n v="7"/>
    <n v="7112"/>
    <n v="355.6"/>
    <n v="6756.4"/>
    <n v="5080"/>
    <n v="4064"/>
    <d v="2013-11-01T00:00:00"/>
    <n v="11"/>
    <s v="November"/>
    <s v="2013"/>
    <n v="0.60150375939849632"/>
    <n v="4"/>
    <n v="0.8"/>
    <x v="0"/>
    <x v="1"/>
  </r>
  <r>
    <x v="1"/>
    <s v="Mexico"/>
    <x v="0"/>
    <s v="Medium"/>
    <n v="2791"/>
    <n v="3"/>
    <n v="15"/>
    <n v="41865"/>
    <n v="2093.25"/>
    <n v="39771.75"/>
    <n v="27910"/>
    <n v="33492"/>
    <d v="2014-11-01T00:00:00"/>
    <n v="11"/>
    <s v="November"/>
    <s v="2014"/>
    <n v="0.84210526315789469"/>
    <n v="12"/>
    <n v="1.2"/>
    <x v="0"/>
    <x v="0"/>
  </r>
  <r>
    <x v="0"/>
    <s v="United States of America"/>
    <x v="0"/>
    <s v="Medium"/>
    <n v="570"/>
    <n v="3"/>
    <n v="7"/>
    <n v="3990"/>
    <n v="199.5"/>
    <n v="3790.5"/>
    <n v="2850"/>
    <n v="2280"/>
    <d v="2014-12-01T00:00:00"/>
    <n v="12"/>
    <s v="December"/>
    <s v="2014"/>
    <n v="0.60150375939849621"/>
    <n v="4"/>
    <n v="0.8"/>
    <x v="0"/>
    <x v="0"/>
  </r>
  <r>
    <x v="0"/>
    <s v="France"/>
    <x v="0"/>
    <s v="Medium"/>
    <n v="2487"/>
    <n v="3"/>
    <n v="7"/>
    <n v="17409"/>
    <n v="870.45"/>
    <n v="16538.55"/>
    <n v="12435"/>
    <n v="9948"/>
    <d v="2014-12-01T00:00:00"/>
    <n v="12"/>
    <s v="December"/>
    <s v="2014"/>
    <n v="0.60150375939849632"/>
    <n v="4"/>
    <n v="0.8"/>
    <x v="0"/>
    <x v="1"/>
  </r>
  <r>
    <x v="0"/>
    <s v="France"/>
    <x v="1"/>
    <s v="Medium"/>
    <n v="1384.5"/>
    <n v="5"/>
    <n v="350"/>
    <n v="484575"/>
    <n v="24228.75"/>
    <n v="460346.25"/>
    <n v="359970"/>
    <n v="477652.5"/>
    <d v="2014-01-01T00:00:00"/>
    <n v="1"/>
    <s v="January"/>
    <s v="2014"/>
    <n v="1.0375939849624061"/>
    <n v="345"/>
    <n v="1.3269230769230769"/>
    <x v="1"/>
    <x v="1"/>
  </r>
  <r>
    <x v="3"/>
    <s v="United States of America"/>
    <x v="1"/>
    <s v="Medium"/>
    <n v="3627"/>
    <n v="5"/>
    <n v="125"/>
    <n v="453375"/>
    <n v="22668.75"/>
    <n v="430706.25"/>
    <n v="435240"/>
    <n v="435240"/>
    <d v="2014-07-01T00:00:00"/>
    <n v="7"/>
    <s v="July"/>
    <s v="2014"/>
    <n v="1.0105263157894737"/>
    <n v="120"/>
    <n v="1"/>
    <x v="2"/>
    <x v="0"/>
  </r>
  <r>
    <x v="0"/>
    <s v="Mexico"/>
    <x v="1"/>
    <s v="Medium"/>
    <n v="720"/>
    <n v="5"/>
    <n v="350"/>
    <n v="252000"/>
    <n v="12600"/>
    <n v="239400"/>
    <n v="187200"/>
    <n v="248400"/>
    <d v="2013-09-01T00:00:00"/>
    <n v="9"/>
    <s v="September"/>
    <s v="2013"/>
    <n v="1.0375939849624061"/>
    <n v="345"/>
    <n v="1.3269230769230769"/>
    <x v="1"/>
    <x v="0"/>
  </r>
  <r>
    <x v="2"/>
    <s v="Germany"/>
    <x v="1"/>
    <s v="Medium"/>
    <n v="2342"/>
    <n v="5"/>
    <n v="12"/>
    <n v="28104"/>
    <n v="1405.2"/>
    <n v="26698.799999999999"/>
    <n v="7026"/>
    <n v="16394"/>
    <d v="2014-11-01T00:00:00"/>
    <n v="11"/>
    <s v="November"/>
    <s v="2014"/>
    <n v="0.61403508771929827"/>
    <n v="7"/>
    <n v="2.3333333333333335"/>
    <x v="0"/>
    <x v="1"/>
  </r>
  <r>
    <x v="4"/>
    <s v="Mexico"/>
    <x v="1"/>
    <s v="Medium"/>
    <n v="1100"/>
    <n v="5"/>
    <n v="300"/>
    <n v="330000"/>
    <n v="16500"/>
    <n v="313500"/>
    <n v="275000"/>
    <n v="324500"/>
    <d v="2013-12-01T00:00:00"/>
    <n v="12"/>
    <s v="December"/>
    <s v="2013"/>
    <n v="1.0350877192982457"/>
    <n v="295"/>
    <n v="1.18"/>
    <x v="1"/>
    <x v="0"/>
  </r>
  <r>
    <x v="0"/>
    <s v="France"/>
    <x v="2"/>
    <s v="Medium"/>
    <n v="1303"/>
    <n v="10"/>
    <n v="20"/>
    <n v="26060"/>
    <n v="1303"/>
    <n v="24757"/>
    <n v="13030"/>
    <n v="13030"/>
    <d v="2014-02-01T00:00:00"/>
    <n v="2"/>
    <s v="February"/>
    <s v="2014"/>
    <n v="0.52631578947368418"/>
    <n v="10"/>
    <n v="1"/>
    <x v="0"/>
    <x v="1"/>
  </r>
  <r>
    <x v="3"/>
    <s v="United States of America"/>
    <x v="2"/>
    <s v="Medium"/>
    <n v="2992"/>
    <n v="10"/>
    <n v="125"/>
    <n v="374000"/>
    <n v="18700"/>
    <n v="355300"/>
    <n v="359040"/>
    <n v="344080"/>
    <d v="2014-03-01T00:00:00"/>
    <n v="3"/>
    <s v="March"/>
    <s v="2014"/>
    <n v="0.96842105263157896"/>
    <n v="115"/>
    <n v="0.95833333333333337"/>
    <x v="2"/>
    <x v="0"/>
  </r>
  <r>
    <x v="3"/>
    <s v="France"/>
    <x v="2"/>
    <s v="Medium"/>
    <n v="2385"/>
    <n v="10"/>
    <n v="125"/>
    <n v="298125"/>
    <n v="14906.25"/>
    <n v="283218.75"/>
    <n v="286200"/>
    <n v="274275"/>
    <d v="2014-03-01T00:00:00"/>
    <n v="3"/>
    <s v="March"/>
    <s v="2014"/>
    <n v="0.96842105263157896"/>
    <n v="115"/>
    <n v="0.95833333333333337"/>
    <x v="2"/>
    <x v="1"/>
  </r>
  <r>
    <x v="4"/>
    <s v="Mexico"/>
    <x v="2"/>
    <s v="Medium"/>
    <n v="1607"/>
    <n v="10"/>
    <n v="300"/>
    <n v="482100"/>
    <n v="24105"/>
    <n v="457995"/>
    <n v="401750"/>
    <n v="466030"/>
    <d v="2014-04-01T00:00:00"/>
    <n v="4"/>
    <s v="April"/>
    <s v="2014"/>
    <n v="1.0175438596491229"/>
    <n v="290"/>
    <n v="1.1599999999999999"/>
    <x v="1"/>
    <x v="0"/>
  </r>
  <r>
    <x v="0"/>
    <s v="United States of America"/>
    <x v="2"/>
    <s v="Medium"/>
    <n v="2327"/>
    <n v="10"/>
    <n v="7"/>
    <n v="16289"/>
    <n v="814.45"/>
    <n v="15474.55"/>
    <n v="11635"/>
    <n v="-6981"/>
    <d v="2014-05-01T00:00:00"/>
    <n v="5"/>
    <s v="May"/>
    <s v="2014"/>
    <n v="-0.45112781954887221"/>
    <n v="-3"/>
    <n v="-0.6"/>
    <x v="0"/>
    <x v="0"/>
  </r>
  <r>
    <x v="4"/>
    <s v="United States of America"/>
    <x v="2"/>
    <s v="Medium"/>
    <n v="991"/>
    <n v="10"/>
    <n v="300"/>
    <n v="297300"/>
    <n v="14865"/>
    <n v="282435"/>
    <n v="247750"/>
    <n v="287390"/>
    <d v="2014-06-01T00:00:00"/>
    <n v="6"/>
    <s v="June"/>
    <s v="2014"/>
    <n v="1.0175438596491229"/>
    <n v="290"/>
    <n v="1.1599999999999999"/>
    <x v="1"/>
    <x v="0"/>
  </r>
  <r>
    <x v="0"/>
    <s v="United States of America"/>
    <x v="2"/>
    <s v="Medium"/>
    <n v="602"/>
    <n v="10"/>
    <n v="350"/>
    <n v="210700"/>
    <n v="10535"/>
    <n v="200165"/>
    <n v="156520"/>
    <n v="204680"/>
    <d v="2014-06-01T00:00:00"/>
    <n v="6"/>
    <s v="June"/>
    <s v="2014"/>
    <n v="1.0225563909774436"/>
    <n v="340"/>
    <n v="1.3076923076923077"/>
    <x v="1"/>
    <x v="0"/>
  </r>
  <r>
    <x v="1"/>
    <s v="France"/>
    <x v="2"/>
    <s v="Medium"/>
    <n v="2620"/>
    <n v="10"/>
    <n v="15"/>
    <n v="39300"/>
    <n v="1965"/>
    <n v="37335"/>
    <n v="26200"/>
    <n v="13100"/>
    <d v="2014-09-01T00:00:00"/>
    <n v="9"/>
    <s v="September"/>
    <s v="2014"/>
    <n v="0.35087719298245612"/>
    <n v="5"/>
    <n v="0.5"/>
    <x v="0"/>
    <x v="1"/>
  </r>
  <r>
    <x v="0"/>
    <s v="Canada"/>
    <x v="2"/>
    <s v="Medium"/>
    <n v="1228"/>
    <n v="10"/>
    <n v="350"/>
    <n v="429800"/>
    <n v="21490"/>
    <n v="408310"/>
    <n v="319280"/>
    <n v="417520"/>
    <d v="2013-10-01T00:00:00"/>
    <n v="10"/>
    <s v="October"/>
    <s v="2013"/>
    <n v="1.0225563909774436"/>
    <n v="340"/>
    <n v="1.3076923076923077"/>
    <x v="1"/>
    <x v="0"/>
  </r>
  <r>
    <x v="0"/>
    <s v="Canada"/>
    <x v="2"/>
    <s v="Medium"/>
    <n v="1389"/>
    <n v="10"/>
    <n v="20"/>
    <n v="27780"/>
    <n v="1389"/>
    <n v="26391"/>
    <n v="13890"/>
    <n v="13890"/>
    <d v="2013-10-01T00:00:00"/>
    <n v="10"/>
    <s v="October"/>
    <s v="2013"/>
    <n v="0.52631578947368418"/>
    <n v="10"/>
    <n v="1"/>
    <x v="0"/>
    <x v="0"/>
  </r>
  <r>
    <x v="3"/>
    <s v="United States of America"/>
    <x v="2"/>
    <s v="Medium"/>
    <n v="861"/>
    <n v="10"/>
    <n v="125"/>
    <n v="107625"/>
    <n v="5381.25"/>
    <n v="102243.75"/>
    <n v="103320"/>
    <n v="99015"/>
    <d v="2014-10-01T00:00:00"/>
    <n v="10"/>
    <s v="October"/>
    <s v="2014"/>
    <n v="0.96842105263157896"/>
    <n v="115"/>
    <n v="0.95833333333333337"/>
    <x v="2"/>
    <x v="0"/>
  </r>
  <r>
    <x v="3"/>
    <s v="France"/>
    <x v="2"/>
    <s v="Medium"/>
    <n v="704"/>
    <n v="10"/>
    <n v="125"/>
    <n v="88000"/>
    <n v="4400"/>
    <n v="83600"/>
    <n v="84480"/>
    <n v="80960"/>
    <d v="2013-10-01T00:00:00"/>
    <n v="10"/>
    <s v="October"/>
    <s v="2013"/>
    <n v="0.96842105263157896"/>
    <n v="115"/>
    <n v="0.95833333333333337"/>
    <x v="2"/>
    <x v="1"/>
  </r>
  <r>
    <x v="0"/>
    <s v="Canada"/>
    <x v="2"/>
    <s v="Medium"/>
    <n v="1802"/>
    <n v="10"/>
    <n v="20"/>
    <n v="36040"/>
    <n v="1802"/>
    <n v="34238"/>
    <n v="18020"/>
    <n v="18020"/>
    <d v="2013-12-01T00:00:00"/>
    <n v="12"/>
    <s v="December"/>
    <s v="2013"/>
    <n v="0.52631578947368418"/>
    <n v="10"/>
    <n v="1"/>
    <x v="0"/>
    <x v="0"/>
  </r>
  <r>
    <x v="0"/>
    <s v="United States of America"/>
    <x v="2"/>
    <s v="Medium"/>
    <n v="2663"/>
    <n v="10"/>
    <n v="20"/>
    <n v="53260"/>
    <n v="2663"/>
    <n v="50597"/>
    <n v="26630"/>
    <n v="26630"/>
    <d v="2014-12-01T00:00:00"/>
    <n v="12"/>
    <s v="December"/>
    <s v="2014"/>
    <n v="0.52631578947368418"/>
    <n v="10"/>
    <n v="1"/>
    <x v="0"/>
    <x v="0"/>
  </r>
  <r>
    <x v="0"/>
    <s v="France"/>
    <x v="2"/>
    <s v="Medium"/>
    <n v="2136"/>
    <n v="10"/>
    <n v="7"/>
    <n v="14952"/>
    <n v="747.6"/>
    <n v="14204.4"/>
    <n v="10680"/>
    <n v="-6408"/>
    <d v="2013-12-01T00:00:00"/>
    <n v="12"/>
    <s v="December"/>
    <s v="2013"/>
    <n v="-0.45112781954887221"/>
    <n v="-3"/>
    <n v="-0.6"/>
    <x v="0"/>
    <x v="1"/>
  </r>
  <r>
    <x v="1"/>
    <s v="Germany"/>
    <x v="2"/>
    <s v="Medium"/>
    <n v="2116"/>
    <n v="10"/>
    <n v="15"/>
    <n v="31740"/>
    <n v="1587"/>
    <n v="30153"/>
    <n v="21160"/>
    <n v="10580"/>
    <d v="2013-12-01T00:00:00"/>
    <n v="12"/>
    <s v="December"/>
    <s v="2013"/>
    <n v="0.35087719298245612"/>
    <n v="5"/>
    <n v="0.5"/>
    <x v="0"/>
    <x v="1"/>
  </r>
  <r>
    <x v="1"/>
    <s v="United States of America"/>
    <x v="3"/>
    <s v="Medium"/>
    <n v="555"/>
    <n v="120"/>
    <n v="15"/>
    <n v="8325"/>
    <n v="416.25"/>
    <n v="7908.75"/>
    <n v="5550"/>
    <n v="-58275"/>
    <d v="2014-01-01T00:00:00"/>
    <n v="1"/>
    <s v="January"/>
    <s v="2014"/>
    <n v="-7.3684210526315788"/>
    <n v="-105"/>
    <n v="-10.5"/>
    <x v="0"/>
    <x v="0"/>
  </r>
  <r>
    <x v="1"/>
    <s v="Mexico"/>
    <x v="3"/>
    <s v="Medium"/>
    <n v="2861"/>
    <n v="120"/>
    <n v="15"/>
    <n v="42915"/>
    <n v="2145.75"/>
    <n v="40769.25"/>
    <n v="28610"/>
    <n v="-300405"/>
    <d v="2014-01-01T00:00:00"/>
    <n v="1"/>
    <s v="January"/>
    <s v="2014"/>
    <n v="-7.3684210526315788"/>
    <n v="-105"/>
    <n v="-10.5"/>
    <x v="0"/>
    <x v="0"/>
  </r>
  <r>
    <x v="3"/>
    <s v="Germany"/>
    <x v="3"/>
    <s v="Medium"/>
    <n v="807"/>
    <n v="120"/>
    <n v="125"/>
    <n v="100875"/>
    <n v="5043.75"/>
    <n v="95831.25"/>
    <n v="96840"/>
    <n v="4035"/>
    <d v="2014-02-01T00:00:00"/>
    <n v="2"/>
    <s v="February"/>
    <s v="2014"/>
    <n v="4.2105263157894736E-2"/>
    <n v="5"/>
    <n v="4.1666666666666664E-2"/>
    <x v="2"/>
    <x v="1"/>
  </r>
  <r>
    <x v="0"/>
    <s v="United States of America"/>
    <x v="3"/>
    <s v="Medium"/>
    <n v="602"/>
    <n v="120"/>
    <n v="350"/>
    <n v="210700"/>
    <n v="10535"/>
    <n v="200165"/>
    <n v="156520"/>
    <n v="138460"/>
    <d v="2014-06-01T00:00:00"/>
    <n v="6"/>
    <s v="June"/>
    <s v="2014"/>
    <n v="0.69172932330827064"/>
    <n v="230"/>
    <n v="0.88461538461538458"/>
    <x v="1"/>
    <x v="0"/>
  </r>
  <r>
    <x v="0"/>
    <s v="United States of America"/>
    <x v="3"/>
    <s v="Medium"/>
    <n v="2832"/>
    <n v="120"/>
    <n v="20"/>
    <n v="56640"/>
    <n v="2832"/>
    <n v="53808"/>
    <n v="28320"/>
    <n v="-283200"/>
    <d v="2014-08-01T00:00:00"/>
    <n v="8"/>
    <s v="August"/>
    <s v="2014"/>
    <n v="-5.2631578947368425"/>
    <n v="-100"/>
    <n v="-10"/>
    <x v="0"/>
    <x v="0"/>
  </r>
  <r>
    <x v="0"/>
    <s v="France"/>
    <x v="3"/>
    <s v="Medium"/>
    <n v="1579"/>
    <n v="120"/>
    <n v="20"/>
    <n v="31580"/>
    <n v="1579"/>
    <n v="30001"/>
    <n v="15790"/>
    <n v="-157900"/>
    <d v="2014-08-01T00:00:00"/>
    <n v="8"/>
    <s v="August"/>
    <s v="2014"/>
    <n v="-5.2631578947368425"/>
    <n v="-100"/>
    <n v="-10"/>
    <x v="0"/>
    <x v="1"/>
  </r>
  <r>
    <x v="3"/>
    <s v="United States of America"/>
    <x v="3"/>
    <s v="Medium"/>
    <n v="861"/>
    <n v="120"/>
    <n v="125"/>
    <n v="107625"/>
    <n v="5381.25"/>
    <n v="102243.75"/>
    <n v="103320"/>
    <n v="4305"/>
    <d v="2014-10-01T00:00:00"/>
    <n v="10"/>
    <s v="October"/>
    <s v="2014"/>
    <n v="4.2105263157894736E-2"/>
    <n v="5"/>
    <n v="4.1666666666666664E-2"/>
    <x v="2"/>
    <x v="0"/>
  </r>
  <r>
    <x v="3"/>
    <s v="France"/>
    <x v="3"/>
    <s v="Medium"/>
    <n v="704"/>
    <n v="120"/>
    <n v="125"/>
    <n v="88000"/>
    <n v="4400"/>
    <n v="83600"/>
    <n v="84480"/>
    <n v="3520"/>
    <d v="2013-10-01T00:00:00"/>
    <n v="10"/>
    <s v="October"/>
    <s v="2013"/>
    <n v="4.2105263157894736E-2"/>
    <n v="5"/>
    <n v="4.1666666666666664E-2"/>
    <x v="2"/>
    <x v="1"/>
  </r>
  <r>
    <x v="0"/>
    <s v="France"/>
    <x v="3"/>
    <s v="Medium"/>
    <n v="1033"/>
    <n v="120"/>
    <n v="20"/>
    <n v="20660"/>
    <n v="1033"/>
    <n v="19627"/>
    <n v="10330"/>
    <n v="-103300"/>
    <d v="2013-12-01T00:00:00"/>
    <n v="12"/>
    <s v="December"/>
    <s v="2013"/>
    <n v="-5.2631578947368425"/>
    <n v="-100"/>
    <n v="-10"/>
    <x v="0"/>
    <x v="1"/>
  </r>
  <r>
    <x v="4"/>
    <s v="Germany"/>
    <x v="3"/>
    <s v="Medium"/>
    <n v="1250"/>
    <n v="120"/>
    <n v="300"/>
    <n v="375000"/>
    <n v="18750"/>
    <n v="356250"/>
    <n v="312500"/>
    <n v="225000"/>
    <d v="2014-12-01T00:00:00"/>
    <n v="12"/>
    <s v="December"/>
    <s v="2014"/>
    <n v="0.63157894736842102"/>
    <n v="180"/>
    <n v="0.72"/>
    <x v="1"/>
    <x v="1"/>
  </r>
  <r>
    <x v="0"/>
    <s v="Canada"/>
    <x v="4"/>
    <s v="Medium"/>
    <n v="1389"/>
    <n v="250"/>
    <n v="20"/>
    <n v="27780"/>
    <n v="1389"/>
    <n v="26391"/>
    <n v="13890"/>
    <n v="-319470"/>
    <d v="2013-10-01T00:00:00"/>
    <n v="10"/>
    <s v="October"/>
    <s v="2013"/>
    <n v="-12.105263157894736"/>
    <n v="-230"/>
    <n v="-23"/>
    <x v="0"/>
    <x v="0"/>
  </r>
  <r>
    <x v="0"/>
    <s v="United States of America"/>
    <x v="4"/>
    <s v="Medium"/>
    <n v="1265"/>
    <n v="250"/>
    <n v="20"/>
    <n v="25300"/>
    <n v="1265"/>
    <n v="24035"/>
    <n v="12650"/>
    <n v="-290950"/>
    <d v="2013-11-01T00:00:00"/>
    <n v="11"/>
    <s v="November"/>
    <s v="2013"/>
    <n v="-12.105263157894736"/>
    <n v="-230"/>
    <n v="-23"/>
    <x v="0"/>
    <x v="0"/>
  </r>
  <r>
    <x v="0"/>
    <s v="Germany"/>
    <x v="4"/>
    <s v="Medium"/>
    <n v="2297"/>
    <n v="250"/>
    <n v="20"/>
    <n v="45940"/>
    <n v="2297"/>
    <n v="43643"/>
    <n v="22970"/>
    <n v="-528310"/>
    <d v="2013-11-01T00:00:00"/>
    <n v="11"/>
    <s v="November"/>
    <s v="2013"/>
    <n v="-12.105263157894736"/>
    <n v="-230"/>
    <n v="-23"/>
    <x v="0"/>
    <x v="1"/>
  </r>
  <r>
    <x v="0"/>
    <s v="United States of America"/>
    <x v="4"/>
    <s v="Medium"/>
    <n v="2663"/>
    <n v="250"/>
    <n v="20"/>
    <n v="53260"/>
    <n v="2663"/>
    <n v="50597"/>
    <n v="26630"/>
    <n v="-612490"/>
    <d v="2014-12-01T00:00:00"/>
    <n v="12"/>
    <s v="December"/>
    <s v="2014"/>
    <n v="-12.105263157894736"/>
    <n v="-230"/>
    <n v="-23"/>
    <x v="0"/>
    <x v="0"/>
  </r>
  <r>
    <x v="0"/>
    <s v="United States of America"/>
    <x v="4"/>
    <s v="Medium"/>
    <n v="570"/>
    <n v="250"/>
    <n v="7"/>
    <n v="3990"/>
    <n v="199.5"/>
    <n v="3790.5"/>
    <n v="2850"/>
    <n v="-138510"/>
    <d v="2014-12-01T00:00:00"/>
    <n v="12"/>
    <s v="December"/>
    <s v="2014"/>
    <n v="-36.541353383458649"/>
    <n v="-243"/>
    <n v="-48.6"/>
    <x v="0"/>
    <x v="0"/>
  </r>
  <r>
    <x v="0"/>
    <s v="France"/>
    <x v="4"/>
    <s v="Medium"/>
    <n v="2487"/>
    <n v="250"/>
    <n v="7"/>
    <n v="17409"/>
    <n v="870.45"/>
    <n v="16538.55"/>
    <n v="12435"/>
    <n v="-604341"/>
    <d v="2014-12-01T00:00:00"/>
    <n v="12"/>
    <s v="December"/>
    <s v="2014"/>
    <n v="-36.541353383458649"/>
    <n v="-243"/>
    <n v="-48.6"/>
    <x v="0"/>
    <x v="1"/>
  </r>
  <r>
    <x v="0"/>
    <s v="Germany"/>
    <x v="5"/>
    <s v="Medium"/>
    <n v="1350"/>
    <n v="260"/>
    <n v="350"/>
    <n v="472500"/>
    <n v="23625"/>
    <n v="448875"/>
    <n v="351000"/>
    <n v="121500"/>
    <d v="2014-02-01T00:00:00"/>
    <n v="2"/>
    <s v="February"/>
    <s v="2014"/>
    <n v="0.27067669172932329"/>
    <n v="90"/>
    <n v="0.34615384615384615"/>
    <x v="1"/>
    <x v="1"/>
  </r>
  <r>
    <x v="0"/>
    <s v="Canada"/>
    <x v="5"/>
    <s v="Medium"/>
    <n v="552"/>
    <n v="260"/>
    <n v="350"/>
    <n v="193200"/>
    <n v="9660"/>
    <n v="183540"/>
    <n v="143520"/>
    <n v="49680"/>
    <d v="2014-08-01T00:00:00"/>
    <n v="8"/>
    <s v="August"/>
    <s v="2014"/>
    <n v="0.27067669172932329"/>
    <n v="90"/>
    <n v="0.34615384615384615"/>
    <x v="1"/>
    <x v="0"/>
  </r>
  <r>
    <x v="0"/>
    <s v="Canada"/>
    <x v="5"/>
    <s v="Medium"/>
    <n v="1228"/>
    <n v="260"/>
    <n v="350"/>
    <n v="429800"/>
    <n v="21490"/>
    <n v="408310"/>
    <n v="319280"/>
    <n v="110520"/>
    <d v="2013-10-01T00:00:00"/>
    <n v="10"/>
    <s v="October"/>
    <s v="2013"/>
    <n v="0.27067669172932329"/>
    <n v="90"/>
    <n v="0.34615384615384615"/>
    <x v="1"/>
    <x v="0"/>
  </r>
  <r>
    <x v="4"/>
    <s v="Germany"/>
    <x v="5"/>
    <s v="Medium"/>
    <n v="1250"/>
    <n v="260"/>
    <n v="300"/>
    <n v="375000"/>
    <n v="18750"/>
    <n v="356250"/>
    <n v="312500"/>
    <n v="50000"/>
    <d v="2014-12-01T00:00:00"/>
    <n v="12"/>
    <s v="December"/>
    <s v="2014"/>
    <n v="0.14035087719298245"/>
    <n v="40"/>
    <n v="0.16"/>
    <x v="1"/>
    <x v="1"/>
  </r>
  <r>
    <x v="1"/>
    <s v="France"/>
    <x v="2"/>
    <s v="Medium"/>
    <n v="3801"/>
    <n v="10"/>
    <n v="15"/>
    <n v="57015"/>
    <n v="3420.8999999999996"/>
    <n v="53594.1"/>
    <n v="38010"/>
    <n v="19005"/>
    <d v="2014-04-01T00:00:00"/>
    <n v="4"/>
    <s v="April"/>
    <s v="2014"/>
    <n v="0.3546099290780142"/>
    <n v="5"/>
    <n v="0.5"/>
    <x v="0"/>
    <x v="1"/>
  </r>
  <r>
    <x v="0"/>
    <s v="United States of America"/>
    <x v="0"/>
    <s v="Medium"/>
    <n v="1117.5"/>
    <n v="3"/>
    <n v="20"/>
    <n v="22350"/>
    <n v="1341"/>
    <n v="21009"/>
    <n v="11175"/>
    <n v="18997.5"/>
    <d v="2014-01-01T00:00:00"/>
    <n v="1"/>
    <s v="January"/>
    <s v="2014"/>
    <n v="0.9042553191489362"/>
    <n v="17"/>
    <n v="1.7"/>
    <x v="0"/>
    <x v="0"/>
  </r>
  <r>
    <x v="1"/>
    <s v="Canada"/>
    <x v="0"/>
    <s v="Medium"/>
    <n v="2844"/>
    <n v="3"/>
    <n v="15"/>
    <n v="42660"/>
    <n v="2559.6"/>
    <n v="40100.400000000001"/>
    <n v="28440"/>
    <n v="34128"/>
    <d v="2014-06-01T00:00:00"/>
    <n v="6"/>
    <s v="June"/>
    <s v="2014"/>
    <n v="0.85106382978723405"/>
    <n v="12"/>
    <n v="1.2"/>
    <x v="0"/>
    <x v="0"/>
  </r>
  <r>
    <x v="2"/>
    <s v="Mexico"/>
    <x v="0"/>
    <s v="Medium"/>
    <n v="562"/>
    <n v="3"/>
    <n v="12"/>
    <n v="6744"/>
    <n v="404.64"/>
    <n v="6339.36"/>
    <n v="1686"/>
    <n v="5058"/>
    <d v="2014-09-01T00:00:00"/>
    <n v="9"/>
    <s v="September"/>
    <s v="2014"/>
    <n v="0.7978723404255319"/>
    <n v="9"/>
    <n v="3"/>
    <x v="0"/>
    <x v="0"/>
  </r>
  <r>
    <x v="2"/>
    <s v="Canada"/>
    <x v="0"/>
    <s v="Medium"/>
    <n v="2299"/>
    <n v="3"/>
    <n v="12"/>
    <n v="27588"/>
    <n v="1655.28"/>
    <n v="25932.720000000001"/>
    <n v="6897"/>
    <n v="20691"/>
    <d v="2013-10-01T00:00:00"/>
    <n v="10"/>
    <s v="October"/>
    <s v="2013"/>
    <n v="0.7978723404255319"/>
    <n v="9"/>
    <n v="3"/>
    <x v="0"/>
    <x v="0"/>
  </r>
  <r>
    <x v="1"/>
    <s v="United States of America"/>
    <x v="0"/>
    <s v="Medium"/>
    <n v="2030"/>
    <n v="3"/>
    <n v="15"/>
    <n v="30450"/>
    <n v="1827"/>
    <n v="28623"/>
    <n v="20300"/>
    <n v="24360"/>
    <d v="2014-11-01T00:00:00"/>
    <n v="11"/>
    <s v="November"/>
    <s v="2014"/>
    <n v="0.85106382978723405"/>
    <n v="12"/>
    <n v="1.2"/>
    <x v="0"/>
    <x v="0"/>
  </r>
  <r>
    <x v="0"/>
    <s v="United States of America"/>
    <x v="0"/>
    <s v="Medium"/>
    <n v="263"/>
    <n v="3"/>
    <n v="7"/>
    <n v="1841"/>
    <n v="110.46"/>
    <n v="1730.54"/>
    <n v="1315"/>
    <n v="1052"/>
    <d v="2013-11-01T00:00:00"/>
    <n v="11"/>
    <s v="November"/>
    <s v="2013"/>
    <n v="0.60790273556231"/>
    <n v="4"/>
    <n v="0.8"/>
    <x v="0"/>
    <x v="0"/>
  </r>
  <r>
    <x v="3"/>
    <s v="Germany"/>
    <x v="0"/>
    <s v="Medium"/>
    <n v="887"/>
    <n v="3"/>
    <n v="125"/>
    <n v="110875"/>
    <n v="6652.5"/>
    <n v="104222.5"/>
    <n v="106440"/>
    <n v="108214"/>
    <d v="2013-12-01T00:00:00"/>
    <n v="12"/>
    <s v="December"/>
    <s v="2013"/>
    <n v="1.0382978723404255"/>
    <n v="122"/>
    <n v="1.0166666666666666"/>
    <x v="2"/>
    <x v="1"/>
  </r>
  <r>
    <x v="0"/>
    <s v="Mexico"/>
    <x v="1"/>
    <s v="Medium"/>
    <n v="980"/>
    <n v="5"/>
    <n v="350"/>
    <n v="343000"/>
    <n v="20580"/>
    <n v="322420"/>
    <n v="254800"/>
    <n v="338100"/>
    <d v="2014-04-01T00:00:00"/>
    <n v="4"/>
    <s v="April"/>
    <s v="2014"/>
    <n v="1.0486322188449848"/>
    <n v="345"/>
    <n v="1.3269230769230769"/>
    <x v="1"/>
    <x v="0"/>
  </r>
  <r>
    <x v="0"/>
    <s v="Germany"/>
    <x v="1"/>
    <s v="Medium"/>
    <n v="1460"/>
    <n v="5"/>
    <n v="350"/>
    <n v="511000"/>
    <n v="30660"/>
    <n v="480340"/>
    <n v="379600"/>
    <n v="503700"/>
    <d v="2014-05-01T00:00:00"/>
    <n v="5"/>
    <s v="May"/>
    <s v="2014"/>
    <n v="1.0486322188449848"/>
    <n v="345"/>
    <n v="1.3269230769230769"/>
    <x v="1"/>
    <x v="1"/>
  </r>
  <r>
    <x v="0"/>
    <s v="France"/>
    <x v="1"/>
    <s v="Medium"/>
    <n v="1403"/>
    <n v="5"/>
    <n v="7"/>
    <n v="9821"/>
    <n v="589.26"/>
    <n v="9231.74"/>
    <n v="7015"/>
    <n v="2806"/>
    <d v="2013-10-01T00:00:00"/>
    <n v="10"/>
    <s v="October"/>
    <s v="2013"/>
    <n v="0.303951367781155"/>
    <n v="2"/>
    <n v="0.4"/>
    <x v="0"/>
    <x v="1"/>
  </r>
  <r>
    <x v="2"/>
    <s v="United States of America"/>
    <x v="1"/>
    <s v="Medium"/>
    <n v="2723"/>
    <n v="5"/>
    <n v="12"/>
    <n v="32676"/>
    <n v="1960.56"/>
    <n v="30715.439999999999"/>
    <n v="8169"/>
    <n v="19061"/>
    <d v="2014-11-01T00:00:00"/>
    <n v="11"/>
    <s v="November"/>
    <s v="2014"/>
    <n v="0.62056737588652489"/>
    <n v="7"/>
    <n v="2.3333333333333335"/>
    <x v="0"/>
    <x v="0"/>
  </r>
  <r>
    <x v="0"/>
    <s v="France"/>
    <x v="2"/>
    <s v="Medium"/>
    <n v="1496"/>
    <n v="10"/>
    <n v="350"/>
    <n v="523600"/>
    <n v="31416"/>
    <n v="492184"/>
    <n v="388960"/>
    <n v="508640"/>
    <d v="2014-06-01T00:00:00"/>
    <n v="6"/>
    <s v="June"/>
    <s v="2014"/>
    <n v="1.0334346504559271"/>
    <n v="340"/>
    <n v="1.3076923076923077"/>
    <x v="1"/>
    <x v="1"/>
  </r>
  <r>
    <x v="2"/>
    <s v="Canada"/>
    <x v="2"/>
    <s v="Medium"/>
    <n v="2299"/>
    <n v="10"/>
    <n v="12"/>
    <n v="27588"/>
    <n v="1655.28"/>
    <n v="25932.720000000001"/>
    <n v="6897"/>
    <n v="4598"/>
    <d v="2013-10-01T00:00:00"/>
    <n v="10"/>
    <s v="October"/>
    <s v="2013"/>
    <n v="0.17730496453900707"/>
    <n v="2"/>
    <n v="0.66666666666666663"/>
    <x v="0"/>
    <x v="0"/>
  </r>
  <r>
    <x v="0"/>
    <s v="United States of America"/>
    <x v="2"/>
    <s v="Medium"/>
    <n v="727"/>
    <n v="10"/>
    <n v="350"/>
    <n v="254450"/>
    <n v="15267"/>
    <n v="239183"/>
    <n v="189020"/>
    <n v="247180"/>
    <d v="2013-10-01T00:00:00"/>
    <n v="10"/>
    <s v="October"/>
    <s v="2013"/>
    <n v="1.0334346504559271"/>
    <n v="340"/>
    <n v="1.3076923076923077"/>
    <x v="1"/>
    <x v="0"/>
  </r>
  <r>
    <x v="3"/>
    <s v="Canada"/>
    <x v="3"/>
    <s v="Medium"/>
    <n v="952"/>
    <n v="120"/>
    <n v="125"/>
    <n v="119000"/>
    <n v="7140"/>
    <n v="111860"/>
    <n v="114240"/>
    <n v="4760"/>
    <d v="2014-02-01T00:00:00"/>
    <n v="2"/>
    <s v="February"/>
    <s v="2014"/>
    <n v="4.2553191489361701E-2"/>
    <n v="5"/>
    <n v="4.1666666666666664E-2"/>
    <x v="2"/>
    <x v="0"/>
  </r>
  <r>
    <x v="3"/>
    <s v="United States of America"/>
    <x v="3"/>
    <s v="Medium"/>
    <n v="2755"/>
    <n v="120"/>
    <n v="125"/>
    <n v="344375"/>
    <n v="20662.5"/>
    <n v="323712.5"/>
    <n v="330600"/>
    <n v="13775"/>
    <d v="2014-02-01T00:00:00"/>
    <n v="2"/>
    <s v="February"/>
    <s v="2014"/>
    <n v="4.2553191489361701E-2"/>
    <n v="5"/>
    <n v="4.1666666666666664E-2"/>
    <x v="2"/>
    <x v="0"/>
  </r>
  <r>
    <x v="1"/>
    <s v="Germany"/>
    <x v="3"/>
    <s v="Medium"/>
    <n v="1530"/>
    <n v="120"/>
    <n v="15"/>
    <n v="22950"/>
    <n v="1377"/>
    <n v="21573"/>
    <n v="15300"/>
    <n v="-160650"/>
    <d v="2014-05-01T00:00:00"/>
    <n v="5"/>
    <s v="May"/>
    <s v="2014"/>
    <n v="-7.4468085106382977"/>
    <n v="-105"/>
    <n v="-10.5"/>
    <x v="0"/>
    <x v="1"/>
  </r>
  <r>
    <x v="0"/>
    <s v="France"/>
    <x v="3"/>
    <s v="Medium"/>
    <n v="1496"/>
    <n v="120"/>
    <n v="350"/>
    <n v="523600"/>
    <n v="31416"/>
    <n v="492184"/>
    <n v="388960"/>
    <n v="344080"/>
    <d v="2014-06-01T00:00:00"/>
    <n v="6"/>
    <s v="June"/>
    <s v="2014"/>
    <n v="0.69908814589665658"/>
    <n v="230"/>
    <n v="0.88461538461538458"/>
    <x v="1"/>
    <x v="1"/>
  </r>
  <r>
    <x v="0"/>
    <s v="Mexico"/>
    <x v="3"/>
    <s v="Medium"/>
    <n v="1498"/>
    <n v="120"/>
    <n v="7"/>
    <n v="10486"/>
    <n v="629.16"/>
    <n v="9856.84"/>
    <n v="7490"/>
    <n v="-169274"/>
    <d v="2014-06-01T00:00:00"/>
    <n v="6"/>
    <s v="June"/>
    <s v="2014"/>
    <n v="-17.173252279635257"/>
    <n v="-113"/>
    <n v="-22.6"/>
    <x v="0"/>
    <x v="0"/>
  </r>
  <r>
    <x v="4"/>
    <s v="France"/>
    <x v="3"/>
    <s v="Medium"/>
    <n v="1221"/>
    <n v="120"/>
    <n v="300"/>
    <n v="366300"/>
    <n v="21978"/>
    <n v="344322"/>
    <n v="305250"/>
    <n v="219780"/>
    <d v="2013-10-01T00:00:00"/>
    <n v="10"/>
    <s v="October"/>
    <s v="2013"/>
    <n v="0.63829787234042556"/>
    <n v="180"/>
    <n v="0.72"/>
    <x v="1"/>
    <x v="1"/>
  </r>
  <r>
    <x v="0"/>
    <s v="France"/>
    <x v="3"/>
    <s v="Medium"/>
    <n v="2076"/>
    <n v="120"/>
    <n v="350"/>
    <n v="726600"/>
    <n v="43596"/>
    <n v="683004"/>
    <n v="539760"/>
    <n v="477480"/>
    <d v="2013-10-01T00:00:00"/>
    <n v="10"/>
    <s v="October"/>
    <s v="2013"/>
    <n v="0.69908814589665658"/>
    <n v="230"/>
    <n v="0.88461538461538458"/>
    <x v="1"/>
    <x v="1"/>
  </r>
  <r>
    <x v="1"/>
    <s v="Canada"/>
    <x v="4"/>
    <s v="Medium"/>
    <n v="2844"/>
    <n v="250"/>
    <n v="15"/>
    <n v="42660"/>
    <n v="2559.6"/>
    <n v="40100.400000000001"/>
    <n v="28440"/>
    <n v="-668340"/>
    <d v="2014-06-01T00:00:00"/>
    <n v="6"/>
    <s v="June"/>
    <s v="2014"/>
    <n v="-16.666666666666664"/>
    <n v="-235"/>
    <n v="-23.5"/>
    <x v="0"/>
    <x v="0"/>
  </r>
  <r>
    <x v="0"/>
    <s v="Mexico"/>
    <x v="4"/>
    <s v="Medium"/>
    <n v="1498"/>
    <n v="250"/>
    <n v="7"/>
    <n v="10486"/>
    <n v="629.16"/>
    <n v="9856.84"/>
    <n v="7490"/>
    <n v="-364014"/>
    <d v="2014-06-01T00:00:00"/>
    <n v="6"/>
    <s v="June"/>
    <s v="2014"/>
    <n v="-36.930091185410333"/>
    <n v="-243"/>
    <n v="-48.6"/>
    <x v="0"/>
    <x v="0"/>
  </r>
  <r>
    <x v="4"/>
    <s v="France"/>
    <x v="4"/>
    <s v="Medium"/>
    <n v="1221"/>
    <n v="250"/>
    <n v="300"/>
    <n v="366300"/>
    <n v="21978"/>
    <n v="344322"/>
    <n v="305250"/>
    <n v="61050"/>
    <d v="2013-10-01T00:00:00"/>
    <n v="10"/>
    <s v="October"/>
    <s v="2013"/>
    <n v="0.1773049645390071"/>
    <n v="50"/>
    <n v="0.2"/>
    <x v="1"/>
    <x v="1"/>
  </r>
  <r>
    <x v="0"/>
    <s v="Mexico"/>
    <x v="4"/>
    <s v="Medium"/>
    <n v="1123"/>
    <n v="250"/>
    <n v="20"/>
    <n v="22460"/>
    <n v="1347.6"/>
    <n v="21112.400000000001"/>
    <n v="11230"/>
    <n v="-258290"/>
    <d v="2013-11-01T00:00:00"/>
    <n v="11"/>
    <s v="November"/>
    <s v="2013"/>
    <n v="-12.234042553191488"/>
    <n v="-230"/>
    <n v="-23"/>
    <x v="0"/>
    <x v="0"/>
  </r>
  <r>
    <x v="4"/>
    <s v="Canada"/>
    <x v="4"/>
    <s v="Medium"/>
    <n v="2436"/>
    <n v="250"/>
    <n v="300"/>
    <n v="730800"/>
    <n v="43848"/>
    <n v="686952"/>
    <n v="609000"/>
    <n v="121800"/>
    <d v="2013-12-01T00:00:00"/>
    <n v="12"/>
    <s v="December"/>
    <s v="2013"/>
    <n v="0.1773049645390071"/>
    <n v="50"/>
    <n v="0.2"/>
    <x v="1"/>
    <x v="0"/>
  </r>
  <r>
    <x v="3"/>
    <s v="France"/>
    <x v="5"/>
    <s v="Medium"/>
    <n v="1987.5"/>
    <n v="260"/>
    <n v="125"/>
    <n v="248437.5"/>
    <n v="14906.25"/>
    <n v="233531.25"/>
    <n v="238500"/>
    <n v="-268312.5"/>
    <d v="2014-01-01T00:00:00"/>
    <n v="1"/>
    <s v="January"/>
    <s v="2014"/>
    <n v="-1.1489361702127661"/>
    <n v="-135"/>
    <n v="-1.125"/>
    <x v="2"/>
    <x v="1"/>
  </r>
  <r>
    <x v="0"/>
    <s v="Mexico"/>
    <x v="5"/>
    <s v="Medium"/>
    <n v="1679"/>
    <n v="260"/>
    <n v="350"/>
    <n v="587650"/>
    <n v="35259"/>
    <n v="552391"/>
    <n v="436540"/>
    <n v="151110"/>
    <d v="2014-09-01T00:00:00"/>
    <n v="9"/>
    <s v="September"/>
    <s v="2014"/>
    <n v="0.2735562310030395"/>
    <n v="90"/>
    <n v="0.34615384615384615"/>
    <x v="1"/>
    <x v="0"/>
  </r>
  <r>
    <x v="0"/>
    <s v="United States of America"/>
    <x v="5"/>
    <s v="Medium"/>
    <n v="727"/>
    <n v="260"/>
    <n v="350"/>
    <n v="254450"/>
    <n v="15267"/>
    <n v="239183"/>
    <n v="189020"/>
    <n v="65430"/>
    <d v="2013-10-01T00:00:00"/>
    <n v="10"/>
    <s v="October"/>
    <s v="2013"/>
    <n v="0.2735562310030395"/>
    <n v="90"/>
    <n v="0.34615384615384615"/>
    <x v="1"/>
    <x v="0"/>
  </r>
  <r>
    <x v="0"/>
    <s v="France"/>
    <x v="5"/>
    <s v="Medium"/>
    <n v="1403"/>
    <n v="260"/>
    <n v="7"/>
    <n v="9821"/>
    <n v="589.26"/>
    <n v="9231.74"/>
    <n v="7015"/>
    <n v="-354959"/>
    <d v="2013-10-01T00:00:00"/>
    <n v="10"/>
    <s v="October"/>
    <s v="2013"/>
    <n v="-38.449848024316111"/>
    <n v="-253"/>
    <n v="-50.6"/>
    <x v="0"/>
    <x v="1"/>
  </r>
  <r>
    <x v="0"/>
    <s v="France"/>
    <x v="5"/>
    <s v="Medium"/>
    <n v="2076"/>
    <n v="260"/>
    <n v="350"/>
    <n v="726600"/>
    <n v="43596"/>
    <n v="683004"/>
    <n v="539760"/>
    <n v="186840"/>
    <d v="2013-10-01T00:00:00"/>
    <n v="10"/>
    <s v="October"/>
    <s v="2013"/>
    <n v="0.2735562310030395"/>
    <n v="90"/>
    <n v="0.34615384615384615"/>
    <x v="1"/>
    <x v="1"/>
  </r>
  <r>
    <x v="0"/>
    <s v="France"/>
    <x v="1"/>
    <s v="Medium"/>
    <n v="1757"/>
    <n v="5"/>
    <n v="20"/>
    <n v="35140"/>
    <n v="2108.4"/>
    <n v="33031.599999999999"/>
    <n v="17570"/>
    <n v="26355"/>
    <d v="2013-10-01T00:00:00"/>
    <n v="10"/>
    <s v="October"/>
    <s v="2013"/>
    <n v="0.7978723404255319"/>
    <n v="15"/>
    <n v="1.5"/>
    <x v="0"/>
    <x v="1"/>
  </r>
  <r>
    <x v="1"/>
    <s v="United States of America"/>
    <x v="2"/>
    <s v="Medium"/>
    <n v="2198"/>
    <n v="10"/>
    <n v="15"/>
    <n v="32970"/>
    <n v="1978.2"/>
    <n v="30991.8"/>
    <n v="21980"/>
    <n v="10990"/>
    <d v="2014-08-01T00:00:00"/>
    <n v="8"/>
    <s v="August"/>
    <s v="2014"/>
    <n v="0.3546099290780142"/>
    <n v="5"/>
    <n v="0.5"/>
    <x v="0"/>
    <x v="0"/>
  </r>
  <r>
    <x v="1"/>
    <s v="Germany"/>
    <x v="2"/>
    <s v="Medium"/>
    <n v="1743"/>
    <n v="10"/>
    <n v="15"/>
    <n v="26145"/>
    <n v="1568.7"/>
    <n v="24576.3"/>
    <n v="17430"/>
    <n v="8715"/>
    <d v="2014-08-01T00:00:00"/>
    <n v="8"/>
    <s v="August"/>
    <s v="2014"/>
    <n v="0.3546099290780142"/>
    <n v="5"/>
    <n v="0.5"/>
    <x v="0"/>
    <x v="1"/>
  </r>
  <r>
    <x v="1"/>
    <s v="United States of America"/>
    <x v="2"/>
    <s v="Medium"/>
    <n v="1153"/>
    <n v="10"/>
    <n v="15"/>
    <n v="17295"/>
    <n v="1037.7"/>
    <n v="16257.3"/>
    <n v="11530"/>
    <n v="5765"/>
    <d v="2014-10-01T00:00:00"/>
    <n v="10"/>
    <s v="October"/>
    <s v="2014"/>
    <n v="0.3546099290780142"/>
    <n v="5"/>
    <n v="0.5"/>
    <x v="0"/>
    <x v="0"/>
  </r>
  <r>
    <x v="0"/>
    <s v="France"/>
    <x v="2"/>
    <s v="Medium"/>
    <n v="1757"/>
    <n v="10"/>
    <n v="20"/>
    <n v="35140"/>
    <n v="2108.4"/>
    <n v="33031.599999999999"/>
    <n v="17570"/>
    <n v="17570"/>
    <d v="2013-10-01T00:00:00"/>
    <n v="10"/>
    <s v="October"/>
    <s v="2013"/>
    <n v="0.53191489361702127"/>
    <n v="10"/>
    <n v="1"/>
    <x v="0"/>
    <x v="1"/>
  </r>
  <r>
    <x v="0"/>
    <s v="Germany"/>
    <x v="3"/>
    <s v="Medium"/>
    <n v="1001"/>
    <n v="120"/>
    <n v="20"/>
    <n v="20020"/>
    <n v="1201.2"/>
    <n v="18818.8"/>
    <n v="10010"/>
    <n v="-100100"/>
    <d v="2014-08-01T00:00:00"/>
    <n v="8"/>
    <s v="August"/>
    <s v="2014"/>
    <n v="-5.3191489361702127"/>
    <n v="-100"/>
    <n v="-10"/>
    <x v="0"/>
    <x v="1"/>
  </r>
  <r>
    <x v="0"/>
    <s v="Mexico"/>
    <x v="3"/>
    <s v="Medium"/>
    <n v="1333"/>
    <n v="120"/>
    <n v="7"/>
    <n v="9331"/>
    <n v="559.86"/>
    <n v="8771.14"/>
    <n v="6665"/>
    <n v="-150629"/>
    <d v="2014-11-01T00:00:00"/>
    <n v="11"/>
    <s v="November"/>
    <s v="2014"/>
    <n v="-17.17325227963526"/>
    <n v="-113"/>
    <n v="-22.6"/>
    <x v="0"/>
    <x v="0"/>
  </r>
  <r>
    <x v="1"/>
    <s v="United States of America"/>
    <x v="4"/>
    <s v="Medium"/>
    <n v="1153"/>
    <n v="250"/>
    <n v="15"/>
    <n v="17295"/>
    <n v="1037.7"/>
    <n v="16257.3"/>
    <n v="11530"/>
    <n v="-270955"/>
    <d v="2014-10-01T00:00:00"/>
    <n v="10"/>
    <s v="October"/>
    <s v="2014"/>
    <n v="-16.666666666666668"/>
    <n v="-235"/>
    <n v="-23.5"/>
    <x v="0"/>
    <x v="0"/>
  </r>
  <r>
    <x v="2"/>
    <s v="Mexico"/>
    <x v="0"/>
    <s v="Medium"/>
    <n v="727"/>
    <n v="3"/>
    <n v="12"/>
    <n v="8724"/>
    <n v="610.67999999999995"/>
    <n v="8113.32"/>
    <n v="2181"/>
    <n v="6543"/>
    <d v="2014-02-01T00:00:00"/>
    <n v="2"/>
    <s v="February"/>
    <s v="2014"/>
    <n v="0.80645161290322587"/>
    <n v="9"/>
    <n v="3"/>
    <x v="0"/>
    <x v="0"/>
  </r>
  <r>
    <x v="2"/>
    <s v="Canada"/>
    <x v="0"/>
    <s v="Medium"/>
    <n v="1884"/>
    <n v="3"/>
    <n v="12"/>
    <n v="22608"/>
    <n v="1582.56"/>
    <n v="21025.439999999999"/>
    <n v="5652"/>
    <n v="16956"/>
    <d v="2014-08-01T00:00:00"/>
    <n v="8"/>
    <s v="August"/>
    <s v="2014"/>
    <n v="0.80645161290322587"/>
    <n v="9"/>
    <n v="3"/>
    <x v="0"/>
    <x v="0"/>
  </r>
  <r>
    <x v="0"/>
    <s v="Mexico"/>
    <x v="0"/>
    <s v="Medium"/>
    <n v="1834"/>
    <n v="3"/>
    <n v="20"/>
    <n v="36680"/>
    <n v="2567.6"/>
    <n v="34112.400000000001"/>
    <n v="18340"/>
    <n v="31178"/>
    <d v="2013-09-01T00:00:00"/>
    <n v="9"/>
    <s v="September"/>
    <s v="2013"/>
    <n v="0.91397849462365588"/>
    <n v="17"/>
    <n v="1.7"/>
    <x v="0"/>
    <x v="0"/>
  </r>
  <r>
    <x v="2"/>
    <s v="Mexico"/>
    <x v="1"/>
    <s v="Medium"/>
    <n v="2340"/>
    <n v="5"/>
    <n v="12"/>
    <n v="28080"/>
    <n v="1965.6"/>
    <n v="26114.400000000001"/>
    <n v="7020"/>
    <n v="16380"/>
    <d v="2014-01-01T00:00:00"/>
    <n v="1"/>
    <s v="January"/>
    <s v="2014"/>
    <n v="0.62724014336917555"/>
    <n v="7"/>
    <n v="2.3333333333333335"/>
    <x v="0"/>
    <x v="0"/>
  </r>
  <r>
    <x v="2"/>
    <s v="France"/>
    <x v="1"/>
    <s v="Medium"/>
    <n v="2342"/>
    <n v="5"/>
    <n v="12"/>
    <n v="28104"/>
    <n v="1967.28"/>
    <n v="26136.720000000001"/>
    <n v="7026"/>
    <n v="16394"/>
    <d v="2014-11-01T00:00:00"/>
    <n v="11"/>
    <s v="November"/>
    <s v="2014"/>
    <n v="0.62724014336917555"/>
    <n v="7"/>
    <n v="2.3333333333333335"/>
    <x v="0"/>
    <x v="1"/>
  </r>
  <r>
    <x v="0"/>
    <s v="France"/>
    <x v="2"/>
    <s v="Medium"/>
    <n v="1031"/>
    <n v="10"/>
    <n v="7"/>
    <n v="7217"/>
    <n v="505.19"/>
    <n v="6711.81"/>
    <n v="5155"/>
    <n v="-3093"/>
    <d v="2013-09-01T00:00:00"/>
    <n v="9"/>
    <s v="September"/>
    <s v="2013"/>
    <n v="-0.46082949308755755"/>
    <n v="-3"/>
    <n v="-0.6"/>
    <x v="0"/>
    <x v="1"/>
  </r>
  <r>
    <x v="1"/>
    <s v="Canada"/>
    <x v="3"/>
    <s v="Medium"/>
    <n v="1262"/>
    <n v="120"/>
    <n v="15"/>
    <n v="18930"/>
    <n v="1325.1"/>
    <n v="17604.900000000001"/>
    <n v="12620"/>
    <n v="-132510"/>
    <d v="2014-05-01T00:00:00"/>
    <n v="5"/>
    <s v="May"/>
    <s v="2014"/>
    <n v="-7.5268817204301071"/>
    <n v="-105"/>
    <n v="-10.5"/>
    <x v="0"/>
    <x v="0"/>
  </r>
  <r>
    <x v="0"/>
    <s v="Canada"/>
    <x v="3"/>
    <s v="Medium"/>
    <n v="1135"/>
    <n v="120"/>
    <n v="7"/>
    <n v="7945"/>
    <n v="556.15"/>
    <n v="7388.85"/>
    <n v="5675"/>
    <n v="-128255"/>
    <d v="2014-06-01T00:00:00"/>
    <n v="6"/>
    <s v="June"/>
    <s v="2014"/>
    <n v="-17.357910906298002"/>
    <n v="-113"/>
    <n v="-22.6"/>
    <x v="0"/>
    <x v="0"/>
  </r>
  <r>
    <x v="0"/>
    <s v="United States of America"/>
    <x v="3"/>
    <s v="Medium"/>
    <n v="547"/>
    <n v="120"/>
    <n v="7"/>
    <n v="3829"/>
    <n v="268.02999999999997"/>
    <n v="3560.9700000000003"/>
    <n v="2735"/>
    <n v="-61811"/>
    <d v="2014-11-01T00:00:00"/>
    <n v="11"/>
    <s v="November"/>
    <s v="2014"/>
    <n v="-17.357910906298002"/>
    <n v="-113"/>
    <n v="-22.6"/>
    <x v="0"/>
    <x v="0"/>
  </r>
  <r>
    <x v="0"/>
    <s v="Canada"/>
    <x v="3"/>
    <s v="Medium"/>
    <n v="1582"/>
    <n v="120"/>
    <n v="7"/>
    <n v="11074"/>
    <n v="775.18"/>
    <n v="10298.82"/>
    <n v="7910"/>
    <n v="-178766"/>
    <d v="2014-12-01T00:00:00"/>
    <n v="12"/>
    <s v="December"/>
    <s v="2014"/>
    <n v="-17.357910906298002"/>
    <n v="-113"/>
    <n v="-22.6"/>
    <x v="0"/>
    <x v="0"/>
  </r>
  <r>
    <x v="2"/>
    <s v="France"/>
    <x v="4"/>
    <s v="Medium"/>
    <n v="1738.5"/>
    <n v="250"/>
    <n v="12"/>
    <n v="20862"/>
    <n v="1460.34"/>
    <n v="19401.66"/>
    <n v="5215.5"/>
    <n v="-413763"/>
    <d v="2014-04-01T00:00:00"/>
    <n v="4"/>
    <s v="April"/>
    <s v="2014"/>
    <n v="-21.326164874551971"/>
    <n v="-238"/>
    <n v="-79.333333333333329"/>
    <x v="0"/>
    <x v="1"/>
  </r>
  <r>
    <x v="2"/>
    <s v="Germany"/>
    <x v="4"/>
    <s v="Medium"/>
    <n v="2215"/>
    <n v="250"/>
    <n v="12"/>
    <n v="26580"/>
    <n v="1860.6"/>
    <n v="24719.4"/>
    <n v="6645"/>
    <n v="-527170"/>
    <d v="2013-09-01T00:00:00"/>
    <n v="9"/>
    <s v="September"/>
    <s v="2013"/>
    <n v="-21.326164874551971"/>
    <n v="-238"/>
    <n v="-79.333333333333329"/>
    <x v="0"/>
    <x v="1"/>
  </r>
  <r>
    <x v="0"/>
    <s v="Canada"/>
    <x v="4"/>
    <s v="Medium"/>
    <n v="1582"/>
    <n v="250"/>
    <n v="7"/>
    <n v="11074"/>
    <n v="775.18"/>
    <n v="10298.82"/>
    <n v="7910"/>
    <n v="-384426"/>
    <d v="2014-12-01T00:00:00"/>
    <n v="12"/>
    <s v="December"/>
    <s v="2014"/>
    <n v="-37.327188940092164"/>
    <n v="-243"/>
    <n v="-48.6"/>
    <x v="0"/>
    <x v="0"/>
  </r>
  <r>
    <x v="0"/>
    <s v="Canada"/>
    <x v="5"/>
    <s v="Medium"/>
    <n v="1135"/>
    <n v="260"/>
    <n v="7"/>
    <n v="7945"/>
    <n v="556.15"/>
    <n v="7388.85"/>
    <n v="5675"/>
    <n v="-287155"/>
    <d v="2014-06-01T00:00:00"/>
    <n v="6"/>
    <s v="June"/>
    <s v="2014"/>
    <n v="-38.863287250384026"/>
    <n v="-253"/>
    <n v="-50.6"/>
    <x v="0"/>
    <x v="0"/>
  </r>
  <r>
    <x v="0"/>
    <s v="United States of America"/>
    <x v="0"/>
    <s v="Medium"/>
    <n v="1761"/>
    <n v="3"/>
    <n v="350"/>
    <n v="616350"/>
    <n v="43144.5"/>
    <n v="573205.5"/>
    <n v="457860"/>
    <n v="611067"/>
    <d v="2014-03-01T00:00:00"/>
    <n v="3"/>
    <s v="March"/>
    <s v="2014"/>
    <n v="1.0660522273425499"/>
    <n v="347"/>
    <n v="1.3346153846153845"/>
    <x v="1"/>
    <x v="0"/>
  </r>
  <r>
    <x v="4"/>
    <s v="France"/>
    <x v="0"/>
    <s v="Medium"/>
    <n v="448"/>
    <n v="3"/>
    <n v="300"/>
    <n v="134400"/>
    <n v="9408"/>
    <n v="124992"/>
    <n v="112000"/>
    <n v="133056"/>
    <d v="2014-06-01T00:00:00"/>
    <n v="6"/>
    <s v="June"/>
    <s v="2014"/>
    <n v="1.064516129032258"/>
    <n v="297"/>
    <n v="1.1879999999999999"/>
    <x v="1"/>
    <x v="1"/>
  </r>
  <r>
    <x v="4"/>
    <s v="France"/>
    <x v="0"/>
    <s v="Medium"/>
    <n v="2181"/>
    <n v="3"/>
    <n v="300"/>
    <n v="654300"/>
    <n v="45801"/>
    <n v="608499"/>
    <n v="545250"/>
    <n v="647757"/>
    <d v="2014-10-01T00:00:00"/>
    <n v="10"/>
    <s v="October"/>
    <s v="2014"/>
    <n v="1.064516129032258"/>
    <n v="297"/>
    <n v="1.1879999999999999"/>
    <x v="1"/>
    <x v="1"/>
  </r>
  <r>
    <x v="0"/>
    <s v="France"/>
    <x v="1"/>
    <s v="Medium"/>
    <n v="1976"/>
    <n v="5"/>
    <n v="20"/>
    <n v="39520"/>
    <n v="2766.4"/>
    <n v="36753.599999999999"/>
    <n v="19760"/>
    <n v="29640"/>
    <d v="2014-10-01T00:00:00"/>
    <n v="10"/>
    <s v="October"/>
    <s v="2014"/>
    <n v="0.80645161290322587"/>
    <n v="15"/>
    <n v="1.5"/>
    <x v="0"/>
    <x v="1"/>
  </r>
  <r>
    <x v="4"/>
    <s v="France"/>
    <x v="1"/>
    <s v="Medium"/>
    <n v="2181"/>
    <n v="5"/>
    <n v="300"/>
    <n v="654300"/>
    <n v="45801"/>
    <n v="608499"/>
    <n v="545250"/>
    <n v="643395"/>
    <d v="2014-10-01T00:00:00"/>
    <n v="10"/>
    <s v="October"/>
    <s v="2014"/>
    <n v="1.0573476702508962"/>
    <n v="295"/>
    <n v="1.18"/>
    <x v="1"/>
    <x v="1"/>
  </r>
  <r>
    <x v="3"/>
    <s v="Germany"/>
    <x v="1"/>
    <s v="Medium"/>
    <n v="2500"/>
    <n v="5"/>
    <n v="125"/>
    <n v="312500"/>
    <n v="21875"/>
    <n v="290625"/>
    <n v="300000"/>
    <n v="300000"/>
    <d v="2013-11-01T00:00:00"/>
    <n v="11"/>
    <s v="November"/>
    <s v="2013"/>
    <n v="1.032258064516129"/>
    <n v="120"/>
    <n v="1"/>
    <x v="2"/>
    <x v="1"/>
  </r>
  <r>
    <x v="4"/>
    <s v="Canada"/>
    <x v="2"/>
    <s v="Medium"/>
    <n v="1702"/>
    <n v="10"/>
    <n v="300"/>
    <n v="510600"/>
    <n v="35742"/>
    <n v="474858"/>
    <n v="425500"/>
    <n v="493580"/>
    <d v="2014-05-01T00:00:00"/>
    <n v="5"/>
    <s v="May"/>
    <s v="2014"/>
    <n v="1.0394265232974911"/>
    <n v="290"/>
    <n v="1.1599999999999999"/>
    <x v="1"/>
    <x v="0"/>
  </r>
  <r>
    <x v="4"/>
    <s v="France"/>
    <x v="2"/>
    <s v="Medium"/>
    <n v="448"/>
    <n v="10"/>
    <n v="300"/>
    <n v="134400"/>
    <n v="9408"/>
    <n v="124992"/>
    <n v="112000"/>
    <n v="129920"/>
    <d v="2014-06-01T00:00:00"/>
    <n v="6"/>
    <s v="June"/>
    <s v="2014"/>
    <n v="1.0394265232974911"/>
    <n v="290"/>
    <n v="1.1599999999999999"/>
    <x v="1"/>
    <x v="1"/>
  </r>
  <r>
    <x v="3"/>
    <s v="Germany"/>
    <x v="2"/>
    <s v="Medium"/>
    <n v="3513"/>
    <n v="10"/>
    <n v="125"/>
    <n v="439125"/>
    <n v="30738.75"/>
    <n v="408386.25"/>
    <n v="421560"/>
    <n v="403995"/>
    <d v="2014-07-01T00:00:00"/>
    <n v="7"/>
    <s v="July"/>
    <s v="2014"/>
    <n v="0.989247311827957"/>
    <n v="115"/>
    <n v="0.95833333333333337"/>
    <x v="2"/>
    <x v="1"/>
  </r>
  <r>
    <x v="1"/>
    <s v="France"/>
    <x v="2"/>
    <s v="Medium"/>
    <n v="2101"/>
    <n v="10"/>
    <n v="15"/>
    <n v="31515"/>
    <n v="2206.0500000000002"/>
    <n v="29308.95"/>
    <n v="21010"/>
    <n v="10505"/>
    <d v="2014-08-01T00:00:00"/>
    <n v="8"/>
    <s v="August"/>
    <s v="2014"/>
    <n v="0.35842293906810035"/>
    <n v="5"/>
    <n v="0.5"/>
    <x v="0"/>
    <x v="1"/>
  </r>
  <r>
    <x v="1"/>
    <s v="United States of America"/>
    <x v="2"/>
    <s v="Medium"/>
    <n v="2931"/>
    <n v="10"/>
    <n v="15"/>
    <n v="43965"/>
    <n v="3077.55"/>
    <n v="40887.449999999997"/>
    <n v="29310"/>
    <n v="14655"/>
    <d v="2013-09-01T00:00:00"/>
    <n v="9"/>
    <s v="September"/>
    <s v="2013"/>
    <n v="0.35842293906810041"/>
    <n v="5"/>
    <n v="0.5"/>
    <x v="0"/>
    <x v="0"/>
  </r>
  <r>
    <x v="0"/>
    <s v="France"/>
    <x v="2"/>
    <s v="Medium"/>
    <n v="1535"/>
    <n v="10"/>
    <n v="20"/>
    <n v="30700"/>
    <n v="2149"/>
    <n v="28551"/>
    <n v="15350"/>
    <n v="15350"/>
    <d v="2014-09-01T00:00:00"/>
    <n v="9"/>
    <s v="September"/>
    <s v="2014"/>
    <n v="0.5376344086021505"/>
    <n v="10"/>
    <n v="1"/>
    <x v="0"/>
    <x v="1"/>
  </r>
  <r>
    <x v="4"/>
    <s v="Germany"/>
    <x v="2"/>
    <s v="Medium"/>
    <n v="1123"/>
    <n v="10"/>
    <n v="300"/>
    <n v="336900"/>
    <n v="23583"/>
    <n v="313317"/>
    <n v="280750"/>
    <n v="325670"/>
    <d v="2013-09-01T00:00:00"/>
    <n v="9"/>
    <s v="September"/>
    <s v="2013"/>
    <n v="1.0394265232974911"/>
    <n v="290"/>
    <n v="1.1599999999999999"/>
    <x v="1"/>
    <x v="1"/>
  </r>
  <r>
    <x v="4"/>
    <s v="Canada"/>
    <x v="2"/>
    <s v="Medium"/>
    <n v="1404"/>
    <n v="10"/>
    <n v="300"/>
    <n v="421200"/>
    <n v="29484"/>
    <n v="391716"/>
    <n v="351000"/>
    <n v="407160"/>
    <d v="2013-11-01T00:00:00"/>
    <n v="11"/>
    <s v="November"/>
    <s v="2013"/>
    <n v="1.0394265232974911"/>
    <n v="290"/>
    <n v="1.1599999999999999"/>
    <x v="1"/>
    <x v="0"/>
  </r>
  <r>
    <x v="2"/>
    <s v="Mexico"/>
    <x v="2"/>
    <s v="Medium"/>
    <n v="2763"/>
    <n v="10"/>
    <n v="12"/>
    <n v="33156"/>
    <n v="2320.92"/>
    <n v="30835.08"/>
    <n v="8289"/>
    <n v="5526"/>
    <d v="2013-11-01T00:00:00"/>
    <n v="11"/>
    <s v="November"/>
    <s v="2013"/>
    <n v="0.17921146953405018"/>
    <n v="2"/>
    <n v="0.66666666666666663"/>
    <x v="0"/>
    <x v="0"/>
  </r>
  <r>
    <x v="0"/>
    <s v="Germany"/>
    <x v="2"/>
    <s v="Medium"/>
    <n v="2125"/>
    <n v="10"/>
    <n v="7"/>
    <n v="14875"/>
    <n v="1041.25"/>
    <n v="13833.75"/>
    <n v="10625"/>
    <n v="-6375"/>
    <d v="2013-12-01T00:00:00"/>
    <n v="12"/>
    <s v="December"/>
    <s v="2013"/>
    <n v="-0.46082949308755761"/>
    <n v="-3"/>
    <n v="-0.6"/>
    <x v="0"/>
    <x v="1"/>
  </r>
  <r>
    <x v="4"/>
    <s v="France"/>
    <x v="3"/>
    <s v="Medium"/>
    <n v="1659"/>
    <n v="120"/>
    <n v="300"/>
    <n v="497700"/>
    <n v="34839"/>
    <n v="462861"/>
    <n v="414750"/>
    <n v="298620"/>
    <d v="2014-07-01T00:00:00"/>
    <n v="7"/>
    <s v="July"/>
    <s v="2014"/>
    <n v="0.64516129032258063"/>
    <n v="180"/>
    <n v="0.72"/>
    <x v="1"/>
    <x v="1"/>
  </r>
  <r>
    <x v="0"/>
    <s v="Mexico"/>
    <x v="3"/>
    <s v="Medium"/>
    <n v="609"/>
    <n v="120"/>
    <n v="20"/>
    <n v="12180"/>
    <n v="852.6"/>
    <n v="11327.4"/>
    <n v="6090"/>
    <n v="-60900"/>
    <d v="2014-08-01T00:00:00"/>
    <n v="8"/>
    <s v="August"/>
    <s v="2014"/>
    <n v="-5.3763440860215059"/>
    <n v="-100"/>
    <n v="-10"/>
    <x v="0"/>
    <x v="0"/>
  </r>
  <r>
    <x v="3"/>
    <s v="Germany"/>
    <x v="3"/>
    <s v="Medium"/>
    <n v="2087"/>
    <n v="120"/>
    <n v="125"/>
    <n v="260875"/>
    <n v="18261.25"/>
    <n v="242613.75"/>
    <n v="250440"/>
    <n v="10435"/>
    <d v="2014-09-01T00:00:00"/>
    <n v="9"/>
    <s v="September"/>
    <s v="2014"/>
    <n v="4.3010752688172046E-2"/>
    <n v="5"/>
    <n v="4.1666666666666664E-2"/>
    <x v="2"/>
    <x v="1"/>
  </r>
  <r>
    <x v="0"/>
    <s v="France"/>
    <x v="3"/>
    <s v="Medium"/>
    <n v="1976"/>
    <n v="120"/>
    <n v="20"/>
    <n v="39520"/>
    <n v="2766.4"/>
    <n v="36753.599999999999"/>
    <n v="19760"/>
    <n v="-197600"/>
    <d v="2014-10-01T00:00:00"/>
    <n v="10"/>
    <s v="October"/>
    <s v="2014"/>
    <n v="-5.3763440860215059"/>
    <n v="-100"/>
    <n v="-10"/>
    <x v="0"/>
    <x v="1"/>
  </r>
  <r>
    <x v="0"/>
    <s v="United States of America"/>
    <x v="3"/>
    <s v="Medium"/>
    <n v="1421"/>
    <n v="120"/>
    <n v="20"/>
    <n v="28420"/>
    <n v="1989.4"/>
    <n v="26430.6"/>
    <n v="14210"/>
    <n v="-142100"/>
    <d v="2013-12-01T00:00:00"/>
    <n v="12"/>
    <s v="December"/>
    <s v="2013"/>
    <n v="-5.3763440860215059"/>
    <n v="-100"/>
    <n v="-10"/>
    <x v="0"/>
    <x v="0"/>
  </r>
  <r>
    <x v="4"/>
    <s v="United States of America"/>
    <x v="3"/>
    <s v="Medium"/>
    <n v="1372"/>
    <n v="120"/>
    <n v="300"/>
    <n v="411600"/>
    <n v="28812"/>
    <n v="382788"/>
    <n v="343000"/>
    <n v="246960"/>
    <d v="2014-12-01T00:00:00"/>
    <n v="12"/>
    <s v="December"/>
    <s v="2014"/>
    <n v="0.64516129032258063"/>
    <n v="180"/>
    <n v="0.72"/>
    <x v="1"/>
    <x v="0"/>
  </r>
  <r>
    <x v="0"/>
    <s v="Germany"/>
    <x v="3"/>
    <s v="Medium"/>
    <n v="588"/>
    <n v="120"/>
    <n v="20"/>
    <n v="11760"/>
    <n v="823.2"/>
    <n v="10936.8"/>
    <n v="5880"/>
    <n v="-58800"/>
    <d v="2013-12-01T00:00:00"/>
    <n v="12"/>
    <s v="December"/>
    <s v="2013"/>
    <n v="-5.3763440860215059"/>
    <n v="-100"/>
    <n v="-10"/>
    <x v="0"/>
    <x v="1"/>
  </r>
  <r>
    <x v="2"/>
    <s v="Canada"/>
    <x v="4"/>
    <s v="Medium"/>
    <n v="3244.5"/>
    <n v="250"/>
    <n v="12"/>
    <n v="38934"/>
    <n v="2725.38"/>
    <n v="36208.620000000003"/>
    <n v="9733.5"/>
    <n v="-772191"/>
    <d v="2014-01-01T00:00:00"/>
    <n v="1"/>
    <s v="January"/>
    <s v="2014"/>
    <n v="-21.326164874551971"/>
    <n v="-238"/>
    <n v="-79.333333333333329"/>
    <x v="0"/>
    <x v="0"/>
  </r>
  <r>
    <x v="4"/>
    <s v="France"/>
    <x v="4"/>
    <s v="Medium"/>
    <n v="959"/>
    <n v="250"/>
    <n v="300"/>
    <n v="287700"/>
    <n v="20139"/>
    <n v="267561"/>
    <n v="239750"/>
    <n v="47950"/>
    <d v="2014-02-01T00:00:00"/>
    <n v="2"/>
    <s v="February"/>
    <s v="2014"/>
    <n v="0.17921146953405018"/>
    <n v="50"/>
    <n v="0.2"/>
    <x v="1"/>
    <x v="1"/>
  </r>
  <r>
    <x v="4"/>
    <s v="Mexico"/>
    <x v="4"/>
    <s v="Medium"/>
    <n v="2747"/>
    <n v="250"/>
    <n v="300"/>
    <n v="824100"/>
    <n v="57687"/>
    <n v="766413"/>
    <n v="686750"/>
    <n v="137350"/>
    <d v="2014-02-01T00:00:00"/>
    <n v="2"/>
    <s v="February"/>
    <s v="2014"/>
    <n v="0.17921146953405018"/>
    <n v="50"/>
    <n v="0.2"/>
    <x v="1"/>
    <x v="0"/>
  </r>
  <r>
    <x v="3"/>
    <s v="Canada"/>
    <x v="5"/>
    <s v="Medium"/>
    <n v="1645"/>
    <n v="260"/>
    <n v="125"/>
    <n v="205625"/>
    <n v="14393.75"/>
    <n v="191231.25"/>
    <n v="197400"/>
    <n v="-222075"/>
    <d v="2014-05-01T00:00:00"/>
    <n v="5"/>
    <s v="May"/>
    <s v="2014"/>
    <n v="-1.1612903225806452"/>
    <n v="-135"/>
    <n v="-1.125"/>
    <x v="2"/>
    <x v="0"/>
  </r>
  <r>
    <x v="0"/>
    <s v="France"/>
    <x v="5"/>
    <s v="Medium"/>
    <n v="2876"/>
    <n v="260"/>
    <n v="350"/>
    <n v="1006600"/>
    <n v="70462"/>
    <n v="936138"/>
    <n v="747760"/>
    <n v="258840"/>
    <d v="2014-09-01T00:00:00"/>
    <n v="9"/>
    <s v="September"/>
    <s v="2014"/>
    <n v="0.27649769585253459"/>
    <n v="90"/>
    <n v="0.34615384615384615"/>
    <x v="1"/>
    <x v="1"/>
  </r>
  <r>
    <x v="3"/>
    <s v="Germany"/>
    <x v="5"/>
    <s v="Medium"/>
    <n v="994"/>
    <n v="260"/>
    <n v="125"/>
    <n v="124250"/>
    <n v="8697.5"/>
    <n v="115552.5"/>
    <n v="119280"/>
    <n v="-134190"/>
    <d v="2013-09-01T00:00:00"/>
    <n v="9"/>
    <s v="September"/>
    <s v="2013"/>
    <n v="-1.1612903225806452"/>
    <n v="-135"/>
    <n v="-1.125"/>
    <x v="2"/>
    <x v="1"/>
  </r>
  <r>
    <x v="0"/>
    <s v="Canada"/>
    <x v="5"/>
    <s v="Medium"/>
    <n v="1118"/>
    <n v="260"/>
    <n v="20"/>
    <n v="22360"/>
    <n v="1565.2"/>
    <n v="20794.8"/>
    <n v="11180"/>
    <n v="-268320"/>
    <d v="2014-11-01T00:00:00"/>
    <n v="11"/>
    <s v="November"/>
    <s v="2014"/>
    <n v="-12.903225806451614"/>
    <n v="-240"/>
    <n v="-24"/>
    <x v="0"/>
    <x v="0"/>
  </r>
  <r>
    <x v="4"/>
    <s v="United States of America"/>
    <x v="5"/>
    <s v="Medium"/>
    <n v="1372"/>
    <n v="260"/>
    <n v="300"/>
    <n v="411600"/>
    <n v="28812"/>
    <n v="382788"/>
    <n v="343000"/>
    <n v="54880"/>
    <d v="2014-12-01T00:00:00"/>
    <n v="12"/>
    <s v="December"/>
    <s v="2014"/>
    <n v="0.14336917562724014"/>
    <n v="40"/>
    <n v="0.16"/>
    <x v="1"/>
    <x v="0"/>
  </r>
  <r>
    <x v="0"/>
    <s v="Canada"/>
    <x v="1"/>
    <s v="Medium"/>
    <n v="488"/>
    <n v="5"/>
    <n v="7"/>
    <n v="3416"/>
    <n v="273.27999999999997"/>
    <n v="3142.7200000000003"/>
    <n v="2440"/>
    <n v="976"/>
    <d v="2014-02-01T00:00:00"/>
    <n v="2"/>
    <s v="February"/>
    <s v="2014"/>
    <n v="0.3105590062111801"/>
    <n v="2"/>
    <n v="0.4"/>
    <x v="0"/>
    <x v="0"/>
  </r>
  <r>
    <x v="0"/>
    <s v="United States of America"/>
    <x v="1"/>
    <s v="Medium"/>
    <n v="1282"/>
    <n v="5"/>
    <n v="20"/>
    <n v="25640"/>
    <n v="2051.1999999999998"/>
    <n v="23588.799999999999"/>
    <n v="12820"/>
    <n v="19230"/>
    <d v="2014-06-01T00:00:00"/>
    <n v="6"/>
    <s v="June"/>
    <s v="2014"/>
    <n v="0.81521739130434789"/>
    <n v="15"/>
    <n v="1.5"/>
    <x v="0"/>
    <x v="0"/>
  </r>
  <r>
    <x v="0"/>
    <s v="Canada"/>
    <x v="2"/>
    <s v="Medium"/>
    <n v="257"/>
    <n v="10"/>
    <n v="7"/>
    <n v="1799"/>
    <n v="143.91999999999999"/>
    <n v="1655.08"/>
    <n v="1285"/>
    <n v="-771"/>
    <d v="2014-05-01T00:00:00"/>
    <n v="5"/>
    <s v="May"/>
    <s v="2014"/>
    <n v="-0.46583850931677023"/>
    <n v="-3"/>
    <n v="-0.6"/>
    <x v="0"/>
    <x v="0"/>
  </r>
  <r>
    <x v="0"/>
    <s v="United States of America"/>
    <x v="5"/>
    <s v="Medium"/>
    <n v="1282"/>
    <n v="260"/>
    <n v="20"/>
    <n v="25640"/>
    <n v="2051.1999999999998"/>
    <n v="23588.799999999999"/>
    <n v="12820"/>
    <n v="-307680"/>
    <d v="2014-06-01T00:00:00"/>
    <n v="6"/>
    <s v="June"/>
    <s v="2014"/>
    <n v="-13.043478260869566"/>
    <n v="-240"/>
    <n v="-24"/>
    <x v="0"/>
    <x v="0"/>
  </r>
  <r>
    <x v="3"/>
    <s v="Mexico"/>
    <x v="0"/>
    <s v="Medium"/>
    <n v="1540"/>
    <n v="3"/>
    <n v="125"/>
    <n v="192500"/>
    <n v="15400"/>
    <n v="177100"/>
    <n v="184800"/>
    <n v="187880"/>
    <d v="2014-08-01T00:00:00"/>
    <n v="8"/>
    <s v="August"/>
    <s v="2014"/>
    <n v="1.0608695652173914"/>
    <n v="122"/>
    <n v="1.0166666666666666"/>
    <x v="2"/>
    <x v="0"/>
  </r>
  <r>
    <x v="1"/>
    <s v="France"/>
    <x v="0"/>
    <s v="Medium"/>
    <n v="490"/>
    <n v="3"/>
    <n v="15"/>
    <n v="7350"/>
    <n v="588"/>
    <n v="6762"/>
    <n v="4900"/>
    <n v="5880"/>
    <d v="2014-11-01T00:00:00"/>
    <n v="11"/>
    <s v="November"/>
    <s v="2014"/>
    <n v="0.86956521739130432"/>
    <n v="12"/>
    <n v="1.2"/>
    <x v="0"/>
    <x v="1"/>
  </r>
  <r>
    <x v="0"/>
    <s v="Mexico"/>
    <x v="0"/>
    <s v="Medium"/>
    <n v="1362"/>
    <n v="3"/>
    <n v="350"/>
    <n v="476700"/>
    <n v="38136"/>
    <n v="438564"/>
    <n v="354120"/>
    <n v="472614"/>
    <d v="2014-12-01T00:00:00"/>
    <n v="12"/>
    <s v="December"/>
    <s v="2014"/>
    <n v="1.0776397515527951"/>
    <n v="347"/>
    <n v="1.3346153846153845"/>
    <x v="1"/>
    <x v="0"/>
  </r>
  <r>
    <x v="1"/>
    <s v="France"/>
    <x v="1"/>
    <s v="Medium"/>
    <n v="2501"/>
    <n v="5"/>
    <n v="15"/>
    <n v="37515"/>
    <n v="3001.2"/>
    <n v="34513.800000000003"/>
    <n v="25010"/>
    <n v="25010"/>
    <d v="2014-03-01T00:00:00"/>
    <n v="3"/>
    <s v="March"/>
    <s v="2014"/>
    <n v="0.72463768115942018"/>
    <n v="10"/>
    <n v="1"/>
    <x v="0"/>
    <x v="1"/>
  </r>
  <r>
    <x v="0"/>
    <s v="Canada"/>
    <x v="1"/>
    <s v="Medium"/>
    <n v="708"/>
    <n v="5"/>
    <n v="20"/>
    <n v="14160"/>
    <n v="1132.8"/>
    <n v="13027.2"/>
    <n v="7080"/>
    <n v="10620"/>
    <d v="2014-06-01T00:00:00"/>
    <n v="6"/>
    <s v="June"/>
    <s v="2014"/>
    <n v="0.81521739130434778"/>
    <n v="15"/>
    <n v="1.5"/>
    <x v="0"/>
    <x v="0"/>
  </r>
  <r>
    <x v="0"/>
    <s v="Germany"/>
    <x v="1"/>
    <s v="Medium"/>
    <n v="645"/>
    <n v="5"/>
    <n v="20"/>
    <n v="12900"/>
    <n v="1032"/>
    <n v="11868"/>
    <n v="6450"/>
    <n v="9675"/>
    <d v="2014-07-01T00:00:00"/>
    <n v="7"/>
    <s v="July"/>
    <s v="2014"/>
    <n v="0.81521739130434778"/>
    <n v="15"/>
    <n v="1.5"/>
    <x v="0"/>
    <x v="1"/>
  </r>
  <r>
    <x v="4"/>
    <s v="France"/>
    <x v="1"/>
    <s v="Medium"/>
    <n v="1562"/>
    <n v="5"/>
    <n v="300"/>
    <n v="468600"/>
    <n v="37488"/>
    <n v="431112"/>
    <n v="390500"/>
    <n v="460790"/>
    <d v="2014-08-01T00:00:00"/>
    <n v="8"/>
    <s v="August"/>
    <s v="2014"/>
    <n v="1.068840579710145"/>
    <n v="295"/>
    <n v="1.18"/>
    <x v="1"/>
    <x v="1"/>
  </r>
  <r>
    <x v="4"/>
    <s v="Canada"/>
    <x v="1"/>
    <s v="Medium"/>
    <n v="1283"/>
    <n v="5"/>
    <n v="300"/>
    <n v="384900"/>
    <n v="30792"/>
    <n v="354108"/>
    <n v="320750"/>
    <n v="378485"/>
    <d v="2013-09-01T00:00:00"/>
    <n v="9"/>
    <s v="September"/>
    <s v="2013"/>
    <n v="1.068840579710145"/>
    <n v="295"/>
    <n v="1.18"/>
    <x v="1"/>
    <x v="0"/>
  </r>
  <r>
    <x v="1"/>
    <s v="Germany"/>
    <x v="1"/>
    <s v="Medium"/>
    <n v="711"/>
    <n v="5"/>
    <n v="15"/>
    <n v="10665"/>
    <n v="853.2"/>
    <n v="9811.7999999999993"/>
    <n v="7110"/>
    <n v="7110"/>
    <d v="2014-12-01T00:00:00"/>
    <n v="12"/>
    <s v="December"/>
    <s v="2014"/>
    <n v="0.72463768115942029"/>
    <n v="10"/>
    <n v="1"/>
    <x v="0"/>
    <x v="1"/>
  </r>
  <r>
    <x v="3"/>
    <s v="Mexico"/>
    <x v="2"/>
    <s v="Medium"/>
    <n v="1114"/>
    <n v="10"/>
    <n v="125"/>
    <n v="139250"/>
    <n v="11140"/>
    <n v="128110"/>
    <n v="133680"/>
    <n v="128110"/>
    <d v="2014-03-01T00:00:00"/>
    <n v="3"/>
    <s v="March"/>
    <s v="2014"/>
    <n v="1"/>
    <n v="115"/>
    <n v="0.95833333333333337"/>
    <x v="2"/>
    <x v="0"/>
  </r>
  <r>
    <x v="0"/>
    <s v="Germany"/>
    <x v="2"/>
    <s v="Medium"/>
    <n v="1259"/>
    <n v="10"/>
    <n v="7"/>
    <n v="8813"/>
    <n v="705.04"/>
    <n v="8107.96"/>
    <n v="6295"/>
    <n v="-3777"/>
    <d v="2014-04-01T00:00:00"/>
    <n v="4"/>
    <s v="April"/>
    <s v="2014"/>
    <n v="-0.46583850931677018"/>
    <n v="-3"/>
    <n v="-0.6"/>
    <x v="0"/>
    <x v="1"/>
  </r>
  <r>
    <x v="0"/>
    <s v="Germany"/>
    <x v="2"/>
    <s v="Medium"/>
    <n v="1095"/>
    <n v="10"/>
    <n v="7"/>
    <n v="7665"/>
    <n v="613.20000000000005"/>
    <n v="7051.8"/>
    <n v="5475"/>
    <n v="-3285"/>
    <d v="2014-05-01T00:00:00"/>
    <n v="5"/>
    <s v="May"/>
    <s v="2014"/>
    <n v="-0.46583850931677018"/>
    <n v="-3"/>
    <n v="-0.6"/>
    <x v="0"/>
    <x v="1"/>
  </r>
  <r>
    <x v="0"/>
    <s v="Germany"/>
    <x v="2"/>
    <s v="Medium"/>
    <n v="1366"/>
    <n v="10"/>
    <n v="20"/>
    <n v="27320"/>
    <n v="2185.6"/>
    <n v="25134.400000000001"/>
    <n v="13660"/>
    <n v="13660"/>
    <d v="2014-06-01T00:00:00"/>
    <n v="6"/>
    <s v="June"/>
    <s v="2014"/>
    <n v="0.54347826086956519"/>
    <n v="10"/>
    <n v="1"/>
    <x v="0"/>
    <x v="1"/>
  </r>
  <r>
    <x v="4"/>
    <s v="Mexico"/>
    <x v="2"/>
    <s v="Medium"/>
    <n v="2460"/>
    <n v="10"/>
    <n v="300"/>
    <n v="738000"/>
    <n v="59040"/>
    <n v="678960"/>
    <n v="615000"/>
    <n v="713400"/>
    <d v="2014-06-01T00:00:00"/>
    <n v="6"/>
    <s v="June"/>
    <s v="2014"/>
    <n v="1.0507246376811594"/>
    <n v="290"/>
    <n v="1.1599999999999999"/>
    <x v="1"/>
    <x v="0"/>
  </r>
  <r>
    <x v="0"/>
    <s v="United States of America"/>
    <x v="2"/>
    <s v="Medium"/>
    <n v="678"/>
    <n v="10"/>
    <n v="7"/>
    <n v="4746"/>
    <n v="379.68"/>
    <n v="4366.32"/>
    <n v="3390"/>
    <n v="-2034"/>
    <d v="2014-08-01T00:00:00"/>
    <n v="8"/>
    <s v="August"/>
    <s v="2014"/>
    <n v="-0.46583850931677023"/>
    <n v="-3"/>
    <n v="-0.6"/>
    <x v="0"/>
    <x v="0"/>
  </r>
  <r>
    <x v="0"/>
    <s v="Germany"/>
    <x v="2"/>
    <s v="Medium"/>
    <n v="1598"/>
    <n v="10"/>
    <n v="7"/>
    <n v="11186"/>
    <n v="894.88"/>
    <n v="10291.120000000001"/>
    <n v="7990"/>
    <n v="-4794"/>
    <d v="2014-08-01T00:00:00"/>
    <n v="8"/>
    <s v="August"/>
    <s v="2014"/>
    <n v="-0.46583850931677018"/>
    <n v="-3"/>
    <n v="-0.6"/>
    <x v="0"/>
    <x v="1"/>
  </r>
  <r>
    <x v="0"/>
    <s v="Germany"/>
    <x v="2"/>
    <s v="Medium"/>
    <n v="2409"/>
    <n v="10"/>
    <n v="7"/>
    <n v="16863"/>
    <n v="1349.04"/>
    <n v="15513.96"/>
    <n v="12045"/>
    <n v="-7227"/>
    <d v="2013-09-01T00:00:00"/>
    <n v="9"/>
    <s v="September"/>
    <s v="2013"/>
    <n v="-0.46583850931677023"/>
    <n v="-3"/>
    <n v="-0.6"/>
    <x v="0"/>
    <x v="1"/>
  </r>
  <r>
    <x v="0"/>
    <s v="Germany"/>
    <x v="2"/>
    <s v="Medium"/>
    <n v="1934"/>
    <n v="10"/>
    <n v="20"/>
    <n v="38680"/>
    <n v="3094.4"/>
    <n v="35585.599999999999"/>
    <n v="19340"/>
    <n v="19340"/>
    <d v="2014-09-01T00:00:00"/>
    <n v="9"/>
    <s v="September"/>
    <s v="2014"/>
    <n v="0.54347826086956519"/>
    <n v="10"/>
    <n v="1"/>
    <x v="0"/>
    <x v="1"/>
  </r>
  <r>
    <x v="0"/>
    <s v="Mexico"/>
    <x v="2"/>
    <s v="Medium"/>
    <n v="2993"/>
    <n v="10"/>
    <n v="20"/>
    <n v="59860"/>
    <n v="4788.8"/>
    <n v="55071.199999999997"/>
    <n v="29930"/>
    <n v="29930"/>
    <d v="2014-09-01T00:00:00"/>
    <n v="9"/>
    <s v="September"/>
    <s v="2014"/>
    <n v="0.5434782608695653"/>
    <n v="10"/>
    <n v="1"/>
    <x v="0"/>
    <x v="0"/>
  </r>
  <r>
    <x v="0"/>
    <s v="Germany"/>
    <x v="2"/>
    <s v="Medium"/>
    <n v="2146"/>
    <n v="10"/>
    <n v="350"/>
    <n v="751100"/>
    <n v="60088"/>
    <n v="691012"/>
    <n v="557960"/>
    <n v="729640"/>
    <d v="2013-11-01T00:00:00"/>
    <n v="11"/>
    <s v="November"/>
    <s v="2013"/>
    <n v="1.0559006211180124"/>
    <n v="340"/>
    <n v="1.3076923076923077"/>
    <x v="1"/>
    <x v="1"/>
  </r>
  <r>
    <x v="0"/>
    <s v="Mexico"/>
    <x v="2"/>
    <s v="Medium"/>
    <n v="1946"/>
    <n v="10"/>
    <n v="7"/>
    <n v="13622"/>
    <n v="1089.76"/>
    <n v="12532.24"/>
    <n v="9730"/>
    <n v="-5838"/>
    <d v="2013-12-01T00:00:00"/>
    <n v="12"/>
    <s v="December"/>
    <s v="2013"/>
    <n v="-0.46583850931677018"/>
    <n v="-3"/>
    <n v="-0.6"/>
    <x v="0"/>
    <x v="0"/>
  </r>
  <r>
    <x v="0"/>
    <s v="Mexico"/>
    <x v="2"/>
    <s v="Medium"/>
    <n v="1362"/>
    <n v="10"/>
    <n v="350"/>
    <n v="476700"/>
    <n v="38136"/>
    <n v="438564"/>
    <n v="354120"/>
    <n v="463080"/>
    <d v="2014-12-01T00:00:00"/>
    <n v="12"/>
    <s v="December"/>
    <s v="2014"/>
    <n v="1.0559006211180124"/>
    <n v="340"/>
    <n v="1.3076923076923077"/>
    <x v="1"/>
    <x v="0"/>
  </r>
  <r>
    <x v="2"/>
    <s v="Canada"/>
    <x v="3"/>
    <s v="Medium"/>
    <n v="598"/>
    <n v="120"/>
    <n v="12"/>
    <n v="7176"/>
    <n v="574.08000000000004"/>
    <n v="6601.92"/>
    <n v="1794"/>
    <n v="-64584"/>
    <d v="2014-03-01T00:00:00"/>
    <n v="3"/>
    <s v="March"/>
    <s v="2014"/>
    <n v="-9.7826086956521738"/>
    <n v="-108"/>
    <n v="-36"/>
    <x v="0"/>
    <x v="0"/>
  </r>
  <r>
    <x v="0"/>
    <s v="United States of America"/>
    <x v="3"/>
    <s v="Medium"/>
    <n v="2907"/>
    <n v="120"/>
    <n v="7"/>
    <n v="20349"/>
    <n v="1627.92"/>
    <n v="18721.080000000002"/>
    <n v="14535"/>
    <n v="-328491"/>
    <d v="2014-06-01T00:00:00"/>
    <n v="6"/>
    <s v="June"/>
    <s v="2014"/>
    <n v="-17.546583850931675"/>
    <n v="-113"/>
    <n v="-22.6"/>
    <x v="0"/>
    <x v="0"/>
  </r>
  <r>
    <x v="0"/>
    <s v="Germany"/>
    <x v="3"/>
    <s v="Medium"/>
    <n v="2338"/>
    <n v="120"/>
    <n v="7"/>
    <n v="16366"/>
    <n v="1309.28"/>
    <n v="15056.72"/>
    <n v="11690"/>
    <n v="-264194"/>
    <d v="2014-06-01T00:00:00"/>
    <n v="6"/>
    <s v="June"/>
    <s v="2014"/>
    <n v="-17.546583850931679"/>
    <n v="-113"/>
    <n v="-22.6"/>
    <x v="0"/>
    <x v="1"/>
  </r>
  <r>
    <x v="4"/>
    <s v="France"/>
    <x v="3"/>
    <s v="Medium"/>
    <n v="386"/>
    <n v="120"/>
    <n v="300"/>
    <n v="115800"/>
    <n v="9264"/>
    <n v="106536"/>
    <n v="96500"/>
    <n v="69480"/>
    <d v="2013-11-01T00:00:00"/>
    <n v="11"/>
    <s v="November"/>
    <s v="2013"/>
    <n v="0.65217391304347827"/>
    <n v="180"/>
    <n v="0.72"/>
    <x v="1"/>
    <x v="1"/>
  </r>
  <r>
    <x v="4"/>
    <s v="Mexico"/>
    <x v="3"/>
    <s v="Medium"/>
    <n v="635"/>
    <n v="120"/>
    <n v="300"/>
    <n v="190500"/>
    <n v="15240"/>
    <n v="175260"/>
    <n v="158750"/>
    <n v="114300"/>
    <d v="2014-12-01T00:00:00"/>
    <n v="12"/>
    <s v="December"/>
    <s v="2014"/>
    <n v="0.65217391304347827"/>
    <n v="180"/>
    <n v="0.72"/>
    <x v="1"/>
    <x v="0"/>
  </r>
  <r>
    <x v="0"/>
    <s v="France"/>
    <x v="4"/>
    <s v="Medium"/>
    <n v="574.5"/>
    <n v="250"/>
    <n v="350"/>
    <n v="201075"/>
    <n v="16086"/>
    <n v="184989"/>
    <n v="149370"/>
    <n v="57450"/>
    <d v="2014-04-01T00:00:00"/>
    <n v="4"/>
    <s v="April"/>
    <s v="2014"/>
    <n v="0.3105590062111801"/>
    <n v="100"/>
    <n v="0.38461538461538464"/>
    <x v="1"/>
    <x v="1"/>
  </r>
  <r>
    <x v="0"/>
    <s v="Germany"/>
    <x v="4"/>
    <s v="Medium"/>
    <n v="2338"/>
    <n v="250"/>
    <n v="7"/>
    <n v="16366"/>
    <n v="1309.28"/>
    <n v="15056.72"/>
    <n v="11690"/>
    <n v="-568134"/>
    <d v="2014-06-01T00:00:00"/>
    <n v="6"/>
    <s v="June"/>
    <s v="2014"/>
    <n v="-37.732919254658384"/>
    <n v="-243"/>
    <n v="-48.6"/>
    <x v="0"/>
    <x v="1"/>
  </r>
  <r>
    <x v="0"/>
    <s v="France"/>
    <x v="4"/>
    <s v="Medium"/>
    <n v="381"/>
    <n v="250"/>
    <n v="350"/>
    <n v="133350"/>
    <n v="10668"/>
    <n v="122682"/>
    <n v="99060"/>
    <n v="38100"/>
    <d v="2014-08-01T00:00:00"/>
    <n v="8"/>
    <s v="August"/>
    <s v="2014"/>
    <n v="0.3105590062111801"/>
    <n v="100"/>
    <n v="0.38461538461538464"/>
    <x v="1"/>
    <x v="1"/>
  </r>
  <r>
    <x v="0"/>
    <s v="Germany"/>
    <x v="4"/>
    <s v="Medium"/>
    <n v="422"/>
    <n v="250"/>
    <n v="350"/>
    <n v="147700"/>
    <n v="11816"/>
    <n v="135884"/>
    <n v="109720"/>
    <n v="42200"/>
    <d v="2014-08-01T00:00:00"/>
    <n v="8"/>
    <s v="August"/>
    <s v="2014"/>
    <n v="0.3105590062111801"/>
    <n v="100"/>
    <n v="0.38461538461538464"/>
    <x v="1"/>
    <x v="1"/>
  </r>
  <r>
    <x v="4"/>
    <s v="Canada"/>
    <x v="4"/>
    <s v="Medium"/>
    <n v="2134"/>
    <n v="250"/>
    <n v="300"/>
    <n v="640200"/>
    <n v="51216"/>
    <n v="588984"/>
    <n v="533500"/>
    <n v="106700"/>
    <d v="2014-09-01T00:00:00"/>
    <n v="9"/>
    <s v="September"/>
    <s v="2014"/>
    <n v="0.18115942028985507"/>
    <n v="50"/>
    <n v="0.2"/>
    <x v="1"/>
    <x v="0"/>
  </r>
  <r>
    <x v="4"/>
    <s v="United States of America"/>
    <x v="4"/>
    <s v="Medium"/>
    <n v="808"/>
    <n v="250"/>
    <n v="300"/>
    <n v="242400"/>
    <n v="19392"/>
    <n v="223008"/>
    <n v="202000"/>
    <n v="40400"/>
    <d v="2013-12-01T00:00:00"/>
    <n v="12"/>
    <s v="December"/>
    <s v="2013"/>
    <n v="0.18115942028985507"/>
    <n v="50"/>
    <n v="0.2"/>
    <x v="1"/>
    <x v="0"/>
  </r>
  <r>
    <x v="0"/>
    <s v="Canada"/>
    <x v="5"/>
    <s v="Medium"/>
    <n v="708"/>
    <n v="260"/>
    <n v="20"/>
    <n v="14160"/>
    <n v="1132.8"/>
    <n v="13027.2"/>
    <n v="7080"/>
    <n v="-169920"/>
    <d v="2014-06-01T00:00:00"/>
    <n v="6"/>
    <s v="June"/>
    <s v="2014"/>
    <n v="-13.043478260869565"/>
    <n v="-240"/>
    <n v="-24"/>
    <x v="0"/>
    <x v="0"/>
  </r>
  <r>
    <x v="0"/>
    <s v="United States of America"/>
    <x v="5"/>
    <s v="Medium"/>
    <n v="2907"/>
    <n v="260"/>
    <n v="7"/>
    <n v="20349"/>
    <n v="1627.92"/>
    <n v="18721.080000000002"/>
    <n v="14535"/>
    <n v="-735471"/>
    <d v="2014-06-01T00:00:00"/>
    <n v="6"/>
    <s v="June"/>
    <s v="2014"/>
    <n v="-39.285714285714285"/>
    <n v="-253"/>
    <n v="-50.6"/>
    <x v="0"/>
    <x v="0"/>
  </r>
  <r>
    <x v="0"/>
    <s v="Germany"/>
    <x v="5"/>
    <s v="Medium"/>
    <n v="1366"/>
    <n v="260"/>
    <n v="20"/>
    <n v="27320"/>
    <n v="2185.6"/>
    <n v="25134.400000000001"/>
    <n v="13660"/>
    <n v="-327840"/>
    <d v="2014-06-01T00:00:00"/>
    <n v="6"/>
    <s v="June"/>
    <s v="2014"/>
    <n v="-13.043478260869565"/>
    <n v="-240"/>
    <n v="-24"/>
    <x v="0"/>
    <x v="1"/>
  </r>
  <r>
    <x v="4"/>
    <s v="Mexico"/>
    <x v="5"/>
    <s v="Medium"/>
    <n v="2460"/>
    <n v="260"/>
    <n v="300"/>
    <n v="738000"/>
    <n v="59040"/>
    <n v="678960"/>
    <n v="615000"/>
    <n v="98400"/>
    <d v="2014-06-01T00:00:00"/>
    <n v="6"/>
    <s v="June"/>
    <s v="2014"/>
    <n v="0.14492753623188406"/>
    <n v="40"/>
    <n v="0.16"/>
    <x v="1"/>
    <x v="0"/>
  </r>
  <r>
    <x v="0"/>
    <s v="Germany"/>
    <x v="5"/>
    <s v="Medium"/>
    <n v="1520"/>
    <n v="260"/>
    <n v="20"/>
    <n v="30400"/>
    <n v="2432"/>
    <n v="27968"/>
    <n v="15200"/>
    <n v="-364800"/>
    <d v="2014-11-01T00:00:00"/>
    <n v="11"/>
    <s v="November"/>
    <s v="2014"/>
    <n v="-13.043478260869565"/>
    <n v="-240"/>
    <n v="-24"/>
    <x v="0"/>
    <x v="1"/>
  </r>
  <r>
    <x v="1"/>
    <s v="Germany"/>
    <x v="5"/>
    <s v="Medium"/>
    <n v="711"/>
    <n v="260"/>
    <n v="15"/>
    <n v="10665"/>
    <n v="853.2"/>
    <n v="9811.7999999999993"/>
    <n v="7110"/>
    <n v="-174195"/>
    <d v="2014-12-01T00:00:00"/>
    <n v="12"/>
    <s v="December"/>
    <s v="2014"/>
    <n v="-17.753623188405797"/>
    <n v="-245"/>
    <n v="-24.5"/>
    <x v="0"/>
    <x v="1"/>
  </r>
  <r>
    <x v="2"/>
    <s v="Mexico"/>
    <x v="5"/>
    <s v="Medium"/>
    <n v="1375"/>
    <n v="260"/>
    <n v="12"/>
    <n v="16500"/>
    <n v="1320"/>
    <n v="15180"/>
    <n v="4125"/>
    <n v="-341000"/>
    <d v="2013-12-01T00:00:00"/>
    <n v="12"/>
    <s v="December"/>
    <s v="2013"/>
    <n v="-22.463768115942027"/>
    <n v="-248"/>
    <n v="-82.666666666666671"/>
    <x v="0"/>
    <x v="0"/>
  </r>
  <r>
    <x v="4"/>
    <s v="Mexico"/>
    <x v="5"/>
    <s v="Medium"/>
    <n v="635"/>
    <n v="260"/>
    <n v="300"/>
    <n v="190500"/>
    <n v="15240"/>
    <n v="175260"/>
    <n v="158750"/>
    <n v="25400"/>
    <d v="2014-12-01T00:00:00"/>
    <n v="12"/>
    <s v="December"/>
    <s v="2014"/>
    <n v="0.14492753623188406"/>
    <n v="40"/>
    <n v="0.16"/>
    <x v="1"/>
    <x v="0"/>
  </r>
  <r>
    <x v="0"/>
    <s v="United States of America"/>
    <x v="4"/>
    <s v="Medium"/>
    <n v="436.5"/>
    <n v="250"/>
    <n v="20"/>
    <n v="8730"/>
    <n v="698.40000000000009"/>
    <n v="8031.6"/>
    <n v="4365"/>
    <n v="-100395"/>
    <d v="2014-07-01T00:00:00"/>
    <n v="7"/>
    <s v="July"/>
    <s v="2014"/>
    <n v="-12.5"/>
    <n v="-230"/>
    <n v="-23"/>
    <x v="0"/>
    <x v="0"/>
  </r>
  <r>
    <x v="4"/>
    <s v="Canada"/>
    <x v="0"/>
    <s v="Medium"/>
    <n v="1094"/>
    <n v="3"/>
    <n v="300"/>
    <n v="328200"/>
    <n v="29538"/>
    <n v="298662"/>
    <n v="273500"/>
    <n v="324918"/>
    <d v="2014-06-01T00:00:00"/>
    <n v="6"/>
    <s v="June"/>
    <s v="2014"/>
    <n v="1.0879120879120878"/>
    <n v="297"/>
    <n v="1.1879999999999999"/>
    <x v="1"/>
    <x v="0"/>
  </r>
  <r>
    <x v="2"/>
    <s v="Mexico"/>
    <x v="0"/>
    <s v="Medium"/>
    <n v="367"/>
    <n v="3"/>
    <n v="12"/>
    <n v="4404"/>
    <n v="396.36"/>
    <n v="4007.64"/>
    <n v="1101"/>
    <n v="3303"/>
    <d v="2013-10-01T00:00:00"/>
    <n v="10"/>
    <s v="October"/>
    <s v="2013"/>
    <n v="0.82417582417582425"/>
    <n v="9"/>
    <n v="3"/>
    <x v="0"/>
    <x v="0"/>
  </r>
  <r>
    <x v="4"/>
    <s v="Canada"/>
    <x v="1"/>
    <s v="Medium"/>
    <n v="3802.5"/>
    <n v="5"/>
    <n v="300"/>
    <n v="1140750"/>
    <n v="102667.5"/>
    <n v="1038082.5"/>
    <n v="950625"/>
    <n v="1121737.5"/>
    <d v="2014-04-01T00:00:00"/>
    <n v="4"/>
    <s v="April"/>
    <s v="2014"/>
    <n v="1.0805860805860805"/>
    <n v="295"/>
    <n v="1.18"/>
    <x v="1"/>
    <x v="0"/>
  </r>
  <r>
    <x v="0"/>
    <s v="France"/>
    <x v="1"/>
    <s v="Medium"/>
    <n v="1666"/>
    <n v="5"/>
    <n v="350"/>
    <n v="583100"/>
    <n v="52479"/>
    <n v="530621"/>
    <n v="433160"/>
    <n v="574770"/>
    <d v="2014-05-01T00:00:00"/>
    <n v="5"/>
    <s v="May"/>
    <s v="2014"/>
    <n v="1.0832025117739403"/>
    <n v="345"/>
    <n v="1.3269230769230769"/>
    <x v="1"/>
    <x v="1"/>
  </r>
  <r>
    <x v="4"/>
    <s v="France"/>
    <x v="1"/>
    <s v="Medium"/>
    <n v="322"/>
    <n v="5"/>
    <n v="300"/>
    <n v="96600"/>
    <n v="8694"/>
    <n v="87906"/>
    <n v="80500"/>
    <n v="94990"/>
    <d v="2013-09-01T00:00:00"/>
    <n v="9"/>
    <s v="September"/>
    <s v="2013"/>
    <n v="1.0805860805860805"/>
    <n v="295"/>
    <n v="1.18"/>
    <x v="1"/>
    <x v="1"/>
  </r>
  <r>
    <x v="2"/>
    <s v="Canada"/>
    <x v="1"/>
    <s v="Medium"/>
    <n v="2321"/>
    <n v="5"/>
    <n v="12"/>
    <n v="27852"/>
    <n v="2506.6799999999998"/>
    <n v="25345.32"/>
    <n v="6963"/>
    <n v="16247"/>
    <d v="2014-11-01T00:00:00"/>
    <n v="11"/>
    <s v="November"/>
    <s v="2014"/>
    <n v="0.64102564102564108"/>
    <n v="7"/>
    <n v="2.3333333333333335"/>
    <x v="0"/>
    <x v="0"/>
  </r>
  <r>
    <x v="3"/>
    <s v="France"/>
    <x v="1"/>
    <s v="Medium"/>
    <n v="1857"/>
    <n v="5"/>
    <n v="125"/>
    <n v="232125"/>
    <n v="20891.25"/>
    <n v="211233.75"/>
    <n v="222840"/>
    <n v="222840"/>
    <d v="2013-11-01T00:00:00"/>
    <n v="11"/>
    <s v="November"/>
    <s v="2013"/>
    <n v="1.054945054945055"/>
    <n v="120"/>
    <n v="1"/>
    <x v="2"/>
    <x v="1"/>
  </r>
  <r>
    <x v="0"/>
    <s v="Canada"/>
    <x v="1"/>
    <s v="Medium"/>
    <n v="1611"/>
    <n v="5"/>
    <n v="7"/>
    <n v="11277"/>
    <n v="1014.93"/>
    <n v="10262.07"/>
    <n v="8055"/>
    <n v="3222"/>
    <d v="2013-12-01T00:00:00"/>
    <n v="12"/>
    <s v="December"/>
    <s v="2013"/>
    <n v="0.31397174254317112"/>
    <n v="2"/>
    <n v="0.4"/>
    <x v="0"/>
    <x v="0"/>
  </r>
  <r>
    <x v="3"/>
    <s v="United States of America"/>
    <x v="1"/>
    <s v="Medium"/>
    <n v="2797"/>
    <n v="5"/>
    <n v="125"/>
    <n v="349625"/>
    <n v="31466.25"/>
    <n v="318158.75"/>
    <n v="335640"/>
    <n v="335640"/>
    <d v="2014-12-01T00:00:00"/>
    <n v="12"/>
    <s v="December"/>
    <s v="2014"/>
    <n v="1.054945054945055"/>
    <n v="120"/>
    <n v="1"/>
    <x v="2"/>
    <x v="0"/>
  </r>
  <r>
    <x v="4"/>
    <s v="Germany"/>
    <x v="1"/>
    <s v="Medium"/>
    <n v="334"/>
    <n v="5"/>
    <n v="300"/>
    <n v="100200"/>
    <n v="9018"/>
    <n v="91182"/>
    <n v="83500"/>
    <n v="98530"/>
    <d v="2013-12-01T00:00:00"/>
    <n v="12"/>
    <s v="December"/>
    <s v="2013"/>
    <n v="1.0805860805860805"/>
    <n v="295"/>
    <n v="1.18"/>
    <x v="1"/>
    <x v="1"/>
  </r>
  <r>
    <x v="4"/>
    <s v="Mexico"/>
    <x v="2"/>
    <s v="Medium"/>
    <n v="2565"/>
    <n v="10"/>
    <n v="300"/>
    <n v="769500"/>
    <n v="69255"/>
    <n v="700245"/>
    <n v="641250"/>
    <n v="743850"/>
    <d v="2014-01-01T00:00:00"/>
    <n v="1"/>
    <s v="January"/>
    <s v="2014"/>
    <n v="1.0622710622710623"/>
    <n v="290"/>
    <n v="1.1599999999999999"/>
    <x v="1"/>
    <x v="0"/>
  </r>
  <r>
    <x v="0"/>
    <s v="Mexico"/>
    <x v="2"/>
    <s v="Medium"/>
    <n v="2417"/>
    <n v="10"/>
    <n v="350"/>
    <n v="845950"/>
    <n v="76135.5"/>
    <n v="769814.5"/>
    <n v="628420"/>
    <n v="821780"/>
    <d v="2014-01-01T00:00:00"/>
    <n v="1"/>
    <s v="January"/>
    <s v="2014"/>
    <n v="1.0675039246467819"/>
    <n v="340"/>
    <n v="1.3076923076923077"/>
    <x v="1"/>
    <x v="0"/>
  </r>
  <r>
    <x v="1"/>
    <s v="United States of America"/>
    <x v="2"/>
    <s v="Medium"/>
    <n v="3675"/>
    <n v="10"/>
    <n v="15"/>
    <n v="55125"/>
    <n v="4961.25"/>
    <n v="50163.75"/>
    <n v="36750"/>
    <n v="18375"/>
    <d v="2014-04-01T00:00:00"/>
    <n v="4"/>
    <s v="April"/>
    <s v="2014"/>
    <n v="0.36630036630036628"/>
    <n v="5"/>
    <n v="0.5"/>
    <x v="0"/>
    <x v="0"/>
  </r>
  <r>
    <x v="4"/>
    <s v="Canada"/>
    <x v="2"/>
    <s v="Medium"/>
    <n v="1094"/>
    <n v="10"/>
    <n v="300"/>
    <n v="328200"/>
    <n v="29538"/>
    <n v="298662"/>
    <n v="273500"/>
    <n v="317260"/>
    <d v="2014-06-01T00:00:00"/>
    <n v="6"/>
    <s v="June"/>
    <s v="2014"/>
    <n v="1.0622710622710623"/>
    <n v="290"/>
    <n v="1.1599999999999999"/>
    <x v="1"/>
    <x v="0"/>
  </r>
  <r>
    <x v="1"/>
    <s v="France"/>
    <x v="2"/>
    <s v="Medium"/>
    <n v="1227"/>
    <n v="10"/>
    <n v="15"/>
    <n v="18405"/>
    <n v="1656.45"/>
    <n v="16748.55"/>
    <n v="12270"/>
    <n v="6135"/>
    <d v="2014-10-01T00:00:00"/>
    <n v="10"/>
    <s v="October"/>
    <s v="2014"/>
    <n v="0.36630036630036633"/>
    <n v="5"/>
    <n v="0.5"/>
    <x v="0"/>
    <x v="1"/>
  </r>
  <r>
    <x v="2"/>
    <s v="Mexico"/>
    <x v="2"/>
    <s v="Medium"/>
    <n v="367"/>
    <n v="10"/>
    <n v="12"/>
    <n v="4404"/>
    <n v="396.36"/>
    <n v="4007.64"/>
    <n v="1101"/>
    <n v="734"/>
    <d v="2013-10-01T00:00:00"/>
    <n v="10"/>
    <s v="October"/>
    <s v="2013"/>
    <n v="0.18315018315018317"/>
    <n v="2"/>
    <n v="0.66666666666666663"/>
    <x v="0"/>
    <x v="0"/>
  </r>
  <r>
    <x v="4"/>
    <s v="France"/>
    <x v="2"/>
    <s v="Medium"/>
    <n v="1324"/>
    <n v="10"/>
    <n v="300"/>
    <n v="397200"/>
    <n v="35748"/>
    <n v="361452"/>
    <n v="331000"/>
    <n v="383960"/>
    <d v="2014-11-01T00:00:00"/>
    <n v="11"/>
    <s v="November"/>
    <s v="2014"/>
    <n v="1.0622710622710623"/>
    <n v="290"/>
    <n v="1.1599999999999999"/>
    <x v="1"/>
    <x v="1"/>
  </r>
  <r>
    <x v="2"/>
    <s v="Germany"/>
    <x v="2"/>
    <s v="Medium"/>
    <n v="1775"/>
    <n v="10"/>
    <n v="12"/>
    <n v="21300"/>
    <n v="1917"/>
    <n v="19383"/>
    <n v="5325"/>
    <n v="3550"/>
    <d v="2013-11-01T00:00:00"/>
    <n v="11"/>
    <s v="November"/>
    <s v="2013"/>
    <n v="0.18315018315018314"/>
    <n v="2"/>
    <n v="0.66666666666666663"/>
    <x v="0"/>
    <x v="1"/>
  </r>
  <r>
    <x v="3"/>
    <s v="United States of America"/>
    <x v="2"/>
    <s v="Medium"/>
    <n v="2797"/>
    <n v="10"/>
    <n v="125"/>
    <n v="349625"/>
    <n v="31466.25"/>
    <n v="318158.75"/>
    <n v="335640"/>
    <n v="321655"/>
    <d v="2014-12-01T00:00:00"/>
    <n v="12"/>
    <s v="December"/>
    <s v="2014"/>
    <n v="1.0109890109890109"/>
    <n v="115"/>
    <n v="0.95833333333333337"/>
    <x v="2"/>
    <x v="0"/>
  </r>
  <r>
    <x v="1"/>
    <s v="Mexico"/>
    <x v="3"/>
    <s v="Medium"/>
    <n v="245"/>
    <n v="120"/>
    <n v="15"/>
    <n v="3675"/>
    <n v="330.75"/>
    <n v="3344.25"/>
    <n v="2450"/>
    <n v="-25725"/>
    <d v="2014-05-01T00:00:00"/>
    <n v="5"/>
    <s v="May"/>
    <s v="2014"/>
    <n v="-7.6923076923076925"/>
    <n v="-105"/>
    <n v="-10.5"/>
    <x v="0"/>
    <x v="0"/>
  </r>
  <r>
    <x v="4"/>
    <s v="Canada"/>
    <x v="3"/>
    <s v="Medium"/>
    <n v="3793.5"/>
    <n v="120"/>
    <n v="300"/>
    <n v="1138050"/>
    <n v="102424.5"/>
    <n v="1035625.5"/>
    <n v="948375"/>
    <n v="682830"/>
    <d v="2014-07-01T00:00:00"/>
    <n v="7"/>
    <s v="July"/>
    <s v="2014"/>
    <n v="0.65934065934065933"/>
    <n v="180"/>
    <n v="0.72"/>
    <x v="1"/>
    <x v="0"/>
  </r>
  <r>
    <x v="0"/>
    <s v="Germany"/>
    <x v="3"/>
    <s v="Medium"/>
    <n v="1307"/>
    <n v="120"/>
    <n v="350"/>
    <n v="457450"/>
    <n v="41170.5"/>
    <n v="416279.5"/>
    <n v="339820"/>
    <n v="300610"/>
    <d v="2014-07-01T00:00:00"/>
    <n v="7"/>
    <s v="July"/>
    <s v="2014"/>
    <n v="0.72213500784929352"/>
    <n v="230"/>
    <n v="0.88461538461538458"/>
    <x v="1"/>
    <x v="1"/>
  </r>
  <r>
    <x v="3"/>
    <s v="Canada"/>
    <x v="3"/>
    <s v="Medium"/>
    <n v="567"/>
    <n v="120"/>
    <n v="125"/>
    <n v="70875"/>
    <n v="6378.75"/>
    <n v="64496.25"/>
    <n v="68040"/>
    <n v="2835"/>
    <d v="2014-09-01T00:00:00"/>
    <n v="9"/>
    <s v="September"/>
    <s v="2014"/>
    <n v="4.3956043956043959E-2"/>
    <n v="5"/>
    <n v="4.1666666666666664E-2"/>
    <x v="2"/>
    <x v="0"/>
  </r>
  <r>
    <x v="3"/>
    <s v="Mexico"/>
    <x v="3"/>
    <s v="Medium"/>
    <n v="2110"/>
    <n v="120"/>
    <n v="125"/>
    <n v="263750"/>
    <n v="23737.5"/>
    <n v="240012.5"/>
    <n v="253200"/>
    <n v="10550"/>
    <d v="2014-09-01T00:00:00"/>
    <n v="9"/>
    <s v="September"/>
    <s v="2014"/>
    <n v="4.3956043956043959E-2"/>
    <n v="5"/>
    <n v="4.1666666666666664E-2"/>
    <x v="2"/>
    <x v="0"/>
  </r>
  <r>
    <x v="0"/>
    <s v="Canada"/>
    <x v="3"/>
    <s v="Medium"/>
    <n v="1269"/>
    <n v="120"/>
    <n v="350"/>
    <n v="444150"/>
    <n v="39973.5"/>
    <n v="404176.5"/>
    <n v="329940"/>
    <n v="291870"/>
    <d v="2014-10-01T00:00:00"/>
    <n v="10"/>
    <s v="October"/>
    <s v="2014"/>
    <n v="0.72213500784929352"/>
    <n v="230"/>
    <n v="0.88461538461538458"/>
    <x v="1"/>
    <x v="0"/>
  </r>
  <r>
    <x v="2"/>
    <s v="United States of America"/>
    <x v="4"/>
    <s v="Medium"/>
    <n v="1956"/>
    <n v="250"/>
    <n v="12"/>
    <n v="23472"/>
    <n v="2112.48"/>
    <n v="21359.52"/>
    <n v="5868"/>
    <n v="-465528"/>
    <d v="2014-01-01T00:00:00"/>
    <n v="1"/>
    <s v="January"/>
    <s v="2014"/>
    <n v="-21.794871794871796"/>
    <n v="-238"/>
    <n v="-79.333333333333329"/>
    <x v="0"/>
    <x v="0"/>
  </r>
  <r>
    <x v="4"/>
    <s v="Germany"/>
    <x v="4"/>
    <s v="Medium"/>
    <n v="2659"/>
    <n v="250"/>
    <n v="300"/>
    <n v="797700"/>
    <n v="71793"/>
    <n v="725907"/>
    <n v="664750"/>
    <n v="132950"/>
    <d v="2014-02-01T00:00:00"/>
    <n v="2"/>
    <s v="February"/>
    <s v="2014"/>
    <n v="0.18315018315018314"/>
    <n v="50"/>
    <n v="0.2"/>
    <x v="1"/>
    <x v="1"/>
  </r>
  <r>
    <x v="0"/>
    <s v="United States of America"/>
    <x v="4"/>
    <s v="Medium"/>
    <n v="1351.5"/>
    <n v="250"/>
    <n v="350"/>
    <n v="473025"/>
    <n v="42572.25"/>
    <n v="430452.75"/>
    <n v="351390"/>
    <n v="135150"/>
    <d v="2014-04-01T00:00:00"/>
    <n v="4"/>
    <s v="April"/>
    <s v="2014"/>
    <n v="0.31397174254317112"/>
    <n v="100"/>
    <n v="0.38461538461538464"/>
    <x v="1"/>
    <x v="0"/>
  </r>
  <r>
    <x v="2"/>
    <s v="Germany"/>
    <x v="4"/>
    <s v="Medium"/>
    <n v="880"/>
    <n v="250"/>
    <n v="12"/>
    <n v="10560"/>
    <n v="950.4"/>
    <n v="9609.6"/>
    <n v="2640"/>
    <n v="-209440"/>
    <d v="2014-05-01T00:00:00"/>
    <n v="5"/>
    <s v="May"/>
    <s v="2014"/>
    <n v="-21.794871794871796"/>
    <n v="-238"/>
    <n v="-79.333333333333329"/>
    <x v="0"/>
    <x v="1"/>
  </r>
  <r>
    <x v="4"/>
    <s v="United States of America"/>
    <x v="4"/>
    <s v="Medium"/>
    <n v="1867"/>
    <n v="250"/>
    <n v="300"/>
    <n v="560100"/>
    <n v="50409"/>
    <n v="509691"/>
    <n v="466750"/>
    <n v="93350"/>
    <d v="2014-09-01T00:00:00"/>
    <n v="9"/>
    <s v="September"/>
    <s v="2014"/>
    <n v="0.18315018315018314"/>
    <n v="50"/>
    <n v="0.2"/>
    <x v="1"/>
    <x v="0"/>
  </r>
  <r>
    <x v="2"/>
    <s v="France"/>
    <x v="4"/>
    <s v="Medium"/>
    <n v="2234"/>
    <n v="250"/>
    <n v="12"/>
    <n v="26808"/>
    <n v="2412.7199999999998"/>
    <n v="24395.279999999999"/>
    <n v="6702"/>
    <n v="-531692"/>
    <d v="2013-09-01T00:00:00"/>
    <n v="9"/>
    <s v="September"/>
    <s v="2013"/>
    <n v="-21.794871794871796"/>
    <n v="-238"/>
    <n v="-79.333333333333329"/>
    <x v="0"/>
    <x v="1"/>
  </r>
  <r>
    <x v="1"/>
    <s v="France"/>
    <x v="4"/>
    <s v="Medium"/>
    <n v="1227"/>
    <n v="250"/>
    <n v="15"/>
    <n v="18405"/>
    <n v="1656.45"/>
    <n v="16748.55"/>
    <n v="12270"/>
    <n v="-288345"/>
    <d v="2014-10-01T00:00:00"/>
    <n v="10"/>
    <s v="October"/>
    <s v="2014"/>
    <n v="-17.216117216117215"/>
    <n v="-235"/>
    <n v="-23.5"/>
    <x v="0"/>
    <x v="1"/>
  </r>
  <r>
    <x v="3"/>
    <s v="Mexico"/>
    <x v="4"/>
    <s v="Medium"/>
    <n v="877"/>
    <n v="250"/>
    <n v="125"/>
    <n v="109625"/>
    <n v="9866.25"/>
    <n v="99758.75"/>
    <n v="105240"/>
    <n v="-109625"/>
    <d v="2014-11-01T00:00:00"/>
    <n v="11"/>
    <s v="November"/>
    <s v="2014"/>
    <n v="-1.098901098901099"/>
    <n v="-125"/>
    <n v="-1.0416666666666667"/>
    <x v="2"/>
    <x v="0"/>
  </r>
  <r>
    <x v="0"/>
    <s v="United States of America"/>
    <x v="5"/>
    <s v="Medium"/>
    <n v="2071"/>
    <n v="260"/>
    <n v="350"/>
    <n v="724850"/>
    <n v="65236.5"/>
    <n v="659613.5"/>
    <n v="538460"/>
    <n v="186390"/>
    <d v="2014-09-01T00:00:00"/>
    <n v="9"/>
    <s v="September"/>
    <s v="2014"/>
    <n v="0.28257456828885402"/>
    <n v="90"/>
    <n v="0.34615384615384615"/>
    <x v="1"/>
    <x v="0"/>
  </r>
  <r>
    <x v="0"/>
    <s v="Canada"/>
    <x v="5"/>
    <s v="Medium"/>
    <n v="1269"/>
    <n v="260"/>
    <n v="350"/>
    <n v="444150"/>
    <n v="39973.5"/>
    <n v="404176.5"/>
    <n v="329940"/>
    <n v="114210"/>
    <d v="2014-10-01T00:00:00"/>
    <n v="10"/>
    <s v="October"/>
    <s v="2014"/>
    <n v="0.28257456828885402"/>
    <n v="90"/>
    <n v="0.34615384615384615"/>
    <x v="1"/>
    <x v="0"/>
  </r>
  <r>
    <x v="1"/>
    <s v="Germany"/>
    <x v="5"/>
    <s v="Medium"/>
    <n v="970"/>
    <n v="260"/>
    <n v="15"/>
    <n v="14550"/>
    <n v="1309.5"/>
    <n v="13240.5"/>
    <n v="9700"/>
    <n v="-237650"/>
    <d v="2013-11-01T00:00:00"/>
    <n v="11"/>
    <s v="November"/>
    <s v="2013"/>
    <n v="-17.948717948717949"/>
    <n v="-245"/>
    <n v="-24.5"/>
    <x v="0"/>
    <x v="1"/>
  </r>
  <r>
    <x v="0"/>
    <s v="Mexico"/>
    <x v="5"/>
    <s v="Medium"/>
    <n v="1694"/>
    <n v="260"/>
    <n v="20"/>
    <n v="33880"/>
    <n v="3049.2"/>
    <n v="30830.799999999999"/>
    <n v="16940"/>
    <n v="-406560"/>
    <d v="2014-11-01T00:00:00"/>
    <n v="11"/>
    <s v="November"/>
    <s v="2014"/>
    <n v="-13.186813186813188"/>
    <n v="-240"/>
    <n v="-24"/>
    <x v="0"/>
    <x v="0"/>
  </r>
  <r>
    <x v="0"/>
    <s v="Germany"/>
    <x v="0"/>
    <s v="Medium"/>
    <n v="663"/>
    <n v="3"/>
    <n v="20"/>
    <n v="13260"/>
    <n v="1193.4000000000001"/>
    <n v="12066.6"/>
    <n v="6630"/>
    <n v="11271"/>
    <d v="2014-05-01T00:00:00"/>
    <n v="5"/>
    <s v="May"/>
    <s v="2014"/>
    <n v="0.93406593406593408"/>
    <n v="17"/>
    <n v="1.7"/>
    <x v="0"/>
    <x v="1"/>
  </r>
  <r>
    <x v="0"/>
    <s v="Canada"/>
    <x v="0"/>
    <s v="Medium"/>
    <n v="819"/>
    <n v="3"/>
    <n v="7"/>
    <n v="5733"/>
    <n v="515.97"/>
    <n v="5217.03"/>
    <n v="4095"/>
    <n v="3276"/>
    <d v="2014-07-01T00:00:00"/>
    <n v="7"/>
    <s v="July"/>
    <s v="2014"/>
    <n v="0.62794348508634223"/>
    <n v="4"/>
    <n v="0.8"/>
    <x v="0"/>
    <x v="0"/>
  </r>
  <r>
    <x v="2"/>
    <s v="Germany"/>
    <x v="0"/>
    <s v="Medium"/>
    <n v="1580"/>
    <n v="3"/>
    <n v="12"/>
    <n v="18960"/>
    <n v="1706.4"/>
    <n v="17253.599999999999"/>
    <n v="4740"/>
    <n v="14220"/>
    <d v="2014-09-01T00:00:00"/>
    <n v="9"/>
    <s v="September"/>
    <s v="2014"/>
    <n v="0.82417582417582425"/>
    <n v="9"/>
    <n v="3"/>
    <x v="0"/>
    <x v="1"/>
  </r>
  <r>
    <x v="0"/>
    <s v="Mexico"/>
    <x v="0"/>
    <s v="Medium"/>
    <n v="521"/>
    <n v="3"/>
    <n v="7"/>
    <n v="3647"/>
    <n v="328.23"/>
    <n v="3318.77"/>
    <n v="2605"/>
    <n v="2084"/>
    <d v="2014-12-01T00:00:00"/>
    <n v="12"/>
    <s v="December"/>
    <s v="2014"/>
    <n v="0.62794348508634223"/>
    <n v="4"/>
    <n v="0.8"/>
    <x v="0"/>
    <x v="0"/>
  </r>
  <r>
    <x v="0"/>
    <s v="United States of America"/>
    <x v="2"/>
    <s v="Medium"/>
    <n v="973"/>
    <n v="10"/>
    <n v="20"/>
    <n v="19460"/>
    <n v="1751.4"/>
    <n v="17708.599999999999"/>
    <n v="9730"/>
    <n v="9730"/>
    <d v="2014-03-01T00:00:00"/>
    <n v="3"/>
    <s v="March"/>
    <s v="2014"/>
    <n v="0.5494505494505495"/>
    <n v="10"/>
    <n v="1"/>
    <x v="0"/>
    <x v="0"/>
  </r>
  <r>
    <x v="0"/>
    <s v="Mexico"/>
    <x v="2"/>
    <s v="Medium"/>
    <n v="1038"/>
    <n v="10"/>
    <n v="20"/>
    <n v="20760"/>
    <n v="1868.4"/>
    <n v="18891.599999999999"/>
    <n v="10380"/>
    <n v="10380"/>
    <d v="2014-06-01T00:00:00"/>
    <n v="6"/>
    <s v="June"/>
    <s v="2014"/>
    <n v="0.5494505494505495"/>
    <n v="10"/>
    <n v="1"/>
    <x v="0"/>
    <x v="0"/>
  </r>
  <r>
    <x v="0"/>
    <s v="Germany"/>
    <x v="2"/>
    <s v="Medium"/>
    <n v="360"/>
    <n v="10"/>
    <n v="7"/>
    <n v="2520"/>
    <n v="226.8"/>
    <n v="2293.1999999999998"/>
    <n v="1800"/>
    <n v="-1080"/>
    <d v="2014-10-01T00:00:00"/>
    <n v="10"/>
    <s v="October"/>
    <s v="2014"/>
    <n v="-0.4709576138147567"/>
    <n v="-3"/>
    <n v="-0.6"/>
    <x v="0"/>
    <x v="1"/>
  </r>
  <r>
    <x v="2"/>
    <s v="France"/>
    <x v="3"/>
    <s v="Medium"/>
    <n v="1967"/>
    <n v="120"/>
    <n v="12"/>
    <n v="23604"/>
    <n v="2124.36"/>
    <n v="21479.64"/>
    <n v="5901"/>
    <n v="-212436"/>
    <d v="2014-03-01T00:00:00"/>
    <n v="3"/>
    <s v="March"/>
    <s v="2014"/>
    <n v="-9.8901098901098905"/>
    <n v="-108"/>
    <n v="-36"/>
    <x v="0"/>
    <x v="1"/>
  </r>
  <r>
    <x v="1"/>
    <s v="Mexico"/>
    <x v="3"/>
    <s v="Medium"/>
    <n v="2628"/>
    <n v="120"/>
    <n v="15"/>
    <n v="39420"/>
    <n v="3547.8"/>
    <n v="35872.199999999997"/>
    <n v="26280"/>
    <n v="-275940"/>
    <d v="2014-04-01T00:00:00"/>
    <n v="4"/>
    <s v="April"/>
    <s v="2014"/>
    <n v="-7.6923076923076925"/>
    <n v="-105"/>
    <n v="-10.5"/>
    <x v="0"/>
    <x v="0"/>
  </r>
  <r>
    <x v="0"/>
    <s v="Germany"/>
    <x v="4"/>
    <s v="Medium"/>
    <n v="360"/>
    <n v="250"/>
    <n v="7"/>
    <n v="2520"/>
    <n v="226.8"/>
    <n v="2293.1999999999998"/>
    <n v="1800"/>
    <n v="-87480"/>
    <d v="2014-10-01T00:00:00"/>
    <n v="10"/>
    <s v="October"/>
    <s v="2014"/>
    <n v="-38.147566718995293"/>
    <n v="-243"/>
    <n v="-48.6"/>
    <x v="0"/>
    <x v="1"/>
  </r>
  <r>
    <x v="0"/>
    <s v="France"/>
    <x v="4"/>
    <s v="Medium"/>
    <n v="2682"/>
    <n v="250"/>
    <n v="20"/>
    <n v="53640"/>
    <n v="4827.6000000000004"/>
    <n v="48812.4"/>
    <n v="26820"/>
    <n v="-616860"/>
    <d v="2013-11-01T00:00:00"/>
    <n v="11"/>
    <s v="November"/>
    <s v="2013"/>
    <n v="-12.637362637362637"/>
    <n v="-230"/>
    <n v="-23"/>
    <x v="0"/>
    <x v="1"/>
  </r>
  <r>
    <x v="0"/>
    <s v="Mexico"/>
    <x v="4"/>
    <s v="Medium"/>
    <n v="521"/>
    <n v="250"/>
    <n v="7"/>
    <n v="3647"/>
    <n v="328.23"/>
    <n v="3318.77"/>
    <n v="2605"/>
    <n v="-126603"/>
    <d v="2014-12-01T00:00:00"/>
    <n v="12"/>
    <s v="December"/>
    <s v="2014"/>
    <n v="-38.147566718995293"/>
    <n v="-243"/>
    <n v="-48.6"/>
    <x v="0"/>
    <x v="0"/>
  </r>
  <r>
    <x v="0"/>
    <s v="Mexico"/>
    <x v="5"/>
    <s v="Medium"/>
    <n v="1038"/>
    <n v="260"/>
    <n v="20"/>
    <n v="20760"/>
    <n v="1868.4"/>
    <n v="18891.599999999999"/>
    <n v="10380"/>
    <n v="-249120"/>
    <d v="2014-06-01T00:00:00"/>
    <n v="6"/>
    <s v="June"/>
    <s v="2014"/>
    <n v="-13.186813186813188"/>
    <n v="-240"/>
    <n v="-24"/>
    <x v="0"/>
    <x v="0"/>
  </r>
  <r>
    <x v="1"/>
    <s v="Canada"/>
    <x v="5"/>
    <s v="Medium"/>
    <n v="1630.5"/>
    <n v="260"/>
    <n v="15"/>
    <n v="24457.5"/>
    <n v="2201.1750000000002"/>
    <n v="22256.325000000001"/>
    <n v="16305"/>
    <n v="-399472.5"/>
    <d v="2014-07-01T00:00:00"/>
    <n v="7"/>
    <s v="July"/>
    <s v="2014"/>
    <n v="-17.948717948717949"/>
    <n v="-245"/>
    <n v="-24.5"/>
    <x v="0"/>
    <x v="0"/>
  </r>
  <r>
    <x v="2"/>
    <s v="France"/>
    <x v="5"/>
    <s v="Medium"/>
    <n v="306"/>
    <n v="260"/>
    <n v="12"/>
    <n v="3672"/>
    <n v="330.48"/>
    <n v="3341.52"/>
    <n v="918"/>
    <n v="-75888"/>
    <d v="2013-12-01T00:00:00"/>
    <n v="12"/>
    <s v="December"/>
    <s v="2013"/>
    <n v="-22.710622710622712"/>
    <n v="-248"/>
    <n v="-82.666666666666671"/>
    <x v="0"/>
    <x v="1"/>
  </r>
  <r>
    <x v="2"/>
    <s v="United States of America"/>
    <x v="0"/>
    <s v="High"/>
    <n v="386"/>
    <n v="3"/>
    <n v="12"/>
    <n v="4632"/>
    <n v="463.2"/>
    <n v="4168.8"/>
    <n v="1158"/>
    <n v="3474"/>
    <d v="2013-10-01T00:00:00"/>
    <n v="10"/>
    <s v="October"/>
    <s v="2013"/>
    <n v="0.83333333333333326"/>
    <n v="9"/>
    <n v="3"/>
    <x v="0"/>
    <x v="0"/>
  </r>
  <r>
    <x v="0"/>
    <s v="United States of America"/>
    <x v="1"/>
    <s v="High"/>
    <n v="2328"/>
    <n v="5"/>
    <n v="7"/>
    <n v="16296"/>
    <n v="1629.6"/>
    <n v="14666.4"/>
    <n v="11640"/>
    <n v="4656"/>
    <d v="2014-09-01T00:00:00"/>
    <n v="9"/>
    <s v="September"/>
    <s v="2014"/>
    <n v="0.31746031746031744"/>
    <n v="2"/>
    <n v="0.4"/>
    <x v="0"/>
    <x v="0"/>
  </r>
  <r>
    <x v="2"/>
    <s v="United States of America"/>
    <x v="2"/>
    <s v="High"/>
    <n v="386"/>
    <n v="10"/>
    <n v="12"/>
    <n v="4632"/>
    <n v="463.2"/>
    <n v="4168.8"/>
    <n v="1158"/>
    <n v="772"/>
    <d v="2013-10-01T00:00:00"/>
    <n v="10"/>
    <s v="October"/>
    <s v="2013"/>
    <n v="0.18518518518518517"/>
    <n v="2"/>
    <n v="0.66666666666666663"/>
    <x v="0"/>
    <x v="0"/>
  </r>
  <r>
    <x v="3"/>
    <s v="United States of America"/>
    <x v="0"/>
    <s v="High"/>
    <n v="3445.5"/>
    <n v="3"/>
    <n v="125"/>
    <n v="430687.5"/>
    <n v="43068.75"/>
    <n v="387618.75"/>
    <n v="413460"/>
    <n v="420351"/>
    <d v="2014-04-01T00:00:00"/>
    <n v="4"/>
    <s v="April"/>
    <s v="2014"/>
    <n v="1.0844444444444445"/>
    <n v="122"/>
    <n v="1.0166666666666666"/>
    <x v="2"/>
    <x v="0"/>
  </r>
  <r>
    <x v="3"/>
    <s v="France"/>
    <x v="0"/>
    <s v="High"/>
    <n v="1482"/>
    <n v="3"/>
    <n v="125"/>
    <n v="185250"/>
    <n v="18525"/>
    <n v="166725"/>
    <n v="177840"/>
    <n v="180804"/>
    <d v="2013-12-01T00:00:00"/>
    <n v="12"/>
    <s v="December"/>
    <s v="2013"/>
    <n v="1.0844444444444445"/>
    <n v="122"/>
    <n v="1.0166666666666666"/>
    <x v="2"/>
    <x v="1"/>
  </r>
  <r>
    <x v="0"/>
    <s v="United States of America"/>
    <x v="1"/>
    <s v="High"/>
    <n v="2313"/>
    <n v="5"/>
    <n v="350"/>
    <n v="809550"/>
    <n v="80955"/>
    <n v="728595"/>
    <n v="601380"/>
    <n v="797985"/>
    <d v="2014-05-01T00:00:00"/>
    <n v="5"/>
    <s v="May"/>
    <s v="2014"/>
    <n v="1.0952380952380953"/>
    <n v="345"/>
    <n v="1.3269230769230769"/>
    <x v="1"/>
    <x v="0"/>
  </r>
  <r>
    <x v="3"/>
    <s v="United States of America"/>
    <x v="1"/>
    <s v="High"/>
    <n v="1804"/>
    <n v="5"/>
    <n v="125"/>
    <n v="225500"/>
    <n v="22550"/>
    <n v="202950"/>
    <n v="216480"/>
    <n v="216480"/>
    <d v="2013-11-01T00:00:00"/>
    <n v="11"/>
    <s v="November"/>
    <s v="2013"/>
    <n v="1.0666666666666667"/>
    <n v="120"/>
    <n v="1"/>
    <x v="2"/>
    <x v="0"/>
  </r>
  <r>
    <x v="1"/>
    <s v="France"/>
    <x v="1"/>
    <s v="High"/>
    <n v="2072"/>
    <n v="5"/>
    <n v="15"/>
    <n v="31080"/>
    <n v="3108"/>
    <n v="27972"/>
    <n v="20720"/>
    <n v="20720"/>
    <d v="2014-12-01T00:00:00"/>
    <n v="12"/>
    <s v="December"/>
    <s v="2014"/>
    <n v="0.7407407407407407"/>
    <n v="10"/>
    <n v="1"/>
    <x v="0"/>
    <x v="1"/>
  </r>
  <r>
    <x v="0"/>
    <s v="France"/>
    <x v="2"/>
    <s v="High"/>
    <n v="1954"/>
    <n v="10"/>
    <n v="20"/>
    <n v="39080"/>
    <n v="3908"/>
    <n v="35172"/>
    <n v="19540"/>
    <n v="19540"/>
    <d v="2014-03-01T00:00:00"/>
    <n v="3"/>
    <s v="March"/>
    <s v="2014"/>
    <n v="0.55555555555555558"/>
    <n v="10"/>
    <n v="1"/>
    <x v="0"/>
    <x v="1"/>
  </r>
  <r>
    <x v="4"/>
    <s v="Mexico"/>
    <x v="2"/>
    <s v="High"/>
    <n v="591"/>
    <n v="10"/>
    <n v="300"/>
    <n v="177300"/>
    <n v="17730"/>
    <n v="159570"/>
    <n v="147750"/>
    <n v="171390"/>
    <d v="2014-05-01T00:00:00"/>
    <n v="5"/>
    <s v="May"/>
    <s v="2014"/>
    <n v="1.0740740740740742"/>
    <n v="290"/>
    <n v="1.1599999999999999"/>
    <x v="1"/>
    <x v="0"/>
  </r>
  <r>
    <x v="1"/>
    <s v="France"/>
    <x v="2"/>
    <s v="High"/>
    <n v="2167"/>
    <n v="10"/>
    <n v="15"/>
    <n v="32505"/>
    <n v="3250.5"/>
    <n v="29254.5"/>
    <n v="21670"/>
    <n v="10835"/>
    <d v="2013-10-01T00:00:00"/>
    <n v="10"/>
    <s v="October"/>
    <s v="2013"/>
    <n v="0.37037037037037035"/>
    <n v="5"/>
    <n v="0.5"/>
    <x v="0"/>
    <x v="1"/>
  </r>
  <r>
    <x v="0"/>
    <s v="Germany"/>
    <x v="2"/>
    <s v="High"/>
    <n v="241"/>
    <n v="10"/>
    <n v="20"/>
    <n v="4820"/>
    <n v="482"/>
    <n v="4338"/>
    <n v="2410"/>
    <n v="2410"/>
    <d v="2014-10-01T00:00:00"/>
    <n v="10"/>
    <s v="October"/>
    <s v="2014"/>
    <n v="0.55555555555555558"/>
    <n v="10"/>
    <n v="1"/>
    <x v="0"/>
    <x v="1"/>
  </r>
  <r>
    <x v="1"/>
    <s v="Germany"/>
    <x v="3"/>
    <s v="High"/>
    <n v="681"/>
    <n v="120"/>
    <n v="15"/>
    <n v="10215"/>
    <n v="1021.5"/>
    <n v="9193.5"/>
    <n v="6810"/>
    <n v="-71505"/>
    <d v="2014-01-01T00:00:00"/>
    <n v="1"/>
    <s v="January"/>
    <s v="2014"/>
    <n v="-7.7777777777777777"/>
    <n v="-105"/>
    <n v="-10.5"/>
    <x v="0"/>
    <x v="1"/>
  </r>
  <r>
    <x v="1"/>
    <s v="Germany"/>
    <x v="3"/>
    <s v="High"/>
    <n v="510"/>
    <n v="120"/>
    <n v="15"/>
    <n v="7650"/>
    <n v="765"/>
    <n v="6885"/>
    <n v="5100"/>
    <n v="-53550"/>
    <d v="2014-04-01T00:00:00"/>
    <n v="4"/>
    <s v="April"/>
    <s v="2014"/>
    <n v="-7.7777777777777777"/>
    <n v="-105"/>
    <n v="-10.5"/>
    <x v="0"/>
    <x v="1"/>
  </r>
  <r>
    <x v="1"/>
    <s v="United States of America"/>
    <x v="3"/>
    <s v="High"/>
    <n v="790"/>
    <n v="120"/>
    <n v="15"/>
    <n v="11850"/>
    <n v="1185"/>
    <n v="10665"/>
    <n v="7900"/>
    <n v="-82950"/>
    <d v="2014-05-01T00:00:00"/>
    <n v="5"/>
    <s v="May"/>
    <s v="2014"/>
    <n v="-7.7777777777777777"/>
    <n v="-105"/>
    <n v="-10.5"/>
    <x v="0"/>
    <x v="0"/>
  </r>
  <r>
    <x v="0"/>
    <s v="France"/>
    <x v="3"/>
    <s v="High"/>
    <n v="639"/>
    <n v="120"/>
    <n v="350"/>
    <n v="223650"/>
    <n v="22365"/>
    <n v="201285"/>
    <n v="166140"/>
    <n v="146970"/>
    <d v="2014-07-01T00:00:00"/>
    <n v="7"/>
    <s v="July"/>
    <s v="2014"/>
    <n v="0.73015873015873012"/>
    <n v="230"/>
    <n v="0.88461538461538458"/>
    <x v="1"/>
    <x v="1"/>
  </r>
  <r>
    <x v="3"/>
    <s v="United States of America"/>
    <x v="3"/>
    <s v="High"/>
    <n v="1596"/>
    <n v="120"/>
    <n v="125"/>
    <n v="199500"/>
    <n v="19950"/>
    <n v="179550"/>
    <n v="191520"/>
    <n v="7980"/>
    <d v="2014-09-01T00:00:00"/>
    <n v="9"/>
    <s v="September"/>
    <s v="2014"/>
    <n v="4.4444444444444446E-2"/>
    <n v="5"/>
    <n v="4.1666666666666664E-2"/>
    <x v="2"/>
    <x v="0"/>
  </r>
  <r>
    <x v="4"/>
    <s v="United States of America"/>
    <x v="3"/>
    <s v="High"/>
    <n v="2294"/>
    <n v="120"/>
    <n v="300"/>
    <n v="688200"/>
    <n v="68820"/>
    <n v="619380"/>
    <n v="573500"/>
    <n v="412920"/>
    <d v="2013-10-01T00:00:00"/>
    <n v="10"/>
    <s v="October"/>
    <s v="2013"/>
    <n v="0.66666666666666663"/>
    <n v="180"/>
    <n v="0.72"/>
    <x v="1"/>
    <x v="0"/>
  </r>
  <r>
    <x v="0"/>
    <s v="Germany"/>
    <x v="3"/>
    <s v="High"/>
    <n v="241"/>
    <n v="120"/>
    <n v="20"/>
    <n v="4820"/>
    <n v="482"/>
    <n v="4338"/>
    <n v="2410"/>
    <n v="-24100"/>
    <d v="2014-10-01T00:00:00"/>
    <n v="10"/>
    <s v="October"/>
    <s v="2014"/>
    <n v="-5.5555555555555554"/>
    <n v="-100"/>
    <n v="-10"/>
    <x v="0"/>
    <x v="1"/>
  </r>
  <r>
    <x v="0"/>
    <s v="Germany"/>
    <x v="3"/>
    <s v="High"/>
    <n v="2665"/>
    <n v="120"/>
    <n v="7"/>
    <n v="18655"/>
    <n v="1865.5"/>
    <n v="16789.5"/>
    <n v="13325"/>
    <n v="-301145"/>
    <d v="2014-11-01T00:00:00"/>
    <n v="11"/>
    <s v="November"/>
    <s v="2014"/>
    <n v="-17.936507936507937"/>
    <n v="-113"/>
    <n v="-22.6"/>
    <x v="0"/>
    <x v="1"/>
  </r>
  <r>
    <x v="3"/>
    <s v="Canada"/>
    <x v="3"/>
    <s v="High"/>
    <n v="1916"/>
    <n v="120"/>
    <n v="125"/>
    <n v="239500"/>
    <n v="23950"/>
    <n v="215550"/>
    <n v="229920"/>
    <n v="9580"/>
    <d v="2013-12-01T00:00:00"/>
    <n v="12"/>
    <s v="December"/>
    <s v="2013"/>
    <n v="4.4444444444444446E-2"/>
    <n v="5"/>
    <n v="4.1666666666666664E-2"/>
    <x v="2"/>
    <x v="0"/>
  </r>
  <r>
    <x v="4"/>
    <s v="France"/>
    <x v="3"/>
    <s v="High"/>
    <n v="853"/>
    <n v="120"/>
    <n v="300"/>
    <n v="255900"/>
    <n v="25590"/>
    <n v="230310"/>
    <n v="213250"/>
    <n v="153540"/>
    <d v="2014-12-01T00:00:00"/>
    <n v="12"/>
    <s v="December"/>
    <s v="2014"/>
    <n v="0.66666666666666663"/>
    <n v="180"/>
    <n v="0.72"/>
    <x v="1"/>
    <x v="1"/>
  </r>
  <r>
    <x v="3"/>
    <s v="Mexico"/>
    <x v="4"/>
    <s v="High"/>
    <n v="341"/>
    <n v="250"/>
    <n v="125"/>
    <n v="42625"/>
    <n v="4262.5"/>
    <n v="38362.5"/>
    <n v="40920"/>
    <n v="-42625"/>
    <d v="2014-05-01T00:00:00"/>
    <n v="5"/>
    <s v="May"/>
    <s v="2014"/>
    <n v="-1.1111111111111112"/>
    <n v="-125"/>
    <n v="-1.0416666666666667"/>
    <x v="2"/>
    <x v="0"/>
  </r>
  <r>
    <x v="1"/>
    <s v="Mexico"/>
    <x v="4"/>
    <s v="High"/>
    <n v="641"/>
    <n v="250"/>
    <n v="15"/>
    <n v="9615"/>
    <n v="961.5"/>
    <n v="8653.5"/>
    <n v="6410"/>
    <n v="-150635"/>
    <d v="2014-07-01T00:00:00"/>
    <n v="7"/>
    <s v="July"/>
    <s v="2014"/>
    <n v="-17.407407407407408"/>
    <n v="-235"/>
    <n v="-23.5"/>
    <x v="0"/>
    <x v="0"/>
  </r>
  <r>
    <x v="0"/>
    <s v="United States of America"/>
    <x v="4"/>
    <s v="High"/>
    <n v="2807"/>
    <n v="250"/>
    <n v="350"/>
    <n v="982450"/>
    <n v="98245"/>
    <n v="884205"/>
    <n v="729820"/>
    <n v="280700"/>
    <d v="2014-08-01T00:00:00"/>
    <n v="8"/>
    <s v="August"/>
    <s v="2014"/>
    <n v="0.31746031746031744"/>
    <n v="100"/>
    <n v="0.38461538461538464"/>
    <x v="1"/>
    <x v="0"/>
  </r>
  <r>
    <x v="4"/>
    <s v="Mexico"/>
    <x v="4"/>
    <s v="High"/>
    <n v="432"/>
    <n v="250"/>
    <n v="300"/>
    <n v="129600"/>
    <n v="12960"/>
    <n v="116640"/>
    <n v="108000"/>
    <n v="21600"/>
    <d v="2014-09-01T00:00:00"/>
    <n v="9"/>
    <s v="September"/>
    <s v="2014"/>
    <n v="0.18518518518518517"/>
    <n v="50"/>
    <n v="0.2"/>
    <x v="1"/>
    <x v="0"/>
  </r>
  <r>
    <x v="4"/>
    <s v="United States of America"/>
    <x v="4"/>
    <s v="High"/>
    <n v="2294"/>
    <n v="250"/>
    <n v="300"/>
    <n v="688200"/>
    <n v="68820"/>
    <n v="619380"/>
    <n v="573500"/>
    <n v="114700"/>
    <d v="2013-10-01T00:00:00"/>
    <n v="10"/>
    <s v="October"/>
    <s v="2013"/>
    <n v="0.18518518518518517"/>
    <n v="50"/>
    <n v="0.2"/>
    <x v="1"/>
    <x v="0"/>
  </r>
  <r>
    <x v="1"/>
    <s v="France"/>
    <x v="4"/>
    <s v="High"/>
    <n v="2167"/>
    <n v="250"/>
    <n v="15"/>
    <n v="32505"/>
    <n v="3250.5"/>
    <n v="29254.5"/>
    <n v="21670"/>
    <n v="-509245"/>
    <d v="2013-10-01T00:00:00"/>
    <n v="10"/>
    <s v="October"/>
    <s v="2013"/>
    <n v="-17.407407407407408"/>
    <n v="-235"/>
    <n v="-23.5"/>
    <x v="0"/>
    <x v="1"/>
  </r>
  <r>
    <x v="3"/>
    <s v="Canada"/>
    <x v="4"/>
    <s v="High"/>
    <n v="2529"/>
    <n v="250"/>
    <n v="125"/>
    <n v="316125"/>
    <n v="31612.5"/>
    <n v="284512.5"/>
    <n v="303480"/>
    <n v="-316125"/>
    <d v="2014-11-01T00:00:00"/>
    <n v="11"/>
    <s v="November"/>
    <s v="2014"/>
    <n v="-1.1111111111111112"/>
    <n v="-125"/>
    <n v="-1.0416666666666667"/>
    <x v="2"/>
    <x v="0"/>
  </r>
  <r>
    <x v="0"/>
    <s v="Germany"/>
    <x v="4"/>
    <s v="High"/>
    <n v="1870"/>
    <n v="250"/>
    <n v="350"/>
    <n v="654500"/>
    <n v="65450"/>
    <n v="589050"/>
    <n v="486200"/>
    <n v="187000"/>
    <d v="2013-12-01T00:00:00"/>
    <n v="12"/>
    <s v="December"/>
    <s v="2013"/>
    <n v="0.31746031746031744"/>
    <n v="100"/>
    <n v="0.38461538461538464"/>
    <x v="1"/>
    <x v="1"/>
  </r>
  <r>
    <x v="3"/>
    <s v="United States of America"/>
    <x v="5"/>
    <s v="High"/>
    <n v="579"/>
    <n v="260"/>
    <n v="125"/>
    <n v="72375"/>
    <n v="7237.5"/>
    <n v="65137.5"/>
    <n v="69480"/>
    <n v="-78165"/>
    <d v="2014-01-01T00:00:00"/>
    <n v="1"/>
    <s v="January"/>
    <s v="2014"/>
    <n v="-1.2"/>
    <n v="-135"/>
    <n v="-1.125"/>
    <x v="2"/>
    <x v="0"/>
  </r>
  <r>
    <x v="0"/>
    <s v="Canada"/>
    <x v="5"/>
    <s v="High"/>
    <n v="2240"/>
    <n v="260"/>
    <n v="350"/>
    <n v="784000"/>
    <n v="78400"/>
    <n v="705600"/>
    <n v="582400"/>
    <n v="201600"/>
    <d v="2014-02-01T00:00:00"/>
    <n v="2"/>
    <s v="February"/>
    <s v="2014"/>
    <n v="0.2857142857142857"/>
    <n v="90"/>
    <n v="0.34615384615384615"/>
    <x v="1"/>
    <x v="0"/>
  </r>
  <r>
    <x v="4"/>
    <s v="United States of America"/>
    <x v="5"/>
    <s v="High"/>
    <n v="2993"/>
    <n v="260"/>
    <n v="300"/>
    <n v="897900"/>
    <n v="89790"/>
    <n v="808110"/>
    <n v="748250"/>
    <n v="119720"/>
    <d v="2014-03-01T00:00:00"/>
    <n v="3"/>
    <s v="March"/>
    <s v="2014"/>
    <n v="0.14814814814814814"/>
    <n v="40"/>
    <n v="0.16"/>
    <x v="1"/>
    <x v="0"/>
  </r>
  <r>
    <x v="2"/>
    <s v="Canada"/>
    <x v="5"/>
    <s v="High"/>
    <n v="3520.5"/>
    <n v="260"/>
    <n v="12"/>
    <n v="42246"/>
    <n v="4224.6000000000004"/>
    <n v="38021.4"/>
    <n v="10561.5"/>
    <n v="-873084"/>
    <d v="2014-04-01T00:00:00"/>
    <n v="4"/>
    <s v="April"/>
    <s v="2014"/>
    <n v="-22.962962962962962"/>
    <n v="-248"/>
    <n v="-82.666666666666671"/>
    <x v="0"/>
    <x v="0"/>
  </r>
  <r>
    <x v="0"/>
    <s v="Mexico"/>
    <x v="5"/>
    <s v="High"/>
    <n v="2039"/>
    <n v="260"/>
    <n v="20"/>
    <n v="40780"/>
    <n v="4078"/>
    <n v="36702"/>
    <n v="20390"/>
    <n v="-489360"/>
    <d v="2014-05-01T00:00:00"/>
    <n v="5"/>
    <s v="May"/>
    <s v="2014"/>
    <n v="-13.333333333333334"/>
    <n v="-240"/>
    <n v="-24"/>
    <x v="0"/>
    <x v="0"/>
  </r>
  <r>
    <x v="2"/>
    <s v="Germany"/>
    <x v="5"/>
    <s v="High"/>
    <n v="2574"/>
    <n v="260"/>
    <n v="12"/>
    <n v="30888"/>
    <n v="3088.8"/>
    <n v="27799.200000000001"/>
    <n v="7722"/>
    <n v="-638352"/>
    <d v="2014-08-01T00:00:00"/>
    <n v="8"/>
    <s v="August"/>
    <s v="2014"/>
    <n v="-22.962962962962962"/>
    <n v="-248"/>
    <n v="-82.666666666666671"/>
    <x v="0"/>
    <x v="1"/>
  </r>
  <r>
    <x v="0"/>
    <s v="Canada"/>
    <x v="5"/>
    <s v="High"/>
    <n v="707"/>
    <n v="260"/>
    <n v="350"/>
    <n v="247450"/>
    <n v="24745"/>
    <n v="222705"/>
    <n v="183820"/>
    <n v="63630"/>
    <d v="2014-09-01T00:00:00"/>
    <n v="9"/>
    <s v="September"/>
    <s v="2014"/>
    <n v="0.2857142857142857"/>
    <n v="90"/>
    <n v="0.34615384615384615"/>
    <x v="1"/>
    <x v="0"/>
  </r>
  <r>
    <x v="1"/>
    <s v="France"/>
    <x v="5"/>
    <s v="High"/>
    <n v="2072"/>
    <n v="260"/>
    <n v="15"/>
    <n v="31080"/>
    <n v="3108"/>
    <n v="27972"/>
    <n v="20720"/>
    <n v="-507640"/>
    <d v="2014-12-01T00:00:00"/>
    <n v="12"/>
    <s v="December"/>
    <s v="2014"/>
    <n v="-18.148148148148149"/>
    <n v="-245"/>
    <n v="-24.5"/>
    <x v="0"/>
    <x v="1"/>
  </r>
  <r>
    <x v="4"/>
    <s v="France"/>
    <x v="5"/>
    <s v="High"/>
    <n v="853"/>
    <n v="260"/>
    <n v="300"/>
    <n v="255900"/>
    <n v="25590"/>
    <n v="230310"/>
    <n v="213250"/>
    <n v="34120"/>
    <d v="2014-12-01T00:00:00"/>
    <n v="12"/>
    <s v="December"/>
    <s v="2014"/>
    <n v="0.14814814814814814"/>
    <n v="40"/>
    <n v="0.16"/>
    <x v="1"/>
    <x v="1"/>
  </r>
  <r>
    <x v="2"/>
    <s v="France"/>
    <x v="0"/>
    <s v="High"/>
    <n v="1198"/>
    <n v="3"/>
    <n v="12"/>
    <n v="14376"/>
    <n v="1581.36"/>
    <n v="12794.64"/>
    <n v="3594"/>
    <n v="10782"/>
    <d v="2013-10-01T00:00:00"/>
    <n v="10"/>
    <s v="October"/>
    <s v="2013"/>
    <n v="0.84269662921348321"/>
    <n v="9"/>
    <n v="3"/>
    <x v="0"/>
    <x v="1"/>
  </r>
  <r>
    <x v="0"/>
    <s v="France"/>
    <x v="2"/>
    <s v="High"/>
    <n v="2532"/>
    <n v="10"/>
    <n v="7"/>
    <n v="17724"/>
    <n v="1949.6399999999999"/>
    <n v="15774.36"/>
    <n v="12660"/>
    <n v="-7596"/>
    <d v="2014-04-01T00:00:00"/>
    <n v="4"/>
    <s v="April"/>
    <s v="2014"/>
    <n v="-0.4815409309791332"/>
    <n v="-3"/>
    <n v="-0.6"/>
    <x v="0"/>
    <x v="1"/>
  </r>
  <r>
    <x v="2"/>
    <s v="France"/>
    <x v="2"/>
    <s v="High"/>
    <n v="1198"/>
    <n v="10"/>
    <n v="12"/>
    <n v="14376"/>
    <n v="1581.36"/>
    <n v="12794.64"/>
    <n v="3594"/>
    <n v="2396"/>
    <d v="2013-10-01T00:00:00"/>
    <n v="10"/>
    <s v="October"/>
    <s v="2013"/>
    <n v="0.18726591760299627"/>
    <n v="2"/>
    <n v="0.66666666666666663"/>
    <x v="0"/>
    <x v="1"/>
  </r>
  <r>
    <x v="1"/>
    <s v="Canada"/>
    <x v="3"/>
    <s v="High"/>
    <n v="384"/>
    <n v="120"/>
    <n v="15"/>
    <n v="5760"/>
    <n v="633.59999999999991"/>
    <n v="5126.3999999999996"/>
    <n v="3840"/>
    <n v="-40320"/>
    <d v="2014-01-01T00:00:00"/>
    <n v="1"/>
    <s v="January"/>
    <s v="2014"/>
    <n v="-7.8651685393258433"/>
    <n v="-105"/>
    <n v="-10.5"/>
    <x v="0"/>
    <x v="0"/>
  </r>
  <r>
    <x v="2"/>
    <s v="Germany"/>
    <x v="3"/>
    <s v="High"/>
    <n v="472"/>
    <n v="120"/>
    <n v="12"/>
    <n v="5664"/>
    <n v="623.04"/>
    <n v="5040.96"/>
    <n v="1416"/>
    <n v="-50976"/>
    <d v="2014-10-01T00:00:00"/>
    <n v="10"/>
    <s v="October"/>
    <s v="2014"/>
    <n v="-10.112359550561798"/>
    <n v="-108"/>
    <n v="-36"/>
    <x v="0"/>
    <x v="1"/>
  </r>
  <r>
    <x v="0"/>
    <s v="United States of America"/>
    <x v="4"/>
    <s v="High"/>
    <n v="1579"/>
    <n v="250"/>
    <n v="7"/>
    <n v="11053"/>
    <n v="1215.83"/>
    <n v="9837.17"/>
    <n v="7895"/>
    <n v="-383697"/>
    <d v="2014-03-01T00:00:00"/>
    <n v="3"/>
    <s v="March"/>
    <s v="2014"/>
    <n v="-39.004815409309792"/>
    <n v="-243"/>
    <n v="-48.6"/>
    <x v="0"/>
    <x v="0"/>
  </r>
  <r>
    <x v="2"/>
    <s v="Mexico"/>
    <x v="4"/>
    <s v="High"/>
    <n v="1005"/>
    <n v="250"/>
    <n v="12"/>
    <n v="12060"/>
    <n v="1326.6"/>
    <n v="10733.4"/>
    <n v="3015"/>
    <n v="-239190"/>
    <d v="2013-09-01T00:00:00"/>
    <n v="9"/>
    <s v="September"/>
    <s v="2013"/>
    <n v="-22.284644194756556"/>
    <n v="-238"/>
    <n v="-79.333333333333329"/>
    <x v="0"/>
    <x v="0"/>
  </r>
  <r>
    <x v="1"/>
    <s v="United States of America"/>
    <x v="5"/>
    <s v="High"/>
    <n v="3199.5"/>
    <n v="260"/>
    <n v="15"/>
    <n v="47992.5"/>
    <n v="5279.1749999999993"/>
    <n v="42713.324999999997"/>
    <n v="31995"/>
    <n v="-783877.5"/>
    <d v="2014-07-01T00:00:00"/>
    <n v="7"/>
    <s v="July"/>
    <s v="2014"/>
    <n v="-18.352059925093634"/>
    <n v="-245"/>
    <n v="-24.5"/>
    <x v="0"/>
    <x v="0"/>
  </r>
  <r>
    <x v="2"/>
    <s v="Germany"/>
    <x v="5"/>
    <s v="High"/>
    <n v="472"/>
    <n v="260"/>
    <n v="12"/>
    <n v="5664"/>
    <n v="623.04"/>
    <n v="5040.96"/>
    <n v="1416"/>
    <n v="-117056"/>
    <d v="2014-10-01T00:00:00"/>
    <n v="10"/>
    <s v="October"/>
    <s v="2014"/>
    <n v="-23.220973782771534"/>
    <n v="-248"/>
    <n v="-82.666666666666671"/>
    <x v="0"/>
    <x v="1"/>
  </r>
  <r>
    <x v="2"/>
    <s v="Canada"/>
    <x v="0"/>
    <s v="High"/>
    <n v="1937"/>
    <n v="3"/>
    <n v="12"/>
    <n v="23244"/>
    <n v="2556.84"/>
    <n v="20687.16"/>
    <n v="5811"/>
    <n v="17433"/>
    <d v="2014-02-01T00:00:00"/>
    <n v="2"/>
    <s v="February"/>
    <s v="2014"/>
    <n v="0.84269662921348321"/>
    <n v="9"/>
    <n v="3"/>
    <x v="0"/>
    <x v="0"/>
  </r>
  <r>
    <x v="0"/>
    <s v="Germany"/>
    <x v="0"/>
    <s v="High"/>
    <n v="792"/>
    <n v="3"/>
    <n v="350"/>
    <n v="277200"/>
    <n v="30492"/>
    <n v="246708"/>
    <n v="205920"/>
    <n v="274824"/>
    <d v="2014-03-01T00:00:00"/>
    <n v="3"/>
    <s v="March"/>
    <s v="2014"/>
    <n v="1.1139646869983948"/>
    <n v="347"/>
    <n v="1.3346153846153845"/>
    <x v="1"/>
    <x v="1"/>
  </r>
  <r>
    <x v="4"/>
    <s v="Germany"/>
    <x v="0"/>
    <s v="High"/>
    <n v="2811"/>
    <n v="3"/>
    <n v="300"/>
    <n v="843300"/>
    <n v="92763"/>
    <n v="750537"/>
    <n v="702750"/>
    <n v="834867"/>
    <d v="2014-07-01T00:00:00"/>
    <n v="7"/>
    <s v="July"/>
    <s v="2014"/>
    <n v="1.1123595505617978"/>
    <n v="297"/>
    <n v="1.1879999999999999"/>
    <x v="1"/>
    <x v="1"/>
  </r>
  <r>
    <x v="3"/>
    <s v="France"/>
    <x v="0"/>
    <s v="High"/>
    <n v="2441"/>
    <n v="3"/>
    <n v="125"/>
    <n v="305125"/>
    <n v="33563.75"/>
    <n v="271561.25"/>
    <n v="292920"/>
    <n v="297802"/>
    <d v="2014-10-01T00:00:00"/>
    <n v="10"/>
    <s v="October"/>
    <s v="2014"/>
    <n v="1.0966292134831461"/>
    <n v="122"/>
    <n v="1.0166666666666666"/>
    <x v="2"/>
    <x v="1"/>
  </r>
  <r>
    <x v="1"/>
    <s v="Canada"/>
    <x v="0"/>
    <s v="High"/>
    <n v="1560"/>
    <n v="3"/>
    <n v="15"/>
    <n v="23400"/>
    <n v="2574"/>
    <n v="20826"/>
    <n v="15600"/>
    <n v="18720"/>
    <d v="2013-11-01T00:00:00"/>
    <n v="11"/>
    <s v="November"/>
    <s v="2013"/>
    <n v="0.898876404494382"/>
    <n v="12"/>
    <n v="1.2"/>
    <x v="0"/>
    <x v="0"/>
  </r>
  <r>
    <x v="0"/>
    <s v="Mexico"/>
    <x v="0"/>
    <s v="High"/>
    <n v="2706"/>
    <n v="3"/>
    <n v="7"/>
    <n v="18942"/>
    <n v="2083.62"/>
    <n v="16858.38"/>
    <n v="13530"/>
    <n v="10824"/>
    <d v="2013-11-01T00:00:00"/>
    <n v="11"/>
    <s v="November"/>
    <s v="2013"/>
    <n v="0.6420545746388443"/>
    <n v="4"/>
    <n v="0.8"/>
    <x v="0"/>
    <x v="0"/>
  </r>
  <r>
    <x v="0"/>
    <s v="Germany"/>
    <x v="1"/>
    <s v="High"/>
    <n v="766"/>
    <n v="5"/>
    <n v="350"/>
    <n v="268100"/>
    <n v="29491"/>
    <n v="238609"/>
    <n v="199160"/>
    <n v="264270"/>
    <d v="2014-01-01T00:00:00"/>
    <n v="1"/>
    <s v="January"/>
    <s v="2014"/>
    <n v="1.1075441412520064"/>
    <n v="345"/>
    <n v="1.3269230769230769"/>
    <x v="1"/>
    <x v="1"/>
  </r>
  <r>
    <x v="0"/>
    <s v="Germany"/>
    <x v="1"/>
    <s v="High"/>
    <n v="2992"/>
    <n v="5"/>
    <n v="20"/>
    <n v="59840"/>
    <n v="6582.4"/>
    <n v="53257.599999999999"/>
    <n v="29920"/>
    <n v="44880"/>
    <d v="2013-10-01T00:00:00"/>
    <n v="10"/>
    <s v="October"/>
    <s v="2013"/>
    <n v="0.84269662921348321"/>
    <n v="15"/>
    <n v="1.5"/>
    <x v="0"/>
    <x v="1"/>
  </r>
  <r>
    <x v="1"/>
    <s v="Mexico"/>
    <x v="1"/>
    <s v="High"/>
    <n v="2157"/>
    <n v="5"/>
    <n v="15"/>
    <n v="32355"/>
    <n v="3559.05"/>
    <n v="28795.95"/>
    <n v="21570"/>
    <n v="21570"/>
    <d v="2014-12-01T00:00:00"/>
    <n v="12"/>
    <s v="December"/>
    <s v="2014"/>
    <n v="0.74906367041198496"/>
    <n v="10"/>
    <n v="1"/>
    <x v="0"/>
    <x v="0"/>
  </r>
  <r>
    <x v="4"/>
    <s v="Canada"/>
    <x v="2"/>
    <s v="High"/>
    <n v="873"/>
    <n v="10"/>
    <n v="300"/>
    <n v="261900"/>
    <n v="28809"/>
    <n v="233091"/>
    <n v="218250"/>
    <n v="253170"/>
    <d v="2014-01-01T00:00:00"/>
    <n v="1"/>
    <s v="January"/>
    <s v="2014"/>
    <n v="1.0861423220973783"/>
    <n v="290"/>
    <n v="1.1599999999999999"/>
    <x v="1"/>
    <x v="0"/>
  </r>
  <r>
    <x v="0"/>
    <s v="Mexico"/>
    <x v="2"/>
    <s v="High"/>
    <n v="1122"/>
    <n v="10"/>
    <n v="20"/>
    <n v="22440"/>
    <n v="2468.4"/>
    <n v="19971.599999999999"/>
    <n v="11220"/>
    <n v="11220"/>
    <d v="2014-03-01T00:00:00"/>
    <n v="3"/>
    <s v="March"/>
    <s v="2014"/>
    <n v="0.5617977528089888"/>
    <n v="10"/>
    <n v="1"/>
    <x v="0"/>
    <x v="0"/>
  </r>
  <r>
    <x v="0"/>
    <s v="Canada"/>
    <x v="2"/>
    <s v="High"/>
    <n v="2104.5"/>
    <n v="10"/>
    <n v="350"/>
    <n v="736575"/>
    <n v="81023.25"/>
    <n v="655551.75"/>
    <n v="547170"/>
    <n v="715530"/>
    <d v="2014-07-01T00:00:00"/>
    <n v="7"/>
    <s v="July"/>
    <s v="2014"/>
    <n v="1.0914927768860354"/>
    <n v="340"/>
    <n v="1.3076923076923077"/>
    <x v="1"/>
    <x v="0"/>
  </r>
  <r>
    <x v="2"/>
    <s v="Canada"/>
    <x v="2"/>
    <s v="High"/>
    <n v="4026"/>
    <n v="10"/>
    <n v="12"/>
    <n v="48312"/>
    <n v="5314.32"/>
    <n v="42997.68"/>
    <n v="12078"/>
    <n v="8052"/>
    <d v="2014-07-01T00:00:00"/>
    <n v="7"/>
    <s v="July"/>
    <s v="2014"/>
    <n v="0.18726591760299624"/>
    <n v="2"/>
    <n v="0.66666666666666663"/>
    <x v="0"/>
    <x v="0"/>
  </r>
  <r>
    <x v="2"/>
    <s v="France"/>
    <x v="2"/>
    <s v="High"/>
    <n v="2425.5"/>
    <n v="10"/>
    <n v="12"/>
    <n v="29106"/>
    <n v="3201.66"/>
    <n v="25904.34"/>
    <n v="7276.5"/>
    <n v="4851"/>
    <d v="2014-07-01T00:00:00"/>
    <n v="7"/>
    <s v="July"/>
    <s v="2014"/>
    <n v="0.18726591760299624"/>
    <n v="2"/>
    <n v="0.66666666666666663"/>
    <x v="0"/>
    <x v="1"/>
  </r>
  <r>
    <x v="0"/>
    <s v="Canada"/>
    <x v="2"/>
    <s v="High"/>
    <n v="2394"/>
    <n v="10"/>
    <n v="20"/>
    <n v="47880"/>
    <n v="5266.8"/>
    <n v="42613.2"/>
    <n v="23940"/>
    <n v="23940"/>
    <d v="2014-08-01T00:00:00"/>
    <n v="8"/>
    <s v="August"/>
    <s v="2014"/>
    <n v="0.5617977528089888"/>
    <n v="10"/>
    <n v="1"/>
    <x v="0"/>
    <x v="0"/>
  </r>
  <r>
    <x v="1"/>
    <s v="Mexico"/>
    <x v="2"/>
    <s v="High"/>
    <n v="1984"/>
    <n v="10"/>
    <n v="15"/>
    <n v="29760"/>
    <n v="3273.6"/>
    <n v="26486.400000000001"/>
    <n v="19840"/>
    <n v="9920"/>
    <d v="2014-08-01T00:00:00"/>
    <n v="8"/>
    <s v="August"/>
    <s v="2014"/>
    <n v="0.37453183520599248"/>
    <n v="5"/>
    <n v="0.5"/>
    <x v="0"/>
    <x v="0"/>
  </r>
  <r>
    <x v="3"/>
    <s v="France"/>
    <x v="2"/>
    <s v="High"/>
    <n v="2441"/>
    <n v="10"/>
    <n v="125"/>
    <n v="305125"/>
    <n v="33563.75"/>
    <n v="271561.25"/>
    <n v="292920"/>
    <n v="280715"/>
    <d v="2014-10-01T00:00:00"/>
    <n v="10"/>
    <s v="October"/>
    <s v="2014"/>
    <n v="1.0337078651685394"/>
    <n v="115"/>
    <n v="0.95833333333333337"/>
    <x v="2"/>
    <x v="1"/>
  </r>
  <r>
    <x v="0"/>
    <s v="Germany"/>
    <x v="2"/>
    <s v="High"/>
    <n v="2992"/>
    <n v="10"/>
    <n v="20"/>
    <n v="59840"/>
    <n v="6582.4"/>
    <n v="53257.599999999999"/>
    <n v="29920"/>
    <n v="29920"/>
    <d v="2013-10-01T00:00:00"/>
    <n v="10"/>
    <s v="October"/>
    <s v="2013"/>
    <n v="0.5617977528089888"/>
    <n v="10"/>
    <n v="1"/>
    <x v="0"/>
    <x v="1"/>
  </r>
  <r>
    <x v="4"/>
    <s v="Canada"/>
    <x v="2"/>
    <s v="High"/>
    <n v="1366"/>
    <n v="10"/>
    <n v="300"/>
    <n v="409800"/>
    <n v="45078"/>
    <n v="364722"/>
    <n v="341500"/>
    <n v="396140"/>
    <d v="2014-11-01T00:00:00"/>
    <n v="11"/>
    <s v="November"/>
    <s v="2014"/>
    <n v="1.0861423220973783"/>
    <n v="290"/>
    <n v="1.1599999999999999"/>
    <x v="1"/>
    <x v="0"/>
  </r>
  <r>
    <x v="0"/>
    <s v="France"/>
    <x v="3"/>
    <s v="High"/>
    <n v="2805"/>
    <n v="120"/>
    <n v="20"/>
    <n v="56100"/>
    <n v="6171"/>
    <n v="49929"/>
    <n v="28050"/>
    <n v="-280500"/>
    <d v="2013-09-01T00:00:00"/>
    <n v="9"/>
    <s v="September"/>
    <s v="2013"/>
    <n v="-5.617977528089888"/>
    <n v="-100"/>
    <n v="-10"/>
    <x v="0"/>
    <x v="1"/>
  </r>
  <r>
    <x v="1"/>
    <s v="Mexico"/>
    <x v="3"/>
    <s v="High"/>
    <n v="655"/>
    <n v="120"/>
    <n v="15"/>
    <n v="9825"/>
    <n v="1080.75"/>
    <n v="8744.25"/>
    <n v="6550"/>
    <n v="-68775"/>
    <d v="2013-09-01T00:00:00"/>
    <n v="9"/>
    <s v="September"/>
    <s v="2013"/>
    <n v="-7.8651685393258424"/>
    <n v="-105"/>
    <n v="-10.5"/>
    <x v="0"/>
    <x v="0"/>
  </r>
  <r>
    <x v="0"/>
    <s v="Mexico"/>
    <x v="3"/>
    <s v="High"/>
    <n v="344"/>
    <n v="120"/>
    <n v="350"/>
    <n v="120400"/>
    <n v="13244"/>
    <n v="107156"/>
    <n v="89440"/>
    <n v="79120"/>
    <d v="2013-10-01T00:00:00"/>
    <n v="10"/>
    <s v="October"/>
    <s v="2013"/>
    <n v="0.73836276083467089"/>
    <n v="230"/>
    <n v="0.88461538461538458"/>
    <x v="1"/>
    <x v="0"/>
  </r>
  <r>
    <x v="0"/>
    <s v="Canada"/>
    <x v="3"/>
    <s v="High"/>
    <n v="1808"/>
    <n v="120"/>
    <n v="7"/>
    <n v="12656"/>
    <n v="1392.16"/>
    <n v="11263.84"/>
    <n v="9040"/>
    <n v="-204304"/>
    <d v="2014-11-01T00:00:00"/>
    <n v="11"/>
    <s v="November"/>
    <s v="2014"/>
    <n v="-18.13804173354735"/>
    <n v="-113"/>
    <n v="-22.6"/>
    <x v="0"/>
    <x v="0"/>
  </r>
  <r>
    <x v="2"/>
    <s v="France"/>
    <x v="4"/>
    <s v="High"/>
    <n v="1734"/>
    <n v="250"/>
    <n v="12"/>
    <n v="20808"/>
    <n v="2288.88"/>
    <n v="18519.12"/>
    <n v="5202"/>
    <n v="-412692"/>
    <d v="2014-01-01T00:00:00"/>
    <n v="1"/>
    <s v="January"/>
    <s v="2014"/>
    <n v="-22.284644194756556"/>
    <n v="-238"/>
    <n v="-79.333333333333329"/>
    <x v="0"/>
    <x v="1"/>
  </r>
  <r>
    <x v="3"/>
    <s v="Mexico"/>
    <x v="4"/>
    <s v="High"/>
    <n v="554"/>
    <n v="250"/>
    <n v="125"/>
    <n v="69250"/>
    <n v="7617.5"/>
    <n v="61632.5"/>
    <n v="66480"/>
    <n v="-69250"/>
    <d v="2014-01-01T00:00:00"/>
    <n v="1"/>
    <s v="January"/>
    <s v="2014"/>
    <n v="-1.1235955056179776"/>
    <n v="-125"/>
    <n v="-1.0416666666666667"/>
    <x v="2"/>
    <x v="0"/>
  </r>
  <r>
    <x v="0"/>
    <s v="Canada"/>
    <x v="4"/>
    <s v="High"/>
    <n v="2935"/>
    <n v="250"/>
    <n v="20"/>
    <n v="58700"/>
    <n v="6457"/>
    <n v="52243"/>
    <n v="29350"/>
    <n v="-675050"/>
    <d v="2013-11-01T00:00:00"/>
    <n v="11"/>
    <s v="November"/>
    <s v="2013"/>
    <n v="-12.921348314606741"/>
    <n v="-230"/>
    <n v="-23"/>
    <x v="0"/>
    <x v="0"/>
  </r>
  <r>
    <x v="3"/>
    <s v="Germany"/>
    <x v="5"/>
    <s v="High"/>
    <n v="3165"/>
    <n v="260"/>
    <n v="125"/>
    <n v="395625"/>
    <n v="43518.75"/>
    <n v="352106.25"/>
    <n v="379800"/>
    <n v="-427275"/>
    <d v="2014-01-01T00:00:00"/>
    <n v="1"/>
    <s v="January"/>
    <s v="2014"/>
    <n v="-1.2134831460674158"/>
    <n v="-135"/>
    <n v="-1.125"/>
    <x v="2"/>
    <x v="1"/>
  </r>
  <r>
    <x v="0"/>
    <s v="Mexico"/>
    <x v="5"/>
    <s v="High"/>
    <n v="2629"/>
    <n v="260"/>
    <n v="20"/>
    <n v="52580"/>
    <n v="5783.8"/>
    <n v="46796.2"/>
    <n v="26290"/>
    <n v="-630960"/>
    <d v="2014-01-01T00:00:00"/>
    <n v="1"/>
    <s v="January"/>
    <s v="2014"/>
    <n v="-13.483146067415731"/>
    <n v="-240"/>
    <n v="-24"/>
    <x v="0"/>
    <x v="0"/>
  </r>
  <r>
    <x v="3"/>
    <s v="France"/>
    <x v="5"/>
    <s v="High"/>
    <n v="1433"/>
    <n v="260"/>
    <n v="125"/>
    <n v="179125"/>
    <n v="19703.75"/>
    <n v="159421.25"/>
    <n v="171960"/>
    <n v="-193455"/>
    <d v="2014-05-01T00:00:00"/>
    <n v="5"/>
    <s v="May"/>
    <s v="2014"/>
    <n v="-1.2134831460674158"/>
    <n v="-135"/>
    <n v="-1.125"/>
    <x v="2"/>
    <x v="1"/>
  </r>
  <r>
    <x v="3"/>
    <s v="Mexico"/>
    <x v="5"/>
    <s v="High"/>
    <n v="947"/>
    <n v="260"/>
    <n v="125"/>
    <n v="118375"/>
    <n v="13021.25"/>
    <n v="105353.75"/>
    <n v="113640"/>
    <n v="-127845"/>
    <d v="2013-09-01T00:00:00"/>
    <n v="9"/>
    <s v="September"/>
    <s v="2013"/>
    <n v="-1.2134831460674158"/>
    <n v="-135"/>
    <n v="-1.125"/>
    <x v="2"/>
    <x v="0"/>
  </r>
  <r>
    <x v="0"/>
    <s v="Mexico"/>
    <x v="5"/>
    <s v="High"/>
    <n v="344"/>
    <n v="260"/>
    <n v="350"/>
    <n v="120400"/>
    <n v="13244"/>
    <n v="107156"/>
    <n v="89440"/>
    <n v="30960"/>
    <d v="2013-10-01T00:00:00"/>
    <n v="10"/>
    <s v="October"/>
    <s v="2013"/>
    <n v="0.28892455858747995"/>
    <n v="90"/>
    <n v="0.34615384615384615"/>
    <x v="1"/>
    <x v="0"/>
  </r>
  <r>
    <x v="1"/>
    <s v="Mexico"/>
    <x v="5"/>
    <s v="High"/>
    <n v="2157"/>
    <n v="260"/>
    <n v="15"/>
    <n v="32355"/>
    <n v="3559.05"/>
    <n v="28795.95"/>
    <n v="21570"/>
    <n v="-528465"/>
    <d v="2014-12-01T00:00:00"/>
    <n v="12"/>
    <s v="December"/>
    <s v="2014"/>
    <n v="-18.352059925093634"/>
    <n v="-245"/>
    <n v="-24.5"/>
    <x v="0"/>
    <x v="0"/>
  </r>
  <r>
    <x v="0"/>
    <s v="United States of America"/>
    <x v="2"/>
    <s v="High"/>
    <n v="380"/>
    <n v="10"/>
    <n v="7"/>
    <n v="2660"/>
    <n v="292.60000000000002"/>
    <n v="2367.4"/>
    <n v="1900"/>
    <n v="-1140"/>
    <d v="2013-09-01T00:00:00"/>
    <n v="9"/>
    <s v="September"/>
    <s v="2013"/>
    <n v="-0.4815409309791332"/>
    <n v="-3"/>
    <n v="-0.6"/>
    <x v="0"/>
    <x v="0"/>
  </r>
  <r>
    <x v="0"/>
    <s v="Mexico"/>
    <x v="0"/>
    <s v="High"/>
    <n v="886"/>
    <n v="3"/>
    <n v="350"/>
    <n v="310100"/>
    <n v="37212"/>
    <n v="272888"/>
    <n v="230360"/>
    <n v="307442"/>
    <d v="2014-06-01T00:00:00"/>
    <n v="6"/>
    <s v="June"/>
    <s v="2014"/>
    <n v="1.1266233766233766"/>
    <n v="347"/>
    <n v="1.3346153846153845"/>
    <x v="1"/>
    <x v="0"/>
  </r>
  <r>
    <x v="3"/>
    <s v="Canada"/>
    <x v="0"/>
    <s v="High"/>
    <n v="2416"/>
    <n v="3"/>
    <n v="125"/>
    <n v="302000"/>
    <n v="36240"/>
    <n v="265760"/>
    <n v="289920"/>
    <n v="294752"/>
    <d v="2013-09-01T00:00:00"/>
    <n v="9"/>
    <s v="September"/>
    <s v="2013"/>
    <n v="1.1090909090909091"/>
    <n v="122"/>
    <n v="1.0166666666666666"/>
    <x v="2"/>
    <x v="0"/>
  </r>
  <r>
    <x v="3"/>
    <s v="Mexico"/>
    <x v="0"/>
    <s v="High"/>
    <n v="2156"/>
    <n v="3"/>
    <n v="125"/>
    <n v="269500"/>
    <n v="32340"/>
    <n v="237160"/>
    <n v="258720"/>
    <n v="263032"/>
    <d v="2014-10-01T00:00:00"/>
    <n v="10"/>
    <s v="October"/>
    <s v="2014"/>
    <n v="1.1090909090909091"/>
    <n v="122"/>
    <n v="1.0166666666666666"/>
    <x v="2"/>
    <x v="0"/>
  </r>
  <r>
    <x v="1"/>
    <s v="Canada"/>
    <x v="0"/>
    <s v="High"/>
    <n v="2689"/>
    <n v="3"/>
    <n v="15"/>
    <n v="40335"/>
    <n v="4840.2"/>
    <n v="35494.800000000003"/>
    <n v="26890"/>
    <n v="32268"/>
    <d v="2014-11-01T00:00:00"/>
    <n v="11"/>
    <s v="November"/>
    <s v="2014"/>
    <n v="0.90909090909090906"/>
    <n v="12"/>
    <n v="1.2"/>
    <x v="0"/>
    <x v="0"/>
  </r>
  <r>
    <x v="1"/>
    <s v="United States of America"/>
    <x v="1"/>
    <s v="High"/>
    <n v="677"/>
    <n v="5"/>
    <n v="15"/>
    <n v="10155"/>
    <n v="1218.5999999999999"/>
    <n v="8936.4"/>
    <n v="6770"/>
    <n v="6770"/>
    <d v="2014-03-01T00:00:00"/>
    <n v="3"/>
    <s v="March"/>
    <s v="2014"/>
    <n v="0.75757575757575757"/>
    <n v="10"/>
    <n v="1"/>
    <x v="0"/>
    <x v="0"/>
  </r>
  <r>
    <x v="4"/>
    <s v="France"/>
    <x v="1"/>
    <s v="High"/>
    <n v="1773"/>
    <n v="5"/>
    <n v="300"/>
    <n v="531900"/>
    <n v="63828"/>
    <n v="468072"/>
    <n v="443250"/>
    <n v="523035"/>
    <d v="2014-04-01T00:00:00"/>
    <n v="4"/>
    <s v="April"/>
    <s v="2014"/>
    <n v="1.1174242424242424"/>
    <n v="295"/>
    <n v="1.18"/>
    <x v="1"/>
    <x v="1"/>
  </r>
  <r>
    <x v="0"/>
    <s v="Mexico"/>
    <x v="1"/>
    <s v="High"/>
    <n v="2420"/>
    <n v="5"/>
    <n v="7"/>
    <n v="16940"/>
    <n v="2032.8"/>
    <n v="14907.2"/>
    <n v="12100"/>
    <n v="4840"/>
    <d v="2014-09-01T00:00:00"/>
    <n v="9"/>
    <s v="September"/>
    <s v="2014"/>
    <n v="0.32467532467532467"/>
    <n v="2"/>
    <n v="0.4"/>
    <x v="0"/>
    <x v="0"/>
  </r>
  <r>
    <x v="0"/>
    <s v="Canada"/>
    <x v="1"/>
    <s v="High"/>
    <n v="2734"/>
    <n v="5"/>
    <n v="7"/>
    <n v="19138"/>
    <n v="2296.56"/>
    <n v="16841.439999999999"/>
    <n v="13670"/>
    <n v="5468"/>
    <d v="2014-10-01T00:00:00"/>
    <n v="10"/>
    <s v="October"/>
    <s v="2014"/>
    <n v="0.32467532467532473"/>
    <n v="2"/>
    <n v="0.4"/>
    <x v="0"/>
    <x v="0"/>
  </r>
  <r>
    <x v="0"/>
    <s v="Mexico"/>
    <x v="1"/>
    <s v="High"/>
    <n v="1715"/>
    <n v="5"/>
    <n v="20"/>
    <n v="34300"/>
    <n v="4116"/>
    <n v="30184"/>
    <n v="17150"/>
    <n v="25725"/>
    <d v="2013-10-01T00:00:00"/>
    <n v="10"/>
    <s v="October"/>
    <s v="2013"/>
    <n v="0.85227272727272729"/>
    <n v="15"/>
    <n v="1.5"/>
    <x v="0"/>
    <x v="0"/>
  </r>
  <r>
    <x v="4"/>
    <s v="France"/>
    <x v="1"/>
    <s v="High"/>
    <n v="1186"/>
    <n v="5"/>
    <n v="300"/>
    <n v="355800"/>
    <n v="42696"/>
    <n v="313104"/>
    <n v="296500"/>
    <n v="349870"/>
    <d v="2013-12-01T00:00:00"/>
    <n v="12"/>
    <s v="December"/>
    <s v="2013"/>
    <n v="1.1174242424242424"/>
    <n v="295"/>
    <n v="1.18"/>
    <x v="1"/>
    <x v="1"/>
  </r>
  <r>
    <x v="4"/>
    <s v="United States of America"/>
    <x v="2"/>
    <s v="High"/>
    <n v="3495"/>
    <n v="10"/>
    <n v="300"/>
    <n v="1048500"/>
    <n v="125820"/>
    <n v="922680"/>
    <n v="873750"/>
    <n v="1013550"/>
    <d v="2014-01-01T00:00:00"/>
    <n v="1"/>
    <s v="January"/>
    <s v="2014"/>
    <n v="1.0984848484848484"/>
    <n v="290"/>
    <n v="1.1599999999999999"/>
    <x v="1"/>
    <x v="0"/>
  </r>
  <r>
    <x v="0"/>
    <s v="Mexico"/>
    <x v="2"/>
    <s v="High"/>
    <n v="886"/>
    <n v="10"/>
    <n v="350"/>
    <n v="310100"/>
    <n v="37212"/>
    <n v="272888"/>
    <n v="230360"/>
    <n v="301240"/>
    <d v="2014-06-01T00:00:00"/>
    <n v="6"/>
    <s v="June"/>
    <s v="2014"/>
    <n v="1.1038961038961039"/>
    <n v="340"/>
    <n v="1.3076923076923077"/>
    <x v="1"/>
    <x v="0"/>
  </r>
  <r>
    <x v="3"/>
    <s v="Mexico"/>
    <x v="2"/>
    <s v="High"/>
    <n v="2156"/>
    <n v="10"/>
    <n v="125"/>
    <n v="269500"/>
    <n v="32340"/>
    <n v="237160"/>
    <n v="258720"/>
    <n v="247940"/>
    <d v="2014-10-01T00:00:00"/>
    <n v="10"/>
    <s v="October"/>
    <s v="2014"/>
    <n v="1.0454545454545454"/>
    <n v="115"/>
    <n v="0.95833333333333337"/>
    <x v="2"/>
    <x v="0"/>
  </r>
  <r>
    <x v="0"/>
    <s v="Mexico"/>
    <x v="2"/>
    <s v="High"/>
    <n v="905"/>
    <n v="10"/>
    <n v="20"/>
    <n v="18100"/>
    <n v="2172"/>
    <n v="15928"/>
    <n v="9050"/>
    <n v="9050"/>
    <d v="2014-10-01T00:00:00"/>
    <n v="10"/>
    <s v="October"/>
    <s v="2014"/>
    <n v="0.56818181818181823"/>
    <n v="10"/>
    <n v="1"/>
    <x v="0"/>
    <x v="0"/>
  </r>
  <r>
    <x v="0"/>
    <s v="Mexico"/>
    <x v="2"/>
    <s v="High"/>
    <n v="1715"/>
    <n v="10"/>
    <n v="20"/>
    <n v="34300"/>
    <n v="4116"/>
    <n v="30184"/>
    <n v="17150"/>
    <n v="17150"/>
    <d v="2013-10-01T00:00:00"/>
    <n v="10"/>
    <s v="October"/>
    <s v="2013"/>
    <n v="0.56818181818181823"/>
    <n v="10"/>
    <n v="1"/>
    <x v="0"/>
    <x v="0"/>
  </r>
  <r>
    <x v="0"/>
    <s v="France"/>
    <x v="2"/>
    <s v="High"/>
    <n v="1594"/>
    <n v="10"/>
    <n v="350"/>
    <n v="557900"/>
    <n v="66948"/>
    <n v="490952"/>
    <n v="414440"/>
    <n v="541960"/>
    <d v="2014-11-01T00:00:00"/>
    <n v="11"/>
    <s v="November"/>
    <s v="2014"/>
    <n v="1.1038961038961039"/>
    <n v="340"/>
    <n v="1.3076923076923077"/>
    <x v="1"/>
    <x v="1"/>
  </r>
  <r>
    <x v="4"/>
    <s v="Germany"/>
    <x v="2"/>
    <s v="High"/>
    <n v="1359"/>
    <n v="10"/>
    <n v="300"/>
    <n v="407700"/>
    <n v="48924"/>
    <n v="358776"/>
    <n v="339750"/>
    <n v="394110"/>
    <d v="2014-11-01T00:00:00"/>
    <n v="11"/>
    <s v="November"/>
    <s v="2014"/>
    <n v="1.0984848484848484"/>
    <n v="290"/>
    <n v="1.1599999999999999"/>
    <x v="1"/>
    <x v="1"/>
  </r>
  <r>
    <x v="4"/>
    <s v="Mexico"/>
    <x v="2"/>
    <s v="High"/>
    <n v="2150"/>
    <n v="10"/>
    <n v="300"/>
    <n v="645000"/>
    <n v="77400"/>
    <n v="567600"/>
    <n v="537500"/>
    <n v="623500"/>
    <d v="2014-11-01T00:00:00"/>
    <n v="11"/>
    <s v="November"/>
    <s v="2014"/>
    <n v="1.0984848484848484"/>
    <n v="290"/>
    <n v="1.1599999999999999"/>
    <x v="1"/>
    <x v="0"/>
  </r>
  <r>
    <x v="0"/>
    <s v="Mexico"/>
    <x v="2"/>
    <s v="High"/>
    <n v="1197"/>
    <n v="10"/>
    <n v="350"/>
    <n v="418950"/>
    <n v="50274"/>
    <n v="368676"/>
    <n v="311220"/>
    <n v="406980"/>
    <d v="2014-11-01T00:00:00"/>
    <n v="11"/>
    <s v="November"/>
    <s v="2014"/>
    <n v="1.1038961038961039"/>
    <n v="340"/>
    <n v="1.3076923076923077"/>
    <x v="1"/>
    <x v="0"/>
  </r>
  <r>
    <x v="1"/>
    <s v="Mexico"/>
    <x v="2"/>
    <s v="High"/>
    <n v="380"/>
    <n v="10"/>
    <n v="15"/>
    <n v="5700"/>
    <n v="684"/>
    <n v="5016"/>
    <n v="3800"/>
    <n v="1900"/>
    <d v="2013-12-01T00:00:00"/>
    <n v="12"/>
    <s v="December"/>
    <s v="2013"/>
    <n v="0.37878787878787878"/>
    <n v="5"/>
    <n v="0.5"/>
    <x v="0"/>
    <x v="0"/>
  </r>
  <r>
    <x v="0"/>
    <s v="Mexico"/>
    <x v="2"/>
    <s v="High"/>
    <n v="1233"/>
    <n v="10"/>
    <n v="20"/>
    <n v="24660"/>
    <n v="2959.2"/>
    <n v="21700.799999999999"/>
    <n v="12330"/>
    <n v="12330"/>
    <d v="2014-12-01T00:00:00"/>
    <n v="12"/>
    <s v="December"/>
    <s v="2014"/>
    <n v="0.56818181818181823"/>
    <n v="10"/>
    <n v="1"/>
    <x v="0"/>
    <x v="0"/>
  </r>
  <r>
    <x v="0"/>
    <s v="Mexico"/>
    <x v="3"/>
    <s v="High"/>
    <n v="1395"/>
    <n v="120"/>
    <n v="350"/>
    <n v="488250"/>
    <n v="58590"/>
    <n v="429660"/>
    <n v="362700"/>
    <n v="320850"/>
    <d v="2014-07-01T00:00:00"/>
    <n v="7"/>
    <s v="July"/>
    <s v="2014"/>
    <n v="0.74675324675324672"/>
    <n v="230"/>
    <n v="0.88461538461538458"/>
    <x v="1"/>
    <x v="0"/>
  </r>
  <r>
    <x v="0"/>
    <s v="United States of America"/>
    <x v="3"/>
    <s v="High"/>
    <n v="986"/>
    <n v="120"/>
    <n v="350"/>
    <n v="345100"/>
    <n v="41412"/>
    <n v="303688"/>
    <n v="256360"/>
    <n v="226780"/>
    <d v="2014-10-01T00:00:00"/>
    <n v="10"/>
    <s v="October"/>
    <s v="2014"/>
    <n v="0.74675324675324672"/>
    <n v="230"/>
    <n v="0.88461538461538458"/>
    <x v="1"/>
    <x v="0"/>
  </r>
  <r>
    <x v="0"/>
    <s v="Mexico"/>
    <x v="3"/>
    <s v="High"/>
    <n v="905"/>
    <n v="120"/>
    <n v="20"/>
    <n v="18100"/>
    <n v="2172"/>
    <n v="15928"/>
    <n v="9050"/>
    <n v="-90500"/>
    <d v="2014-10-01T00:00:00"/>
    <n v="10"/>
    <s v="October"/>
    <s v="2014"/>
    <n v="-5.6818181818181817"/>
    <n v="-100"/>
    <n v="-10"/>
    <x v="0"/>
    <x v="0"/>
  </r>
  <r>
    <x v="2"/>
    <s v="Canada"/>
    <x v="4"/>
    <s v="High"/>
    <n v="2109"/>
    <n v="250"/>
    <n v="12"/>
    <n v="25308"/>
    <n v="3036.96"/>
    <n v="22271.040000000001"/>
    <n v="6327"/>
    <n v="-501942"/>
    <d v="2014-05-01T00:00:00"/>
    <n v="5"/>
    <s v="May"/>
    <s v="2014"/>
    <n v="-22.537878787878785"/>
    <n v="-238"/>
    <n v="-79.333333333333329"/>
    <x v="0"/>
    <x v="0"/>
  </r>
  <r>
    <x v="1"/>
    <s v="France"/>
    <x v="4"/>
    <s v="High"/>
    <n v="3874.5"/>
    <n v="250"/>
    <n v="15"/>
    <n v="58117.5"/>
    <n v="6974.0999999999995"/>
    <n v="51143.4"/>
    <n v="38745"/>
    <n v="-910507.5"/>
    <d v="2014-07-01T00:00:00"/>
    <n v="7"/>
    <s v="July"/>
    <s v="2014"/>
    <n v="-17.803030303030301"/>
    <n v="-235"/>
    <n v="-23.5"/>
    <x v="0"/>
    <x v="1"/>
  </r>
  <r>
    <x v="0"/>
    <s v="Canada"/>
    <x v="4"/>
    <s v="High"/>
    <n v="623"/>
    <n v="250"/>
    <n v="350"/>
    <n v="218050"/>
    <n v="26166"/>
    <n v="191884"/>
    <n v="161980"/>
    <n v="62300"/>
    <d v="2013-09-01T00:00:00"/>
    <n v="9"/>
    <s v="September"/>
    <s v="2013"/>
    <n v="0.32467532467532467"/>
    <n v="100"/>
    <n v="0.38461538461538464"/>
    <x v="1"/>
    <x v="0"/>
  </r>
  <r>
    <x v="0"/>
    <s v="United States of America"/>
    <x v="4"/>
    <s v="High"/>
    <n v="986"/>
    <n v="250"/>
    <n v="350"/>
    <n v="345100"/>
    <n v="41412"/>
    <n v="303688"/>
    <n v="256360"/>
    <n v="98600"/>
    <d v="2014-10-01T00:00:00"/>
    <n v="10"/>
    <s v="October"/>
    <s v="2014"/>
    <n v="0.32467532467532467"/>
    <n v="100"/>
    <n v="0.38461538461538464"/>
    <x v="1"/>
    <x v="0"/>
  </r>
  <r>
    <x v="3"/>
    <s v="United States of America"/>
    <x v="4"/>
    <s v="High"/>
    <n v="2387"/>
    <n v="250"/>
    <n v="125"/>
    <n v="298375"/>
    <n v="35805"/>
    <n v="262570"/>
    <n v="286440"/>
    <n v="-298375"/>
    <d v="2014-11-01T00:00:00"/>
    <n v="11"/>
    <s v="November"/>
    <s v="2014"/>
    <n v="-1.1363636363636365"/>
    <n v="-125"/>
    <n v="-1.0416666666666667"/>
    <x v="2"/>
    <x v="0"/>
  </r>
  <r>
    <x v="0"/>
    <s v="Mexico"/>
    <x v="4"/>
    <s v="High"/>
    <n v="1233"/>
    <n v="250"/>
    <n v="20"/>
    <n v="24660"/>
    <n v="2959.2"/>
    <n v="21700.799999999999"/>
    <n v="12330"/>
    <n v="-283590"/>
    <d v="2014-12-01T00:00:00"/>
    <n v="12"/>
    <s v="December"/>
    <s v="2014"/>
    <n v="-13.068181818181818"/>
    <n v="-230"/>
    <n v="-23"/>
    <x v="0"/>
    <x v="0"/>
  </r>
  <r>
    <x v="0"/>
    <s v="United States of America"/>
    <x v="5"/>
    <s v="High"/>
    <n v="270"/>
    <n v="260"/>
    <n v="350"/>
    <n v="94500"/>
    <n v="11340"/>
    <n v="83160"/>
    <n v="70200"/>
    <n v="24300"/>
    <d v="2014-02-01T00:00:00"/>
    <n v="2"/>
    <s v="February"/>
    <s v="2014"/>
    <n v="0.29220779220779219"/>
    <n v="90"/>
    <n v="0.34615384615384615"/>
    <x v="1"/>
    <x v="0"/>
  </r>
  <r>
    <x v="0"/>
    <s v="France"/>
    <x v="5"/>
    <s v="High"/>
    <n v="3421.5"/>
    <n v="260"/>
    <n v="7"/>
    <n v="23950.5"/>
    <n v="2874.06"/>
    <n v="21076.44"/>
    <n v="17107.5"/>
    <n v="-865639.5"/>
    <d v="2014-07-01T00:00:00"/>
    <n v="7"/>
    <s v="July"/>
    <s v="2014"/>
    <n v="-41.071428571428577"/>
    <n v="-253"/>
    <n v="-50.6"/>
    <x v="0"/>
    <x v="1"/>
  </r>
  <r>
    <x v="0"/>
    <s v="Canada"/>
    <x v="5"/>
    <s v="High"/>
    <n v="2734"/>
    <n v="260"/>
    <n v="7"/>
    <n v="19138"/>
    <n v="2296.56"/>
    <n v="16841.439999999999"/>
    <n v="13670"/>
    <n v="-691702"/>
    <d v="2014-10-01T00:00:00"/>
    <n v="10"/>
    <s v="October"/>
    <s v="2014"/>
    <n v="-41.071428571428577"/>
    <n v="-253"/>
    <n v="-50.6"/>
    <x v="0"/>
    <x v="0"/>
  </r>
  <r>
    <x v="1"/>
    <s v="United States of America"/>
    <x v="5"/>
    <s v="High"/>
    <n v="2548"/>
    <n v="260"/>
    <n v="15"/>
    <n v="38220"/>
    <n v="4586.3999999999996"/>
    <n v="33633.599999999999"/>
    <n v="25480"/>
    <n v="-624260"/>
    <d v="2013-11-01T00:00:00"/>
    <n v="11"/>
    <s v="November"/>
    <s v="2013"/>
    <n v="-18.560606060606062"/>
    <n v="-245"/>
    <n v="-24.5"/>
    <x v="0"/>
    <x v="0"/>
  </r>
  <r>
    <x v="0"/>
    <s v="France"/>
    <x v="0"/>
    <s v="High"/>
    <n v="2521.5"/>
    <n v="3"/>
    <n v="20"/>
    <n v="50430"/>
    <n v="6051.6"/>
    <n v="44378.400000000001"/>
    <n v="25215"/>
    <n v="42865.5"/>
    <d v="2014-01-01T00:00:00"/>
    <n v="1"/>
    <s v="January"/>
    <s v="2014"/>
    <n v="0.96590909090909083"/>
    <n v="17"/>
    <n v="1.7"/>
    <x v="0"/>
    <x v="1"/>
  </r>
  <r>
    <x v="2"/>
    <s v="Mexico"/>
    <x v="1"/>
    <s v="High"/>
    <n v="2661"/>
    <n v="5"/>
    <n v="12"/>
    <n v="31932"/>
    <n v="3831.84"/>
    <n v="28100.16"/>
    <n v="7983"/>
    <n v="18627"/>
    <d v="2014-05-01T00:00:00"/>
    <n v="5"/>
    <s v="May"/>
    <s v="2014"/>
    <n v="0.66287878787878785"/>
    <n v="7"/>
    <n v="2.3333333333333335"/>
    <x v="0"/>
    <x v="0"/>
  </r>
  <r>
    <x v="0"/>
    <s v="Germany"/>
    <x v="2"/>
    <s v="High"/>
    <n v="1531"/>
    <n v="10"/>
    <n v="20"/>
    <n v="30620"/>
    <n v="3674.4"/>
    <n v="26945.599999999999"/>
    <n v="15310"/>
    <n v="15310"/>
    <d v="2014-12-01T00:00:00"/>
    <n v="12"/>
    <s v="December"/>
    <s v="2014"/>
    <n v="0.56818181818181823"/>
    <n v="10"/>
    <n v="1"/>
    <x v="0"/>
    <x v="1"/>
  </r>
  <r>
    <x v="0"/>
    <s v="France"/>
    <x v="4"/>
    <s v="High"/>
    <n v="1491"/>
    <n v="250"/>
    <n v="7"/>
    <n v="10437"/>
    <n v="1252.44"/>
    <n v="9184.56"/>
    <n v="7455"/>
    <n v="-362313"/>
    <d v="2014-03-01T00:00:00"/>
    <n v="3"/>
    <s v="March"/>
    <s v="2014"/>
    <n v="-39.448051948051948"/>
    <n v="-243"/>
    <n v="-48.6"/>
    <x v="0"/>
    <x v="1"/>
  </r>
  <r>
    <x v="0"/>
    <s v="Germany"/>
    <x v="4"/>
    <s v="High"/>
    <n v="1531"/>
    <n v="250"/>
    <n v="20"/>
    <n v="30620"/>
    <n v="3674.4"/>
    <n v="26945.599999999999"/>
    <n v="15310"/>
    <n v="-352130"/>
    <d v="2014-12-01T00:00:00"/>
    <n v="12"/>
    <s v="December"/>
    <s v="2014"/>
    <n v="-13.068181818181818"/>
    <n v="-230"/>
    <n v="-23"/>
    <x v="0"/>
    <x v="1"/>
  </r>
  <r>
    <x v="2"/>
    <s v="Canada"/>
    <x v="5"/>
    <s v="High"/>
    <n v="2761"/>
    <n v="260"/>
    <n v="12"/>
    <n v="33132"/>
    <n v="3975.84"/>
    <n v="29156.16"/>
    <n v="8283"/>
    <n v="-684728"/>
    <d v="2013-09-01T00:00:00"/>
    <n v="9"/>
    <s v="September"/>
    <s v="2013"/>
    <n v="-23.484848484848484"/>
    <n v="-248"/>
    <n v="-82.666666666666671"/>
    <x v="0"/>
    <x v="0"/>
  </r>
  <r>
    <x v="1"/>
    <s v="United States of America"/>
    <x v="0"/>
    <s v="High"/>
    <n v="2567"/>
    <n v="3"/>
    <n v="15"/>
    <n v="38505"/>
    <n v="5005.6499999999996"/>
    <n v="33499.35"/>
    <n v="25670"/>
    <n v="30804"/>
    <d v="2014-06-01T00:00:00"/>
    <n v="6"/>
    <s v="June"/>
    <s v="2014"/>
    <n v="0.91954022988505746"/>
    <n v="12"/>
    <n v="1.2"/>
    <x v="0"/>
    <x v="0"/>
  </r>
  <r>
    <x v="1"/>
    <s v="United States of America"/>
    <x v="4"/>
    <s v="High"/>
    <n v="2567"/>
    <n v="250"/>
    <n v="15"/>
    <n v="38505"/>
    <n v="5005.6499999999996"/>
    <n v="33499.35"/>
    <n v="25670"/>
    <n v="-603245"/>
    <d v="2014-06-01T00:00:00"/>
    <n v="6"/>
    <s v="June"/>
    <s v="2014"/>
    <n v="-18.007662835249043"/>
    <n v="-235"/>
    <n v="-23.5"/>
    <x v="0"/>
    <x v="0"/>
  </r>
  <r>
    <x v="0"/>
    <s v="Canada"/>
    <x v="0"/>
    <s v="High"/>
    <n v="923"/>
    <n v="3"/>
    <n v="350"/>
    <n v="323050"/>
    <n v="41996.5"/>
    <n v="281053.5"/>
    <n v="239980"/>
    <n v="320281"/>
    <d v="2014-03-01T00:00:00"/>
    <n v="3"/>
    <s v="March"/>
    <s v="2014"/>
    <n v="1.1395730706075533"/>
    <n v="347"/>
    <n v="1.3346153846153845"/>
    <x v="1"/>
    <x v="0"/>
  </r>
  <r>
    <x v="0"/>
    <s v="France"/>
    <x v="0"/>
    <s v="High"/>
    <n v="1790"/>
    <n v="3"/>
    <n v="350"/>
    <n v="626500"/>
    <n v="81445"/>
    <n v="545055"/>
    <n v="465400"/>
    <n v="621130"/>
    <d v="2014-03-01T00:00:00"/>
    <n v="3"/>
    <s v="March"/>
    <s v="2014"/>
    <n v="1.1395730706075533"/>
    <n v="347"/>
    <n v="1.3346153846153845"/>
    <x v="1"/>
    <x v="1"/>
  </r>
  <r>
    <x v="0"/>
    <s v="Germany"/>
    <x v="0"/>
    <s v="High"/>
    <n v="442"/>
    <n v="3"/>
    <n v="20"/>
    <n v="8840"/>
    <n v="1149.2"/>
    <n v="7690.8"/>
    <n v="4420"/>
    <n v="7514"/>
    <d v="2013-09-01T00:00:00"/>
    <n v="9"/>
    <s v="September"/>
    <s v="2013"/>
    <n v="0.97701149425287359"/>
    <n v="17"/>
    <n v="1.7"/>
    <x v="0"/>
    <x v="1"/>
  </r>
  <r>
    <x v="0"/>
    <s v="United States of America"/>
    <x v="1"/>
    <s v="High"/>
    <n v="982.5"/>
    <n v="5"/>
    <n v="350"/>
    <n v="343875"/>
    <n v="44703.75"/>
    <n v="299171.25"/>
    <n v="255450"/>
    <n v="338962.5"/>
    <d v="2014-01-01T00:00:00"/>
    <n v="1"/>
    <s v="January"/>
    <s v="2014"/>
    <n v="1.1330049261083743"/>
    <n v="345"/>
    <n v="1.3269230769230769"/>
    <x v="1"/>
    <x v="0"/>
  </r>
  <r>
    <x v="0"/>
    <s v="United States of America"/>
    <x v="1"/>
    <s v="High"/>
    <n v="1298"/>
    <n v="5"/>
    <n v="7"/>
    <n v="9086"/>
    <n v="1181.18"/>
    <n v="7904.82"/>
    <n v="6490"/>
    <n v="2596"/>
    <d v="2014-02-01T00:00:00"/>
    <n v="2"/>
    <s v="February"/>
    <s v="2014"/>
    <n v="0.32840722495894908"/>
    <n v="2"/>
    <n v="0.4"/>
    <x v="0"/>
    <x v="0"/>
  </r>
  <r>
    <x v="2"/>
    <s v="Mexico"/>
    <x v="1"/>
    <s v="High"/>
    <n v="604"/>
    <n v="5"/>
    <n v="12"/>
    <n v="7248"/>
    <n v="942.24"/>
    <n v="6305.76"/>
    <n v="1812"/>
    <n v="4228"/>
    <d v="2014-06-01T00:00:00"/>
    <n v="6"/>
    <s v="June"/>
    <s v="2014"/>
    <n v="0.67049808429118773"/>
    <n v="7"/>
    <n v="2.3333333333333335"/>
    <x v="0"/>
    <x v="0"/>
  </r>
  <r>
    <x v="0"/>
    <s v="Mexico"/>
    <x v="1"/>
    <s v="High"/>
    <n v="2255"/>
    <n v="5"/>
    <n v="20"/>
    <n v="45100"/>
    <n v="5863"/>
    <n v="39237"/>
    <n v="22550"/>
    <n v="33825"/>
    <d v="2014-07-01T00:00:00"/>
    <n v="7"/>
    <s v="July"/>
    <s v="2014"/>
    <n v="0.86206896551724133"/>
    <n v="15"/>
    <n v="1.5"/>
    <x v="0"/>
    <x v="0"/>
  </r>
  <r>
    <x v="0"/>
    <s v="Canada"/>
    <x v="1"/>
    <s v="High"/>
    <n v="1249"/>
    <n v="5"/>
    <n v="20"/>
    <n v="24980"/>
    <n v="3247.4"/>
    <n v="21732.6"/>
    <n v="12490"/>
    <n v="18735"/>
    <d v="2014-10-01T00:00:00"/>
    <n v="10"/>
    <s v="October"/>
    <s v="2014"/>
    <n v="0.86206896551724144"/>
    <n v="15"/>
    <n v="1.5"/>
    <x v="0"/>
    <x v="0"/>
  </r>
  <r>
    <x v="0"/>
    <s v="United States of America"/>
    <x v="2"/>
    <s v="High"/>
    <n v="1438.5"/>
    <n v="10"/>
    <n v="7"/>
    <n v="10069.5"/>
    <n v="1309.0350000000001"/>
    <n v="8760.4650000000001"/>
    <n v="7192.5"/>
    <n v="-4315.5"/>
    <d v="2014-01-01T00:00:00"/>
    <n v="1"/>
    <s v="January"/>
    <s v="2014"/>
    <n v="-0.49261083743842365"/>
    <n v="-3"/>
    <n v="-0.6"/>
    <x v="0"/>
    <x v="0"/>
  </r>
  <r>
    <x v="4"/>
    <s v="Germany"/>
    <x v="2"/>
    <s v="High"/>
    <n v="807"/>
    <n v="10"/>
    <n v="300"/>
    <n v="242100"/>
    <n v="31473"/>
    <n v="210627"/>
    <n v="201750"/>
    <n v="234030"/>
    <d v="2014-01-01T00:00:00"/>
    <n v="1"/>
    <s v="January"/>
    <s v="2014"/>
    <n v="1.1111111111111112"/>
    <n v="290"/>
    <n v="1.1599999999999999"/>
    <x v="1"/>
    <x v="1"/>
  </r>
  <r>
    <x v="0"/>
    <s v="United States of America"/>
    <x v="2"/>
    <s v="High"/>
    <n v="2641"/>
    <n v="10"/>
    <n v="20"/>
    <n v="52820"/>
    <n v="6866.6"/>
    <n v="45953.4"/>
    <n v="26410"/>
    <n v="26410"/>
    <d v="2014-02-01T00:00:00"/>
    <n v="2"/>
    <s v="February"/>
    <s v="2014"/>
    <n v="0.57471264367816088"/>
    <n v="10"/>
    <n v="1"/>
    <x v="0"/>
    <x v="0"/>
  </r>
  <r>
    <x v="0"/>
    <s v="Germany"/>
    <x v="2"/>
    <s v="High"/>
    <n v="2708"/>
    <n v="10"/>
    <n v="20"/>
    <n v="54160"/>
    <n v="7040.8"/>
    <n v="47119.199999999997"/>
    <n v="27080"/>
    <n v="27080"/>
    <d v="2014-02-01T00:00:00"/>
    <n v="2"/>
    <s v="February"/>
    <s v="2014"/>
    <n v="0.57471264367816099"/>
    <n v="10"/>
    <n v="1"/>
    <x v="0"/>
    <x v="1"/>
  </r>
  <r>
    <x v="0"/>
    <s v="Canada"/>
    <x v="2"/>
    <s v="High"/>
    <n v="2632"/>
    <n v="10"/>
    <n v="350"/>
    <n v="921200"/>
    <n v="119756"/>
    <n v="801444"/>
    <n v="684320"/>
    <n v="894880"/>
    <d v="2014-06-01T00:00:00"/>
    <n v="6"/>
    <s v="June"/>
    <s v="2014"/>
    <n v="1.1165845648604269"/>
    <n v="340"/>
    <n v="1.3076923076923077"/>
    <x v="1"/>
    <x v="0"/>
  </r>
  <r>
    <x v="3"/>
    <s v="Canada"/>
    <x v="2"/>
    <s v="High"/>
    <n v="1583"/>
    <n v="10"/>
    <n v="125"/>
    <n v="197875"/>
    <n v="25723.75"/>
    <n v="172151.25"/>
    <n v="189960"/>
    <n v="182045"/>
    <d v="2014-06-01T00:00:00"/>
    <n v="6"/>
    <s v="June"/>
    <s v="2014"/>
    <n v="1.0574712643678161"/>
    <n v="115"/>
    <n v="0.95833333333333337"/>
    <x v="2"/>
    <x v="0"/>
  </r>
  <r>
    <x v="2"/>
    <s v="Mexico"/>
    <x v="2"/>
    <s v="High"/>
    <n v="571"/>
    <n v="10"/>
    <n v="12"/>
    <n v="6852"/>
    <n v="890.76"/>
    <n v="5961.24"/>
    <n v="1713"/>
    <n v="1142"/>
    <d v="2014-07-01T00:00:00"/>
    <n v="7"/>
    <s v="July"/>
    <s v="2014"/>
    <n v="0.19157088122605365"/>
    <n v="2"/>
    <n v="0.66666666666666663"/>
    <x v="0"/>
    <x v="0"/>
  </r>
  <r>
    <x v="0"/>
    <s v="France"/>
    <x v="2"/>
    <s v="High"/>
    <n v="2696"/>
    <n v="10"/>
    <n v="7"/>
    <n v="18872"/>
    <n v="2453.36"/>
    <n v="16418.64"/>
    <n v="13480"/>
    <n v="-8088"/>
    <d v="2014-08-01T00:00:00"/>
    <n v="8"/>
    <s v="August"/>
    <s v="2014"/>
    <n v="-0.49261083743842365"/>
    <n v="-3"/>
    <n v="-0.6"/>
    <x v="0"/>
    <x v="1"/>
  </r>
  <r>
    <x v="1"/>
    <s v="Canada"/>
    <x v="2"/>
    <s v="High"/>
    <n v="1565"/>
    <n v="10"/>
    <n v="15"/>
    <n v="23475"/>
    <n v="3051.75"/>
    <n v="20423.25"/>
    <n v="15650"/>
    <n v="7825"/>
    <d v="2014-10-01T00:00:00"/>
    <n v="10"/>
    <s v="October"/>
    <s v="2014"/>
    <n v="0.38314176245210729"/>
    <n v="5"/>
    <n v="0.5"/>
    <x v="0"/>
    <x v="0"/>
  </r>
  <r>
    <x v="0"/>
    <s v="Canada"/>
    <x v="2"/>
    <s v="High"/>
    <n v="1249"/>
    <n v="10"/>
    <n v="20"/>
    <n v="24980"/>
    <n v="3247.4"/>
    <n v="21732.6"/>
    <n v="12490"/>
    <n v="12490"/>
    <d v="2014-10-01T00:00:00"/>
    <n v="10"/>
    <s v="October"/>
    <s v="2014"/>
    <n v="0.57471264367816099"/>
    <n v="10"/>
    <n v="1"/>
    <x v="0"/>
    <x v="0"/>
  </r>
  <r>
    <x v="0"/>
    <s v="Germany"/>
    <x v="2"/>
    <s v="High"/>
    <n v="357"/>
    <n v="10"/>
    <n v="350"/>
    <n v="124950"/>
    <n v="16243.5"/>
    <n v="108706.5"/>
    <n v="92820"/>
    <n v="121380"/>
    <d v="2014-11-01T00:00:00"/>
    <n v="11"/>
    <s v="November"/>
    <s v="2014"/>
    <n v="1.1165845648604269"/>
    <n v="340"/>
    <n v="1.3076923076923077"/>
    <x v="1"/>
    <x v="1"/>
  </r>
  <r>
    <x v="2"/>
    <s v="Germany"/>
    <x v="2"/>
    <s v="High"/>
    <n v="1013"/>
    <n v="10"/>
    <n v="12"/>
    <n v="12156"/>
    <n v="1580.28"/>
    <n v="10575.72"/>
    <n v="3039"/>
    <n v="2026"/>
    <d v="2014-12-01T00:00:00"/>
    <n v="12"/>
    <s v="December"/>
    <s v="2014"/>
    <n v="0.19157088122605365"/>
    <n v="2"/>
    <n v="0.66666666666666663"/>
    <x v="0"/>
    <x v="1"/>
  </r>
  <r>
    <x v="1"/>
    <s v="France"/>
    <x v="3"/>
    <s v="High"/>
    <n v="3997.5"/>
    <n v="120"/>
    <n v="15"/>
    <n v="59962.5"/>
    <n v="7795.125"/>
    <n v="52167.375"/>
    <n v="39975"/>
    <n v="-419737.5"/>
    <d v="2014-01-01T00:00:00"/>
    <n v="1"/>
    <s v="January"/>
    <s v="2014"/>
    <n v="-8.0459770114942533"/>
    <n v="-105"/>
    <n v="-10.5"/>
    <x v="0"/>
    <x v="1"/>
  </r>
  <r>
    <x v="0"/>
    <s v="Canada"/>
    <x v="3"/>
    <s v="High"/>
    <n v="2632"/>
    <n v="120"/>
    <n v="350"/>
    <n v="921200"/>
    <n v="119756"/>
    <n v="801444"/>
    <n v="684320"/>
    <n v="605360"/>
    <d v="2014-06-01T00:00:00"/>
    <n v="6"/>
    <s v="June"/>
    <s v="2014"/>
    <n v="0.75533661740558289"/>
    <n v="230"/>
    <n v="0.88461538461538458"/>
    <x v="1"/>
    <x v="0"/>
  </r>
  <r>
    <x v="0"/>
    <s v="France"/>
    <x v="3"/>
    <s v="High"/>
    <n v="1190"/>
    <n v="120"/>
    <n v="7"/>
    <n v="8330"/>
    <n v="1082.9000000000001"/>
    <n v="7247.1"/>
    <n v="5950"/>
    <n v="-134470"/>
    <d v="2014-06-01T00:00:00"/>
    <n v="6"/>
    <s v="June"/>
    <s v="2014"/>
    <n v="-18.555008210180624"/>
    <n v="-113"/>
    <n v="-22.6"/>
    <x v="0"/>
    <x v="1"/>
  </r>
  <r>
    <x v="2"/>
    <s v="Mexico"/>
    <x v="3"/>
    <s v="High"/>
    <n v="604"/>
    <n v="120"/>
    <n v="12"/>
    <n v="7248"/>
    <n v="942.24"/>
    <n v="6305.76"/>
    <n v="1812"/>
    <n v="-65232"/>
    <d v="2014-06-01T00:00:00"/>
    <n v="6"/>
    <s v="June"/>
    <s v="2014"/>
    <n v="-10.344827586206897"/>
    <n v="-108"/>
    <n v="-36"/>
    <x v="0"/>
    <x v="0"/>
  </r>
  <r>
    <x v="1"/>
    <s v="Germany"/>
    <x v="3"/>
    <s v="High"/>
    <n v="660"/>
    <n v="120"/>
    <n v="15"/>
    <n v="9900"/>
    <n v="1287"/>
    <n v="8613"/>
    <n v="6600"/>
    <n v="-69300"/>
    <d v="2013-09-01T00:00:00"/>
    <n v="9"/>
    <s v="September"/>
    <s v="2013"/>
    <n v="-8.0459770114942533"/>
    <n v="-105"/>
    <n v="-10.5"/>
    <x v="0"/>
    <x v="1"/>
  </r>
  <r>
    <x v="2"/>
    <s v="Mexico"/>
    <x v="3"/>
    <s v="High"/>
    <n v="410"/>
    <n v="120"/>
    <n v="12"/>
    <n v="4920"/>
    <n v="639.6"/>
    <n v="4280.3999999999996"/>
    <n v="1230"/>
    <n v="-44280"/>
    <d v="2014-10-01T00:00:00"/>
    <n v="10"/>
    <s v="October"/>
    <s v="2014"/>
    <n v="-10.344827586206897"/>
    <n v="-108"/>
    <n v="-36"/>
    <x v="0"/>
    <x v="0"/>
  </r>
  <r>
    <x v="4"/>
    <s v="Mexico"/>
    <x v="3"/>
    <s v="High"/>
    <n v="2605"/>
    <n v="120"/>
    <n v="300"/>
    <n v="781500"/>
    <n v="101595"/>
    <n v="679905"/>
    <n v="651250"/>
    <n v="468900"/>
    <d v="2013-11-01T00:00:00"/>
    <n v="11"/>
    <s v="November"/>
    <s v="2013"/>
    <n v="0.68965517241379315"/>
    <n v="180"/>
    <n v="0.72"/>
    <x v="1"/>
    <x v="0"/>
  </r>
  <r>
    <x v="2"/>
    <s v="Germany"/>
    <x v="3"/>
    <s v="High"/>
    <n v="1013"/>
    <n v="120"/>
    <n v="12"/>
    <n v="12156"/>
    <n v="1580.28"/>
    <n v="10575.72"/>
    <n v="3039"/>
    <n v="-109404"/>
    <d v="2014-12-01T00:00:00"/>
    <n v="12"/>
    <s v="December"/>
    <s v="2014"/>
    <n v="-10.344827586206897"/>
    <n v="-108"/>
    <n v="-36"/>
    <x v="0"/>
    <x v="1"/>
  </r>
  <r>
    <x v="3"/>
    <s v="Canada"/>
    <x v="4"/>
    <s v="High"/>
    <n v="1583"/>
    <n v="250"/>
    <n v="125"/>
    <n v="197875"/>
    <n v="25723.75"/>
    <n v="172151.25"/>
    <n v="189960"/>
    <n v="-197875"/>
    <d v="2014-06-01T00:00:00"/>
    <n v="6"/>
    <s v="June"/>
    <s v="2014"/>
    <n v="-1.1494252873563218"/>
    <n v="-125"/>
    <n v="-1.0416666666666667"/>
    <x v="2"/>
    <x v="0"/>
  </r>
  <r>
    <x v="1"/>
    <s v="Canada"/>
    <x v="4"/>
    <s v="High"/>
    <n v="1565"/>
    <n v="250"/>
    <n v="15"/>
    <n v="23475"/>
    <n v="3051.75"/>
    <n v="20423.25"/>
    <n v="15650"/>
    <n v="-367775"/>
    <d v="2014-10-01T00:00:00"/>
    <n v="10"/>
    <s v="October"/>
    <s v="2014"/>
    <n v="-18.007662835249043"/>
    <n v="-235"/>
    <n v="-23.5"/>
    <x v="0"/>
    <x v="0"/>
  </r>
  <r>
    <x v="3"/>
    <s v="Canada"/>
    <x v="5"/>
    <s v="High"/>
    <n v="1659"/>
    <n v="260"/>
    <n v="125"/>
    <n v="207375"/>
    <n v="26958.75"/>
    <n v="180416.25"/>
    <n v="199080"/>
    <n v="-223965"/>
    <d v="2014-01-01T00:00:00"/>
    <n v="1"/>
    <s v="January"/>
    <s v="2014"/>
    <n v="-1.2413793103448276"/>
    <n v="-135"/>
    <n v="-1.125"/>
    <x v="2"/>
    <x v="0"/>
  </r>
  <r>
    <x v="0"/>
    <s v="France"/>
    <x v="5"/>
    <s v="High"/>
    <n v="1190"/>
    <n v="260"/>
    <n v="7"/>
    <n v="8330"/>
    <n v="1082.9000000000001"/>
    <n v="7247.1"/>
    <n v="5950"/>
    <n v="-301070"/>
    <d v="2014-06-01T00:00:00"/>
    <n v="6"/>
    <s v="June"/>
    <s v="2014"/>
    <n v="-41.543513957307056"/>
    <n v="-253"/>
    <n v="-50.6"/>
    <x v="0"/>
    <x v="1"/>
  </r>
  <r>
    <x v="2"/>
    <s v="Mexico"/>
    <x v="5"/>
    <s v="High"/>
    <n v="410"/>
    <n v="260"/>
    <n v="12"/>
    <n v="4920"/>
    <n v="639.6"/>
    <n v="4280.3999999999996"/>
    <n v="1230"/>
    <n v="-101680"/>
    <d v="2014-10-01T00:00:00"/>
    <n v="10"/>
    <s v="October"/>
    <s v="2014"/>
    <n v="-23.754789272030653"/>
    <n v="-248"/>
    <n v="-82.666666666666671"/>
    <x v="0"/>
    <x v="0"/>
  </r>
  <r>
    <x v="2"/>
    <s v="Germany"/>
    <x v="5"/>
    <s v="High"/>
    <n v="1770"/>
    <n v="260"/>
    <n v="12"/>
    <n v="21240"/>
    <n v="2761.2"/>
    <n v="18478.8"/>
    <n v="5310"/>
    <n v="-438960"/>
    <d v="2013-12-01T00:00:00"/>
    <n v="12"/>
    <s v="December"/>
    <s v="2013"/>
    <n v="-23.754789272030653"/>
    <n v="-248"/>
    <n v="-82.666666666666671"/>
    <x v="0"/>
    <x v="1"/>
  </r>
  <r>
    <x v="0"/>
    <s v="Mexico"/>
    <x v="0"/>
    <s v="High"/>
    <n v="2579"/>
    <n v="3"/>
    <n v="20"/>
    <n v="51580"/>
    <n v="7221.2"/>
    <n v="44358.8"/>
    <n v="25790"/>
    <n v="43843"/>
    <d v="2014-04-01T00:00:00"/>
    <n v="4"/>
    <s v="April"/>
    <s v="2014"/>
    <n v="0.98837209302325579"/>
    <n v="17"/>
    <n v="1.7"/>
    <x v="0"/>
    <x v="0"/>
  </r>
  <r>
    <x v="0"/>
    <s v="United States of America"/>
    <x v="0"/>
    <s v="High"/>
    <n v="1743"/>
    <n v="3"/>
    <n v="20"/>
    <n v="34860"/>
    <n v="4880.3999999999996"/>
    <n v="29979.599999999999"/>
    <n v="17430"/>
    <n v="29631"/>
    <d v="2014-05-01T00:00:00"/>
    <n v="5"/>
    <s v="May"/>
    <s v="2014"/>
    <n v="0.9883720930232559"/>
    <n v="17"/>
    <n v="1.7"/>
    <x v="0"/>
    <x v="0"/>
  </r>
  <r>
    <x v="0"/>
    <s v="United States of America"/>
    <x v="0"/>
    <s v="High"/>
    <n v="2996"/>
    <n v="3"/>
    <n v="7"/>
    <n v="20972"/>
    <n v="2936.08"/>
    <n v="18035.919999999998"/>
    <n v="14980"/>
    <n v="11984"/>
    <d v="2013-10-01T00:00:00"/>
    <n v="10"/>
    <s v="October"/>
    <s v="2013"/>
    <n v="0.66445182724252494"/>
    <n v="4"/>
    <n v="0.8"/>
    <x v="0"/>
    <x v="0"/>
  </r>
  <r>
    <x v="0"/>
    <s v="Germany"/>
    <x v="0"/>
    <s v="High"/>
    <n v="280"/>
    <n v="3"/>
    <n v="7"/>
    <n v="1960"/>
    <n v="274.39999999999998"/>
    <n v="1685.6"/>
    <n v="1400"/>
    <n v="1120"/>
    <d v="2014-12-01T00:00:00"/>
    <n v="12"/>
    <s v="December"/>
    <s v="2014"/>
    <n v="0.66445182724252494"/>
    <n v="4"/>
    <n v="0.8"/>
    <x v="0"/>
    <x v="1"/>
  </r>
  <r>
    <x v="0"/>
    <s v="France"/>
    <x v="1"/>
    <s v="High"/>
    <n v="293"/>
    <n v="5"/>
    <n v="7"/>
    <n v="2051"/>
    <n v="287.14"/>
    <n v="1763.8600000000001"/>
    <n v="1465"/>
    <n v="586"/>
    <d v="2014-02-01T00:00:00"/>
    <n v="2"/>
    <s v="February"/>
    <s v="2014"/>
    <n v="0.33222591362126241"/>
    <n v="2"/>
    <n v="0.4"/>
    <x v="0"/>
    <x v="1"/>
  </r>
  <r>
    <x v="0"/>
    <s v="United States of America"/>
    <x v="1"/>
    <s v="High"/>
    <n v="2996"/>
    <n v="5"/>
    <n v="7"/>
    <n v="20972"/>
    <n v="2936.08"/>
    <n v="18035.919999999998"/>
    <n v="14980"/>
    <n v="5992"/>
    <d v="2013-10-01T00:00:00"/>
    <n v="10"/>
    <s v="October"/>
    <s v="2013"/>
    <n v="0.33222591362126247"/>
    <n v="2"/>
    <n v="0.4"/>
    <x v="0"/>
    <x v="0"/>
  </r>
  <r>
    <x v="1"/>
    <s v="Germany"/>
    <x v="2"/>
    <s v="High"/>
    <n v="278"/>
    <n v="10"/>
    <n v="15"/>
    <n v="4170"/>
    <n v="583.79999999999995"/>
    <n v="3586.2"/>
    <n v="2780"/>
    <n v="1390"/>
    <d v="2014-02-01T00:00:00"/>
    <n v="2"/>
    <s v="February"/>
    <s v="2014"/>
    <n v="0.38759689922480622"/>
    <n v="5"/>
    <n v="0.5"/>
    <x v="0"/>
    <x v="1"/>
  </r>
  <r>
    <x v="0"/>
    <s v="Canada"/>
    <x v="2"/>
    <s v="High"/>
    <n v="2428"/>
    <n v="10"/>
    <n v="20"/>
    <n v="48560"/>
    <n v="6798.4"/>
    <n v="41761.599999999999"/>
    <n v="24280"/>
    <n v="24280"/>
    <d v="2014-03-01T00:00:00"/>
    <n v="3"/>
    <s v="March"/>
    <s v="2014"/>
    <n v="0.58139534883720934"/>
    <n v="10"/>
    <n v="1"/>
    <x v="0"/>
    <x v="0"/>
  </r>
  <r>
    <x v="1"/>
    <s v="United States of America"/>
    <x v="2"/>
    <s v="High"/>
    <n v="1767"/>
    <n v="10"/>
    <n v="15"/>
    <n v="26505"/>
    <n v="3710.7"/>
    <n v="22794.3"/>
    <n v="17670"/>
    <n v="8835"/>
    <d v="2014-09-01T00:00:00"/>
    <n v="9"/>
    <s v="September"/>
    <s v="2014"/>
    <n v="0.38759689922480622"/>
    <n v="5"/>
    <n v="0.5"/>
    <x v="0"/>
    <x v="0"/>
  </r>
  <r>
    <x v="2"/>
    <s v="France"/>
    <x v="2"/>
    <s v="High"/>
    <n v="1393"/>
    <n v="10"/>
    <n v="12"/>
    <n v="16716"/>
    <n v="2340.2399999999998"/>
    <n v="14375.76"/>
    <n v="4179"/>
    <n v="2786"/>
    <d v="2014-10-01T00:00:00"/>
    <n v="10"/>
    <s v="October"/>
    <s v="2014"/>
    <n v="0.19379844961240308"/>
    <n v="2"/>
    <n v="0.66666666666666663"/>
    <x v="0"/>
    <x v="1"/>
  </r>
  <r>
    <x v="0"/>
    <s v="Germany"/>
    <x v="4"/>
    <s v="High"/>
    <n v="280"/>
    <n v="250"/>
    <n v="7"/>
    <n v="1960"/>
    <n v="274.39999999999998"/>
    <n v="1685.6"/>
    <n v="1400"/>
    <n v="-68040"/>
    <d v="2014-12-01T00:00:00"/>
    <n v="12"/>
    <s v="December"/>
    <s v="2014"/>
    <n v="-40.365448504983391"/>
    <n v="-243"/>
    <n v="-48.6"/>
    <x v="0"/>
    <x v="1"/>
  </r>
  <r>
    <x v="2"/>
    <s v="France"/>
    <x v="5"/>
    <s v="High"/>
    <n v="1393"/>
    <n v="260"/>
    <n v="12"/>
    <n v="16716"/>
    <n v="2340.2399999999998"/>
    <n v="14375.76"/>
    <n v="4179"/>
    <n v="-345464"/>
    <d v="2014-10-01T00:00:00"/>
    <n v="10"/>
    <s v="October"/>
    <s v="2014"/>
    <n v="-24.031007751937985"/>
    <n v="-248"/>
    <n v="-82.666666666666671"/>
    <x v="0"/>
    <x v="1"/>
  </r>
  <r>
    <x v="2"/>
    <s v="United States of America"/>
    <x v="5"/>
    <s v="High"/>
    <n v="2015"/>
    <n v="260"/>
    <n v="12"/>
    <n v="24180"/>
    <n v="3385.2"/>
    <n v="20794.8"/>
    <n v="6045"/>
    <n v="-499720"/>
    <d v="2013-12-01T00:00:00"/>
    <n v="12"/>
    <s v="December"/>
    <s v="2013"/>
    <n v="-24.031007751937985"/>
    <n v="-248"/>
    <n v="-82.666666666666671"/>
    <x v="0"/>
    <x v="0"/>
  </r>
  <r>
    <x v="4"/>
    <s v="Mexico"/>
    <x v="0"/>
    <s v="High"/>
    <n v="801"/>
    <n v="3"/>
    <n v="300"/>
    <n v="240300"/>
    <n v="33642"/>
    <n v="206658"/>
    <n v="200250"/>
    <n v="237897"/>
    <d v="2014-07-01T00:00:00"/>
    <n v="7"/>
    <s v="July"/>
    <s v="2014"/>
    <n v="1.1511627906976745"/>
    <n v="297"/>
    <n v="1.1879999999999999"/>
    <x v="1"/>
    <x v="0"/>
  </r>
  <r>
    <x v="3"/>
    <s v="France"/>
    <x v="0"/>
    <s v="High"/>
    <n v="1023"/>
    <n v="3"/>
    <n v="125"/>
    <n v="127875"/>
    <n v="17902.5"/>
    <n v="109972.5"/>
    <n v="122760"/>
    <n v="124806"/>
    <d v="2013-09-01T00:00:00"/>
    <n v="9"/>
    <s v="September"/>
    <s v="2013"/>
    <n v="1.1348837209302325"/>
    <n v="122"/>
    <n v="1.0166666666666666"/>
    <x v="2"/>
    <x v="1"/>
  </r>
  <r>
    <x v="4"/>
    <s v="Canada"/>
    <x v="0"/>
    <s v="High"/>
    <n v="1496"/>
    <n v="3"/>
    <n v="300"/>
    <n v="448800"/>
    <n v="62832"/>
    <n v="385968"/>
    <n v="374000"/>
    <n v="444312"/>
    <d v="2014-10-01T00:00:00"/>
    <n v="10"/>
    <s v="October"/>
    <s v="2014"/>
    <n v="1.1511627906976745"/>
    <n v="297"/>
    <n v="1.1879999999999999"/>
    <x v="1"/>
    <x v="0"/>
  </r>
  <r>
    <x v="4"/>
    <s v="United States of America"/>
    <x v="0"/>
    <s v="High"/>
    <n v="1010"/>
    <n v="3"/>
    <n v="300"/>
    <n v="303000"/>
    <n v="42420"/>
    <n v="260580"/>
    <n v="252500"/>
    <n v="299970"/>
    <d v="2014-10-01T00:00:00"/>
    <n v="10"/>
    <s v="October"/>
    <s v="2014"/>
    <n v="1.1511627906976745"/>
    <n v="297"/>
    <n v="1.1879999999999999"/>
    <x v="1"/>
    <x v="0"/>
  </r>
  <r>
    <x v="1"/>
    <s v="Germany"/>
    <x v="0"/>
    <s v="High"/>
    <n v="1513"/>
    <n v="3"/>
    <n v="15"/>
    <n v="22695"/>
    <n v="3177.3"/>
    <n v="19517.7"/>
    <n v="15130"/>
    <n v="18156"/>
    <d v="2014-11-01T00:00:00"/>
    <n v="11"/>
    <s v="November"/>
    <s v="2014"/>
    <n v="0.93023255813953487"/>
    <n v="12"/>
    <n v="1.2"/>
    <x v="0"/>
    <x v="1"/>
  </r>
  <r>
    <x v="1"/>
    <s v="Canada"/>
    <x v="0"/>
    <s v="High"/>
    <n v="2300"/>
    <n v="3"/>
    <n v="15"/>
    <n v="34500"/>
    <n v="4830"/>
    <n v="29670"/>
    <n v="23000"/>
    <n v="27600"/>
    <d v="2014-12-01T00:00:00"/>
    <n v="12"/>
    <s v="December"/>
    <s v="2014"/>
    <n v="0.93023255813953487"/>
    <n v="12"/>
    <n v="1.2"/>
    <x v="0"/>
    <x v="0"/>
  </r>
  <r>
    <x v="3"/>
    <s v="Mexico"/>
    <x v="0"/>
    <s v="High"/>
    <n v="2821"/>
    <n v="3"/>
    <n v="125"/>
    <n v="352625"/>
    <n v="49367.5"/>
    <n v="303257.5"/>
    <n v="338520"/>
    <n v="344162"/>
    <d v="2013-12-01T00:00:00"/>
    <n v="12"/>
    <s v="December"/>
    <s v="2013"/>
    <n v="1.1348837209302325"/>
    <n v="122"/>
    <n v="1.0166666666666666"/>
    <x v="2"/>
    <x v="0"/>
  </r>
  <r>
    <x v="0"/>
    <s v="Canada"/>
    <x v="1"/>
    <s v="High"/>
    <n v="2227.5"/>
    <n v="5"/>
    <n v="350"/>
    <n v="779625"/>
    <n v="109147.5"/>
    <n v="670477.5"/>
    <n v="579150"/>
    <n v="768487.5"/>
    <d v="2014-01-01T00:00:00"/>
    <n v="1"/>
    <s v="January"/>
    <s v="2014"/>
    <n v="1.1461794019933556"/>
    <n v="345"/>
    <n v="1.3269230769230769"/>
    <x v="1"/>
    <x v="0"/>
  </r>
  <r>
    <x v="0"/>
    <s v="Germany"/>
    <x v="1"/>
    <s v="High"/>
    <n v="1199"/>
    <n v="5"/>
    <n v="350"/>
    <n v="419650"/>
    <n v="58751"/>
    <n v="360899"/>
    <n v="311740"/>
    <n v="413655"/>
    <d v="2014-04-01T00:00:00"/>
    <n v="4"/>
    <s v="April"/>
    <s v="2014"/>
    <n v="1.1461794019933556"/>
    <n v="345"/>
    <n v="1.3269230769230769"/>
    <x v="1"/>
    <x v="1"/>
  </r>
  <r>
    <x v="0"/>
    <s v="Canada"/>
    <x v="1"/>
    <s v="High"/>
    <n v="200"/>
    <n v="5"/>
    <n v="350"/>
    <n v="70000"/>
    <n v="9800"/>
    <n v="60200"/>
    <n v="52000"/>
    <n v="69000"/>
    <d v="2014-05-01T00:00:00"/>
    <n v="5"/>
    <s v="May"/>
    <s v="2014"/>
    <n v="1.1461794019933556"/>
    <n v="345"/>
    <n v="1.3269230769230769"/>
    <x v="1"/>
    <x v="0"/>
  </r>
  <r>
    <x v="0"/>
    <s v="Canada"/>
    <x v="1"/>
    <s v="High"/>
    <n v="388"/>
    <n v="5"/>
    <n v="7"/>
    <n v="2716"/>
    <n v="380.24"/>
    <n v="2335.7600000000002"/>
    <n v="1940"/>
    <n v="776"/>
    <d v="2014-09-01T00:00:00"/>
    <n v="9"/>
    <s v="September"/>
    <s v="2014"/>
    <n v="0.33222591362126241"/>
    <n v="2"/>
    <n v="0.4"/>
    <x v="0"/>
    <x v="0"/>
  </r>
  <r>
    <x v="0"/>
    <s v="Mexico"/>
    <x v="1"/>
    <s v="High"/>
    <n v="1727"/>
    <n v="5"/>
    <n v="7"/>
    <n v="12089"/>
    <n v="1692.46"/>
    <n v="10396.540000000001"/>
    <n v="8635"/>
    <n v="3454"/>
    <d v="2013-10-01T00:00:00"/>
    <n v="10"/>
    <s v="October"/>
    <s v="2013"/>
    <n v="0.33222591362126241"/>
    <n v="2"/>
    <n v="0.4"/>
    <x v="0"/>
    <x v="0"/>
  </r>
  <r>
    <x v="1"/>
    <s v="Canada"/>
    <x v="1"/>
    <s v="High"/>
    <n v="2300"/>
    <n v="5"/>
    <n v="15"/>
    <n v="34500"/>
    <n v="4830"/>
    <n v="29670"/>
    <n v="23000"/>
    <n v="23000"/>
    <d v="2014-12-01T00:00:00"/>
    <n v="12"/>
    <s v="December"/>
    <s v="2014"/>
    <n v="0.77519379844961245"/>
    <n v="10"/>
    <n v="1"/>
    <x v="0"/>
    <x v="0"/>
  </r>
  <r>
    <x v="0"/>
    <s v="Mexico"/>
    <x v="2"/>
    <s v="High"/>
    <n v="260"/>
    <n v="10"/>
    <n v="20"/>
    <n v="5200"/>
    <n v="728"/>
    <n v="4472"/>
    <n v="2600"/>
    <n v="2600"/>
    <d v="2014-02-01T00:00:00"/>
    <n v="2"/>
    <s v="February"/>
    <s v="2014"/>
    <n v="0.58139534883720934"/>
    <n v="10"/>
    <n v="1"/>
    <x v="0"/>
    <x v="0"/>
  </r>
  <r>
    <x v="1"/>
    <s v="Canada"/>
    <x v="2"/>
    <s v="High"/>
    <n v="2470"/>
    <n v="10"/>
    <n v="15"/>
    <n v="37050"/>
    <n v="5187"/>
    <n v="31863"/>
    <n v="24700"/>
    <n v="12350"/>
    <d v="2013-09-01T00:00:00"/>
    <n v="9"/>
    <s v="September"/>
    <s v="2013"/>
    <n v="0.38759689922480622"/>
    <n v="5"/>
    <n v="0.5"/>
    <x v="0"/>
    <x v="0"/>
  </r>
  <r>
    <x v="1"/>
    <s v="Canada"/>
    <x v="2"/>
    <s v="High"/>
    <n v="1743"/>
    <n v="10"/>
    <n v="15"/>
    <n v="26145"/>
    <n v="3660.3"/>
    <n v="22484.7"/>
    <n v="17430"/>
    <n v="8715"/>
    <d v="2013-10-01T00:00:00"/>
    <n v="10"/>
    <s v="October"/>
    <s v="2013"/>
    <n v="0.38759689922480617"/>
    <n v="5"/>
    <n v="0.5"/>
    <x v="0"/>
    <x v="0"/>
  </r>
  <r>
    <x v="2"/>
    <s v="United States of America"/>
    <x v="2"/>
    <s v="High"/>
    <n v="2914"/>
    <n v="10"/>
    <n v="12"/>
    <n v="34968"/>
    <n v="4895.5200000000004"/>
    <n v="30072.48"/>
    <n v="8742"/>
    <n v="5828"/>
    <d v="2014-10-01T00:00:00"/>
    <n v="10"/>
    <s v="October"/>
    <s v="2014"/>
    <n v="0.19379844961240311"/>
    <n v="2"/>
    <n v="0.66666666666666663"/>
    <x v="0"/>
    <x v="0"/>
  </r>
  <r>
    <x v="0"/>
    <s v="France"/>
    <x v="2"/>
    <s v="High"/>
    <n v="1731"/>
    <n v="10"/>
    <n v="7"/>
    <n v="12117"/>
    <n v="1696.38"/>
    <n v="10420.619999999999"/>
    <n v="8655"/>
    <n v="-5193"/>
    <d v="2014-10-01T00:00:00"/>
    <n v="10"/>
    <s v="October"/>
    <s v="2014"/>
    <n v="-0.49833887043189373"/>
    <n v="-3"/>
    <n v="-0.6"/>
    <x v="0"/>
    <x v="1"/>
  </r>
  <r>
    <x v="0"/>
    <s v="Canada"/>
    <x v="2"/>
    <s v="High"/>
    <n v="700"/>
    <n v="10"/>
    <n v="350"/>
    <n v="245000"/>
    <n v="34300"/>
    <n v="210700"/>
    <n v="182000"/>
    <n v="238000"/>
    <d v="2014-11-01T00:00:00"/>
    <n v="11"/>
    <s v="November"/>
    <s v="2014"/>
    <n v="1.1295681063122924"/>
    <n v="340"/>
    <n v="1.3076923076923077"/>
    <x v="1"/>
    <x v="0"/>
  </r>
  <r>
    <x v="2"/>
    <s v="Canada"/>
    <x v="2"/>
    <s v="High"/>
    <n v="2222"/>
    <n v="10"/>
    <n v="12"/>
    <n v="26664"/>
    <n v="3732.96"/>
    <n v="22931.040000000001"/>
    <n v="6666"/>
    <n v="4444"/>
    <d v="2013-11-01T00:00:00"/>
    <n v="11"/>
    <s v="November"/>
    <s v="2013"/>
    <n v="0.19379844961240308"/>
    <n v="2"/>
    <n v="0.66666666666666663"/>
    <x v="0"/>
    <x v="0"/>
  </r>
  <r>
    <x v="0"/>
    <s v="United States of America"/>
    <x v="2"/>
    <s v="High"/>
    <n v="1177"/>
    <n v="10"/>
    <n v="350"/>
    <n v="411950"/>
    <n v="57673"/>
    <n v="354277"/>
    <n v="306020"/>
    <n v="400180"/>
    <d v="2014-11-01T00:00:00"/>
    <n v="11"/>
    <s v="November"/>
    <s v="2014"/>
    <n v="1.1295681063122924"/>
    <n v="340"/>
    <n v="1.3076923076923077"/>
    <x v="1"/>
    <x v="0"/>
  </r>
  <r>
    <x v="0"/>
    <s v="France"/>
    <x v="2"/>
    <s v="High"/>
    <n v="1922"/>
    <n v="10"/>
    <n v="350"/>
    <n v="672700"/>
    <n v="94178"/>
    <n v="578522"/>
    <n v="499720"/>
    <n v="653480"/>
    <d v="2013-11-01T00:00:00"/>
    <n v="11"/>
    <s v="November"/>
    <s v="2013"/>
    <n v="1.1295681063122924"/>
    <n v="340"/>
    <n v="1.3076923076923077"/>
    <x v="1"/>
    <x v="1"/>
  </r>
  <r>
    <x v="3"/>
    <s v="Mexico"/>
    <x v="3"/>
    <s v="High"/>
    <n v="1575"/>
    <n v="120"/>
    <n v="125"/>
    <n v="196875"/>
    <n v="27562.5"/>
    <n v="169312.5"/>
    <n v="189000"/>
    <n v="7875"/>
    <d v="2014-02-01T00:00:00"/>
    <n v="2"/>
    <s v="February"/>
    <s v="2014"/>
    <n v="4.6511627906976744E-2"/>
    <n v="5"/>
    <n v="4.1666666666666664E-2"/>
    <x v="2"/>
    <x v="0"/>
  </r>
  <r>
    <x v="0"/>
    <s v="United States of America"/>
    <x v="3"/>
    <s v="High"/>
    <n v="606"/>
    <n v="120"/>
    <n v="20"/>
    <n v="12120"/>
    <n v="1696.8000000000002"/>
    <n v="10423.200000000001"/>
    <n v="6060"/>
    <n v="-60600"/>
    <d v="2014-04-01T00:00:00"/>
    <n v="4"/>
    <s v="April"/>
    <s v="2014"/>
    <n v="-5.8139534883720927"/>
    <n v="-100"/>
    <n v="-10"/>
    <x v="0"/>
    <x v="0"/>
  </r>
  <r>
    <x v="4"/>
    <s v="United States of America"/>
    <x v="3"/>
    <s v="High"/>
    <n v="2460"/>
    <n v="120"/>
    <n v="300"/>
    <n v="738000"/>
    <n v="103320"/>
    <n v="634680"/>
    <n v="615000"/>
    <n v="442800"/>
    <d v="2014-07-01T00:00:00"/>
    <n v="7"/>
    <s v="July"/>
    <s v="2014"/>
    <n v="0.69767441860465118"/>
    <n v="180"/>
    <n v="0.72"/>
    <x v="1"/>
    <x v="0"/>
  </r>
  <r>
    <x v="4"/>
    <s v="Canada"/>
    <x v="3"/>
    <s v="High"/>
    <n v="269"/>
    <n v="120"/>
    <n v="300"/>
    <n v="80700"/>
    <n v="11298"/>
    <n v="69402"/>
    <n v="67250"/>
    <n v="48420"/>
    <d v="2013-10-01T00:00:00"/>
    <n v="10"/>
    <s v="October"/>
    <s v="2013"/>
    <n v="0.69767441860465118"/>
    <n v="180"/>
    <n v="0.72"/>
    <x v="1"/>
    <x v="0"/>
  </r>
  <r>
    <x v="4"/>
    <s v="Germany"/>
    <x v="3"/>
    <s v="High"/>
    <n v="2536"/>
    <n v="120"/>
    <n v="300"/>
    <n v="760800"/>
    <n v="106512"/>
    <n v="654288"/>
    <n v="634000"/>
    <n v="456480"/>
    <d v="2013-11-01T00:00:00"/>
    <n v="11"/>
    <s v="November"/>
    <s v="2013"/>
    <n v="0.69767441860465118"/>
    <n v="180"/>
    <n v="0.72"/>
    <x v="1"/>
    <x v="1"/>
  </r>
  <r>
    <x v="0"/>
    <s v="Mexico"/>
    <x v="4"/>
    <s v="High"/>
    <n v="2903"/>
    <n v="250"/>
    <n v="7"/>
    <n v="20321"/>
    <n v="2844.94"/>
    <n v="17476.060000000001"/>
    <n v="14515"/>
    <n v="-705429"/>
    <d v="2014-03-01T00:00:00"/>
    <n v="3"/>
    <s v="March"/>
    <s v="2014"/>
    <n v="-40.365448504983384"/>
    <n v="-243"/>
    <n v="-48.6"/>
    <x v="0"/>
    <x v="0"/>
  </r>
  <r>
    <x v="4"/>
    <s v="United States of America"/>
    <x v="4"/>
    <s v="High"/>
    <n v="2541"/>
    <n v="250"/>
    <n v="300"/>
    <n v="762300"/>
    <n v="106722"/>
    <n v="655578"/>
    <n v="635250"/>
    <n v="127050"/>
    <d v="2014-08-01T00:00:00"/>
    <n v="8"/>
    <s v="August"/>
    <s v="2014"/>
    <n v="0.19379844961240311"/>
    <n v="50"/>
    <n v="0.2"/>
    <x v="1"/>
    <x v="0"/>
  </r>
  <r>
    <x v="4"/>
    <s v="Canada"/>
    <x v="4"/>
    <s v="High"/>
    <n v="269"/>
    <n v="250"/>
    <n v="300"/>
    <n v="80700"/>
    <n v="11298"/>
    <n v="69402"/>
    <n v="67250"/>
    <n v="13450"/>
    <d v="2013-10-01T00:00:00"/>
    <n v="10"/>
    <s v="October"/>
    <s v="2013"/>
    <n v="0.19379844961240311"/>
    <n v="50"/>
    <n v="0.2"/>
    <x v="1"/>
    <x v="0"/>
  </r>
  <r>
    <x v="4"/>
    <s v="Canada"/>
    <x v="4"/>
    <s v="High"/>
    <n v="1496"/>
    <n v="250"/>
    <n v="300"/>
    <n v="448800"/>
    <n v="62832"/>
    <n v="385968"/>
    <n v="374000"/>
    <n v="74800"/>
    <d v="2014-10-01T00:00:00"/>
    <n v="10"/>
    <s v="October"/>
    <s v="2014"/>
    <n v="0.19379844961240311"/>
    <n v="50"/>
    <n v="0.2"/>
    <x v="1"/>
    <x v="0"/>
  </r>
  <r>
    <x v="4"/>
    <s v="United States of America"/>
    <x v="4"/>
    <s v="High"/>
    <n v="1010"/>
    <n v="250"/>
    <n v="300"/>
    <n v="303000"/>
    <n v="42420"/>
    <n v="260580"/>
    <n v="252500"/>
    <n v="50500"/>
    <d v="2014-10-01T00:00:00"/>
    <n v="10"/>
    <s v="October"/>
    <s v="2014"/>
    <n v="0.19379844961240311"/>
    <n v="50"/>
    <n v="0.2"/>
    <x v="1"/>
    <x v="0"/>
  </r>
  <r>
    <x v="0"/>
    <s v="France"/>
    <x v="4"/>
    <s v="High"/>
    <n v="1281"/>
    <n v="250"/>
    <n v="350"/>
    <n v="448350"/>
    <n v="62769"/>
    <n v="385581"/>
    <n v="333060"/>
    <n v="128100"/>
    <d v="2013-12-01T00:00:00"/>
    <n v="12"/>
    <s v="December"/>
    <s v="2013"/>
    <n v="0.33222591362126247"/>
    <n v="100"/>
    <n v="0.38461538461538464"/>
    <x v="1"/>
    <x v="1"/>
  </r>
  <r>
    <x v="4"/>
    <s v="Canada"/>
    <x v="5"/>
    <s v="High"/>
    <n v="888"/>
    <n v="260"/>
    <n v="300"/>
    <n v="266400"/>
    <n v="37296"/>
    <n v="229104"/>
    <n v="222000"/>
    <n v="35520"/>
    <d v="2014-03-01T00:00:00"/>
    <n v="3"/>
    <s v="March"/>
    <s v="2014"/>
    <n v="0.15503875968992248"/>
    <n v="40"/>
    <n v="0.16"/>
    <x v="1"/>
    <x v="0"/>
  </r>
  <r>
    <x v="3"/>
    <s v="United States of America"/>
    <x v="5"/>
    <s v="High"/>
    <n v="2844"/>
    <n v="260"/>
    <n v="125"/>
    <n v="355500"/>
    <n v="49770"/>
    <n v="305730"/>
    <n v="341280"/>
    <n v="-383940"/>
    <d v="2014-05-01T00:00:00"/>
    <n v="5"/>
    <s v="May"/>
    <s v="2014"/>
    <n v="-1.2558139534883721"/>
    <n v="-135"/>
    <n v="-1.125"/>
    <x v="2"/>
    <x v="0"/>
  </r>
  <r>
    <x v="2"/>
    <s v="France"/>
    <x v="5"/>
    <s v="High"/>
    <n v="2475"/>
    <n v="260"/>
    <n v="12"/>
    <n v="29700"/>
    <n v="4158"/>
    <n v="25542"/>
    <n v="7425"/>
    <n v="-613800"/>
    <d v="2014-08-01T00:00:00"/>
    <n v="8"/>
    <s v="August"/>
    <s v="2014"/>
    <n v="-24.031007751937985"/>
    <n v="-248"/>
    <n v="-82.666666666666671"/>
    <x v="0"/>
    <x v="1"/>
  </r>
  <r>
    <x v="1"/>
    <s v="Canada"/>
    <x v="5"/>
    <s v="High"/>
    <n v="1743"/>
    <n v="260"/>
    <n v="15"/>
    <n v="26145"/>
    <n v="3660.3"/>
    <n v="22484.7"/>
    <n v="17430"/>
    <n v="-427035"/>
    <d v="2013-10-01T00:00:00"/>
    <n v="10"/>
    <s v="October"/>
    <s v="2013"/>
    <n v="-18.992248062015502"/>
    <n v="-245"/>
    <n v="-24.5"/>
    <x v="0"/>
    <x v="0"/>
  </r>
  <r>
    <x v="2"/>
    <s v="United States of America"/>
    <x v="5"/>
    <s v="High"/>
    <n v="2914"/>
    <n v="260"/>
    <n v="12"/>
    <n v="34968"/>
    <n v="4895.5200000000004"/>
    <n v="30072.48"/>
    <n v="8742"/>
    <n v="-722672"/>
    <d v="2014-10-01T00:00:00"/>
    <n v="10"/>
    <s v="October"/>
    <s v="2014"/>
    <n v="-24.031007751937985"/>
    <n v="-248"/>
    <n v="-82.666666666666671"/>
    <x v="0"/>
    <x v="0"/>
  </r>
  <r>
    <x v="0"/>
    <s v="France"/>
    <x v="5"/>
    <s v="High"/>
    <n v="1731"/>
    <n v="260"/>
    <n v="7"/>
    <n v="12117"/>
    <n v="1696.38"/>
    <n v="10420.619999999999"/>
    <n v="8655"/>
    <n v="-437943"/>
    <d v="2014-10-01T00:00:00"/>
    <n v="10"/>
    <s v="October"/>
    <s v="2014"/>
    <n v="-42.026578073089702"/>
    <n v="-253"/>
    <n v="-50.6"/>
    <x v="0"/>
    <x v="1"/>
  </r>
  <r>
    <x v="0"/>
    <s v="Mexico"/>
    <x v="5"/>
    <s v="High"/>
    <n v="1727"/>
    <n v="260"/>
    <n v="7"/>
    <n v="12089"/>
    <n v="1692.46"/>
    <n v="10396.540000000001"/>
    <n v="8635"/>
    <n v="-436931"/>
    <d v="2013-10-01T00:00:00"/>
    <n v="10"/>
    <s v="October"/>
    <s v="2013"/>
    <n v="-42.026578073089695"/>
    <n v="-253"/>
    <n v="-50.6"/>
    <x v="0"/>
    <x v="0"/>
  </r>
  <r>
    <x v="1"/>
    <s v="Mexico"/>
    <x v="5"/>
    <s v="High"/>
    <n v="1870"/>
    <n v="260"/>
    <n v="15"/>
    <n v="28050"/>
    <n v="3927"/>
    <n v="24123"/>
    <n v="18700"/>
    <n v="-458150"/>
    <d v="2013-11-01T00:00:00"/>
    <n v="11"/>
    <s v="November"/>
    <s v="2013"/>
    <n v="-18.992248062015506"/>
    <n v="-245"/>
    <n v="-24.5"/>
    <x v="0"/>
    <x v="0"/>
  </r>
  <r>
    <x v="3"/>
    <s v="France"/>
    <x v="0"/>
    <s v="High"/>
    <n v="1174"/>
    <n v="3"/>
    <n v="125"/>
    <n v="146750"/>
    <n v="22012.5"/>
    <n v="124737.5"/>
    <n v="140880"/>
    <n v="143228"/>
    <d v="2014-08-01T00:00:00"/>
    <n v="8"/>
    <s v="August"/>
    <s v="2014"/>
    <n v="1.148235294117647"/>
    <n v="122"/>
    <n v="1.0166666666666666"/>
    <x v="2"/>
    <x v="1"/>
  </r>
  <r>
    <x v="3"/>
    <s v="Germany"/>
    <x v="0"/>
    <s v="High"/>
    <n v="2767"/>
    <n v="3"/>
    <n v="125"/>
    <n v="345875"/>
    <n v="51881.25"/>
    <n v="293993.75"/>
    <n v="332040"/>
    <n v="337574"/>
    <d v="2014-08-01T00:00:00"/>
    <n v="8"/>
    <s v="August"/>
    <s v="2014"/>
    <n v="1.148235294117647"/>
    <n v="122"/>
    <n v="1.0166666666666666"/>
    <x v="2"/>
    <x v="1"/>
  </r>
  <r>
    <x v="3"/>
    <s v="Germany"/>
    <x v="0"/>
    <s v="High"/>
    <n v="1085"/>
    <n v="3"/>
    <n v="125"/>
    <n v="135625"/>
    <n v="20343.75"/>
    <n v="115281.25"/>
    <n v="130200"/>
    <n v="132370"/>
    <d v="2014-10-01T00:00:00"/>
    <n v="10"/>
    <s v="October"/>
    <s v="2014"/>
    <n v="1.148235294117647"/>
    <n v="122"/>
    <n v="1.0166666666666666"/>
    <x v="2"/>
    <x v="1"/>
  </r>
  <r>
    <x v="4"/>
    <s v="Mexico"/>
    <x v="1"/>
    <s v="High"/>
    <n v="546"/>
    <n v="5"/>
    <n v="300"/>
    <n v="163800"/>
    <n v="24570"/>
    <n v="139230"/>
    <n v="136500"/>
    <n v="161070"/>
    <d v="2014-10-01T00:00:00"/>
    <n v="10"/>
    <s v="October"/>
    <s v="2014"/>
    <n v="1.1568627450980393"/>
    <n v="295"/>
    <n v="1.18"/>
    <x v="1"/>
    <x v="0"/>
  </r>
  <r>
    <x v="0"/>
    <s v="Germany"/>
    <x v="2"/>
    <s v="High"/>
    <n v="1158"/>
    <n v="10"/>
    <n v="20"/>
    <n v="23160"/>
    <n v="3474"/>
    <n v="19686"/>
    <n v="11580"/>
    <n v="11580"/>
    <d v="2014-03-01T00:00:00"/>
    <n v="3"/>
    <s v="March"/>
    <s v="2014"/>
    <n v="0.58823529411764708"/>
    <n v="10"/>
    <n v="1"/>
    <x v="0"/>
    <x v="1"/>
  </r>
  <r>
    <x v="1"/>
    <s v="Canada"/>
    <x v="2"/>
    <s v="High"/>
    <n v="1614"/>
    <n v="10"/>
    <n v="15"/>
    <n v="24210"/>
    <n v="3631.5"/>
    <n v="20578.5"/>
    <n v="16140"/>
    <n v="8070"/>
    <d v="2014-04-01T00:00:00"/>
    <n v="4"/>
    <s v="April"/>
    <s v="2014"/>
    <n v="0.39215686274509803"/>
    <n v="5"/>
    <n v="0.5"/>
    <x v="0"/>
    <x v="0"/>
  </r>
  <r>
    <x v="0"/>
    <s v="Mexico"/>
    <x v="2"/>
    <s v="High"/>
    <n v="2535"/>
    <n v="10"/>
    <n v="7"/>
    <n v="17745"/>
    <n v="2661.75"/>
    <n v="15083.25"/>
    <n v="12675"/>
    <n v="-7605"/>
    <d v="2014-04-01T00:00:00"/>
    <n v="4"/>
    <s v="April"/>
    <s v="2014"/>
    <n v="-0.50420168067226889"/>
    <n v="-3"/>
    <n v="-0.6"/>
    <x v="0"/>
    <x v="0"/>
  </r>
  <r>
    <x v="0"/>
    <s v="Mexico"/>
    <x v="2"/>
    <s v="High"/>
    <n v="2851"/>
    <n v="10"/>
    <n v="350"/>
    <n v="997850"/>
    <n v="149677.5"/>
    <n v="848172.5"/>
    <n v="741260"/>
    <n v="969340"/>
    <d v="2014-05-01T00:00:00"/>
    <n v="5"/>
    <s v="May"/>
    <s v="2014"/>
    <n v="1.1428571428571428"/>
    <n v="340"/>
    <n v="1.3076923076923077"/>
    <x v="1"/>
    <x v="0"/>
  </r>
  <r>
    <x v="1"/>
    <s v="Canada"/>
    <x v="2"/>
    <s v="High"/>
    <n v="2559"/>
    <n v="10"/>
    <n v="15"/>
    <n v="38385"/>
    <n v="5757.75"/>
    <n v="32627.25"/>
    <n v="25590"/>
    <n v="12795"/>
    <d v="2014-08-01T00:00:00"/>
    <n v="8"/>
    <s v="August"/>
    <s v="2014"/>
    <n v="0.39215686274509803"/>
    <n v="5"/>
    <n v="0.5"/>
    <x v="0"/>
    <x v="0"/>
  </r>
  <r>
    <x v="0"/>
    <s v="United States of America"/>
    <x v="2"/>
    <s v="High"/>
    <n v="267"/>
    <n v="10"/>
    <n v="20"/>
    <n v="5340"/>
    <n v="801"/>
    <n v="4539"/>
    <n v="2670"/>
    <n v="2670"/>
    <d v="2013-10-01T00:00:00"/>
    <n v="10"/>
    <s v="October"/>
    <s v="2013"/>
    <n v="0.58823529411764708"/>
    <n v="10"/>
    <n v="1"/>
    <x v="0"/>
    <x v="0"/>
  </r>
  <r>
    <x v="3"/>
    <s v="Germany"/>
    <x v="2"/>
    <s v="High"/>
    <n v="1085"/>
    <n v="10"/>
    <n v="125"/>
    <n v="135625"/>
    <n v="20343.75"/>
    <n v="115281.25"/>
    <n v="130200"/>
    <n v="124775"/>
    <d v="2014-10-01T00:00:00"/>
    <n v="10"/>
    <s v="October"/>
    <s v="2014"/>
    <n v="1.0823529411764705"/>
    <n v="115"/>
    <n v="0.95833333333333337"/>
    <x v="2"/>
    <x v="1"/>
  </r>
  <r>
    <x v="1"/>
    <s v="Germany"/>
    <x v="2"/>
    <s v="High"/>
    <n v="1175"/>
    <n v="10"/>
    <n v="15"/>
    <n v="17625"/>
    <n v="2643.75"/>
    <n v="14981.25"/>
    <n v="11750"/>
    <n v="5875"/>
    <d v="2014-10-01T00:00:00"/>
    <n v="10"/>
    <s v="October"/>
    <s v="2014"/>
    <n v="0.39215686274509803"/>
    <n v="5"/>
    <n v="0.5"/>
    <x v="0"/>
    <x v="1"/>
  </r>
  <r>
    <x v="0"/>
    <s v="United States of America"/>
    <x v="2"/>
    <s v="High"/>
    <n v="2007"/>
    <n v="10"/>
    <n v="350"/>
    <n v="702450"/>
    <n v="105367.5"/>
    <n v="597082.5"/>
    <n v="521820"/>
    <n v="682380"/>
    <d v="2013-11-01T00:00:00"/>
    <n v="11"/>
    <s v="November"/>
    <s v="2013"/>
    <n v="1.1428571428571428"/>
    <n v="340"/>
    <n v="1.3076923076923077"/>
    <x v="1"/>
    <x v="0"/>
  </r>
  <r>
    <x v="0"/>
    <s v="Mexico"/>
    <x v="2"/>
    <s v="High"/>
    <n v="2151"/>
    <n v="10"/>
    <n v="350"/>
    <n v="752850"/>
    <n v="112927.5"/>
    <n v="639922.5"/>
    <n v="559260"/>
    <n v="731340"/>
    <d v="2013-11-01T00:00:00"/>
    <n v="11"/>
    <s v="November"/>
    <s v="2013"/>
    <n v="1.1428571428571428"/>
    <n v="340"/>
    <n v="1.3076923076923077"/>
    <x v="1"/>
    <x v="0"/>
  </r>
  <r>
    <x v="2"/>
    <s v="United States of America"/>
    <x v="2"/>
    <s v="High"/>
    <n v="914"/>
    <n v="10"/>
    <n v="12"/>
    <n v="10968"/>
    <n v="1645.2"/>
    <n v="9322.7999999999993"/>
    <n v="2742"/>
    <n v="1828"/>
    <d v="2014-12-01T00:00:00"/>
    <n v="12"/>
    <s v="December"/>
    <s v="2014"/>
    <n v="0.19607843137254904"/>
    <n v="2"/>
    <n v="0.66666666666666663"/>
    <x v="0"/>
    <x v="0"/>
  </r>
  <r>
    <x v="0"/>
    <s v="France"/>
    <x v="2"/>
    <s v="High"/>
    <n v="293"/>
    <n v="10"/>
    <n v="20"/>
    <n v="5860"/>
    <n v="879"/>
    <n v="4981"/>
    <n v="2930"/>
    <n v="2930"/>
    <d v="2014-12-01T00:00:00"/>
    <n v="12"/>
    <s v="December"/>
    <s v="2014"/>
    <n v="0.58823529411764708"/>
    <n v="10"/>
    <n v="1"/>
    <x v="0"/>
    <x v="1"/>
  </r>
  <r>
    <x v="2"/>
    <s v="Mexico"/>
    <x v="3"/>
    <s v="High"/>
    <n v="500"/>
    <n v="120"/>
    <n v="12"/>
    <n v="6000"/>
    <n v="900"/>
    <n v="5100"/>
    <n v="1500"/>
    <n v="-54000"/>
    <d v="2014-03-01T00:00:00"/>
    <n v="3"/>
    <s v="March"/>
    <s v="2014"/>
    <n v="-10.588235294117647"/>
    <n v="-108"/>
    <n v="-36"/>
    <x v="0"/>
    <x v="0"/>
  </r>
  <r>
    <x v="1"/>
    <s v="France"/>
    <x v="3"/>
    <s v="High"/>
    <n v="2826"/>
    <n v="120"/>
    <n v="15"/>
    <n v="42390"/>
    <n v="6358.5"/>
    <n v="36031.5"/>
    <n v="28260"/>
    <n v="-296730"/>
    <d v="2014-05-01T00:00:00"/>
    <n v="5"/>
    <s v="May"/>
    <s v="2014"/>
    <n v="-8.235294117647058"/>
    <n v="-105"/>
    <n v="-10.5"/>
    <x v="0"/>
    <x v="1"/>
  </r>
  <r>
    <x v="3"/>
    <s v="France"/>
    <x v="3"/>
    <s v="High"/>
    <n v="663"/>
    <n v="120"/>
    <n v="125"/>
    <n v="82875"/>
    <n v="12431.25"/>
    <n v="70443.75"/>
    <n v="79560"/>
    <n v="3315"/>
    <d v="2014-09-01T00:00:00"/>
    <n v="9"/>
    <s v="September"/>
    <s v="2014"/>
    <n v="4.7058823529411764E-2"/>
    <n v="5"/>
    <n v="4.1666666666666664E-2"/>
    <x v="2"/>
    <x v="1"/>
  </r>
  <r>
    <x v="4"/>
    <s v="United States of America"/>
    <x v="3"/>
    <s v="High"/>
    <n v="2574"/>
    <n v="120"/>
    <n v="300"/>
    <n v="772200"/>
    <n v="115830"/>
    <n v="656370"/>
    <n v="643500"/>
    <n v="463320"/>
    <d v="2013-11-01T00:00:00"/>
    <n v="11"/>
    <s v="November"/>
    <s v="2013"/>
    <n v="0.70588235294117652"/>
    <n v="180"/>
    <n v="0.72"/>
    <x v="1"/>
    <x v="0"/>
  </r>
  <r>
    <x v="3"/>
    <s v="United States of America"/>
    <x v="3"/>
    <s v="High"/>
    <n v="2438"/>
    <n v="120"/>
    <n v="125"/>
    <n v="304750"/>
    <n v="45712.5"/>
    <n v="259037.5"/>
    <n v="292560"/>
    <n v="12190"/>
    <d v="2013-12-01T00:00:00"/>
    <n v="12"/>
    <s v="December"/>
    <s v="2013"/>
    <n v="4.7058823529411764E-2"/>
    <n v="5"/>
    <n v="4.1666666666666664E-2"/>
    <x v="2"/>
    <x v="0"/>
  </r>
  <r>
    <x v="2"/>
    <s v="United States of America"/>
    <x v="3"/>
    <s v="High"/>
    <n v="914"/>
    <n v="120"/>
    <n v="12"/>
    <n v="10968"/>
    <n v="1645.2"/>
    <n v="9322.7999999999993"/>
    <n v="2742"/>
    <n v="-98712"/>
    <d v="2014-12-01T00:00:00"/>
    <n v="12"/>
    <s v="December"/>
    <s v="2014"/>
    <n v="-10.588235294117649"/>
    <n v="-108"/>
    <n v="-36"/>
    <x v="0"/>
    <x v="0"/>
  </r>
  <r>
    <x v="0"/>
    <s v="Canada"/>
    <x v="4"/>
    <s v="High"/>
    <n v="865.5"/>
    <n v="250"/>
    <n v="20"/>
    <n v="17310"/>
    <n v="2596.5"/>
    <n v="14713.5"/>
    <n v="8655"/>
    <n v="-199065"/>
    <d v="2014-07-01T00:00:00"/>
    <n v="7"/>
    <s v="July"/>
    <s v="2014"/>
    <n v="-13.529411764705882"/>
    <n v="-230"/>
    <n v="-23"/>
    <x v="0"/>
    <x v="0"/>
  </r>
  <r>
    <x v="1"/>
    <s v="Germany"/>
    <x v="4"/>
    <s v="High"/>
    <n v="492"/>
    <n v="250"/>
    <n v="15"/>
    <n v="7380"/>
    <n v="1107"/>
    <n v="6273"/>
    <n v="4920"/>
    <n v="-115620"/>
    <d v="2014-07-01T00:00:00"/>
    <n v="7"/>
    <s v="July"/>
    <s v="2014"/>
    <n v="-18.431372549019606"/>
    <n v="-235"/>
    <n v="-23.5"/>
    <x v="0"/>
    <x v="1"/>
  </r>
  <r>
    <x v="0"/>
    <s v="United States of America"/>
    <x v="4"/>
    <s v="High"/>
    <n v="267"/>
    <n v="250"/>
    <n v="20"/>
    <n v="5340"/>
    <n v="801"/>
    <n v="4539"/>
    <n v="2670"/>
    <n v="-61410"/>
    <d v="2013-10-01T00:00:00"/>
    <n v="10"/>
    <s v="October"/>
    <s v="2013"/>
    <n v="-13.529411764705882"/>
    <n v="-230"/>
    <n v="-23"/>
    <x v="0"/>
    <x v="0"/>
  </r>
  <r>
    <x v="1"/>
    <s v="Germany"/>
    <x v="4"/>
    <s v="High"/>
    <n v="1175"/>
    <n v="250"/>
    <n v="15"/>
    <n v="17625"/>
    <n v="2643.75"/>
    <n v="14981.25"/>
    <n v="11750"/>
    <n v="-276125"/>
    <d v="2014-10-01T00:00:00"/>
    <n v="10"/>
    <s v="October"/>
    <s v="2014"/>
    <n v="-18.431372549019606"/>
    <n v="-235"/>
    <n v="-23.5"/>
    <x v="0"/>
    <x v="1"/>
  </r>
  <r>
    <x v="3"/>
    <s v="Canada"/>
    <x v="4"/>
    <s v="High"/>
    <n v="2954"/>
    <n v="250"/>
    <n v="125"/>
    <n v="369250"/>
    <n v="55387.5"/>
    <n v="313862.5"/>
    <n v="354480"/>
    <n v="-369250"/>
    <d v="2013-11-01T00:00:00"/>
    <n v="11"/>
    <s v="November"/>
    <s v="2013"/>
    <n v="-1.1764705882352942"/>
    <n v="-125"/>
    <n v="-1.0416666666666667"/>
    <x v="2"/>
    <x v="0"/>
  </r>
  <r>
    <x v="3"/>
    <s v="Germany"/>
    <x v="4"/>
    <s v="High"/>
    <n v="552"/>
    <n v="250"/>
    <n v="125"/>
    <n v="69000"/>
    <n v="10350"/>
    <n v="58650"/>
    <n v="66240"/>
    <n v="-69000"/>
    <d v="2014-11-01T00:00:00"/>
    <n v="11"/>
    <s v="November"/>
    <s v="2014"/>
    <n v="-1.1764705882352942"/>
    <n v="-125"/>
    <n v="-1.0416666666666667"/>
    <x v="2"/>
    <x v="1"/>
  </r>
  <r>
    <x v="0"/>
    <s v="France"/>
    <x v="4"/>
    <s v="High"/>
    <n v="293"/>
    <n v="250"/>
    <n v="20"/>
    <n v="5860"/>
    <n v="879"/>
    <n v="4981"/>
    <n v="2930"/>
    <n v="-67390"/>
    <d v="2014-12-01T00:00:00"/>
    <n v="12"/>
    <s v="December"/>
    <s v="2014"/>
    <n v="-13.529411764705882"/>
    <n v="-230"/>
    <n v="-23"/>
    <x v="0"/>
    <x v="1"/>
  </r>
  <r>
    <x v="4"/>
    <s v="France"/>
    <x v="5"/>
    <s v="High"/>
    <n v="2475"/>
    <n v="260"/>
    <n v="300"/>
    <n v="742500"/>
    <n v="111375"/>
    <n v="631125"/>
    <n v="618750"/>
    <n v="99000"/>
    <d v="2014-03-01T00:00:00"/>
    <n v="3"/>
    <s v="March"/>
    <s v="2014"/>
    <n v="0.15686274509803921"/>
    <n v="40"/>
    <n v="0.16"/>
    <x v="1"/>
    <x v="1"/>
  </r>
  <r>
    <x v="4"/>
    <s v="Mexico"/>
    <x v="5"/>
    <s v="High"/>
    <n v="546"/>
    <n v="260"/>
    <n v="300"/>
    <n v="163800"/>
    <n v="24570"/>
    <n v="139230"/>
    <n v="136500"/>
    <n v="21840"/>
    <d v="2014-10-01T00:00:00"/>
    <n v="10"/>
    <s v="October"/>
    <s v="2014"/>
    <n v="0.15686274509803921"/>
    <n v="40"/>
    <n v="0.16"/>
    <x v="1"/>
    <x v="0"/>
  </r>
  <r>
    <x v="0"/>
    <s v="Mexico"/>
    <x v="1"/>
    <s v="High"/>
    <n v="1368"/>
    <n v="5"/>
    <n v="7"/>
    <n v="9576"/>
    <n v="1436.4"/>
    <n v="8139.6"/>
    <n v="6840"/>
    <n v="2736"/>
    <d v="2014-02-01T00:00:00"/>
    <n v="2"/>
    <s v="February"/>
    <s v="2014"/>
    <n v="0.33613445378151258"/>
    <n v="2"/>
    <n v="0.4"/>
    <x v="0"/>
    <x v="0"/>
  </r>
  <r>
    <x v="0"/>
    <s v="Canada"/>
    <x v="2"/>
    <s v="High"/>
    <n v="723"/>
    <n v="10"/>
    <n v="7"/>
    <n v="5061"/>
    <n v="759.15000000000009"/>
    <n v="4301.8500000000004"/>
    <n v="3615"/>
    <n v="-2169"/>
    <d v="2014-04-01T00:00:00"/>
    <n v="4"/>
    <s v="April"/>
    <s v="2014"/>
    <n v="-0.50420168067226889"/>
    <n v="-3"/>
    <n v="-0.6"/>
    <x v="0"/>
    <x v="0"/>
  </r>
  <r>
    <x v="2"/>
    <s v="United States of America"/>
    <x v="4"/>
    <s v="High"/>
    <n v="1806"/>
    <n v="250"/>
    <n v="12"/>
    <n v="21672"/>
    <n v="3250.8"/>
    <n v="18421.2"/>
    <n v="5418"/>
    <n v="-429828"/>
    <d v="2014-05-01T00:00:00"/>
    <n v="5"/>
    <s v="May"/>
    <s v="2014"/>
    <n v="-23.333333333333332"/>
    <n v="-238"/>
    <n v="-79.333333333333329"/>
    <x v="0"/>
    <x v="0"/>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s v="Government"/>
    <s v="Canada"/>
    <s v="Carretera"/>
    <s v="None"/>
    <n v="1618.5"/>
    <n v="3"/>
    <n v="20"/>
    <n v="32370"/>
    <n v="0"/>
    <n v="32370"/>
    <n v="16185"/>
    <n v="27514.5"/>
    <d v="2014-01-01T00:00:00"/>
    <n v="1"/>
    <s v="January"/>
    <s v="2014"/>
    <n v="0.85"/>
    <n v="17"/>
    <n v="1.7"/>
    <x v="0"/>
  </r>
  <r>
    <s v="Government"/>
    <s v="Germany"/>
    <s v="Carretera"/>
    <s v="None"/>
    <n v="1321"/>
    <n v="3"/>
    <n v="20"/>
    <n v="26420"/>
    <n v="0"/>
    <n v="26420"/>
    <n v="13210"/>
    <n v="22457"/>
    <d v="2014-01-01T00:00:00"/>
    <n v="1"/>
    <s v="January"/>
    <s v="2014"/>
    <n v="0.85"/>
    <n v="17"/>
    <n v="1.7"/>
    <x v="0"/>
  </r>
  <r>
    <s v="Midmarket"/>
    <s v="France"/>
    <s v="Carretera"/>
    <s v="None"/>
    <n v="2178"/>
    <n v="3"/>
    <n v="15"/>
    <n v="32670"/>
    <n v="0"/>
    <n v="32670"/>
    <n v="21780"/>
    <n v="26136"/>
    <d v="2014-06-01T00:00:00"/>
    <n v="6"/>
    <s v="June"/>
    <s v="2014"/>
    <n v="0.8"/>
    <n v="12"/>
    <n v="1.2"/>
    <x v="0"/>
  </r>
  <r>
    <s v="Midmarket"/>
    <s v="Germany"/>
    <s v="Carretera"/>
    <s v="None"/>
    <n v="888"/>
    <n v="3"/>
    <n v="15"/>
    <n v="13320"/>
    <n v="0"/>
    <n v="13320"/>
    <n v="8880"/>
    <n v="10656"/>
    <d v="2014-06-01T00:00:00"/>
    <n v="6"/>
    <s v="June"/>
    <s v="2014"/>
    <n v="0.8"/>
    <n v="12"/>
    <n v="1.2"/>
    <x v="0"/>
  </r>
  <r>
    <s v="Midmarket"/>
    <s v="Mexico"/>
    <s v="Carretera"/>
    <s v="None"/>
    <n v="2470"/>
    <n v="3"/>
    <n v="15"/>
    <n v="37050"/>
    <n v="0"/>
    <n v="37050"/>
    <n v="24700"/>
    <n v="29640"/>
    <d v="2014-06-01T00:00:00"/>
    <n v="6"/>
    <s v="June"/>
    <s v="2014"/>
    <n v="0.8"/>
    <n v="12"/>
    <n v="1.2"/>
    <x v="0"/>
  </r>
  <r>
    <s v="Government"/>
    <s v="Germany"/>
    <s v="Carretera"/>
    <s v="None"/>
    <n v="1513"/>
    <n v="3"/>
    <n v="350"/>
    <n v="529550"/>
    <n v="0"/>
    <n v="529550"/>
    <n v="393380"/>
    <n v="525011"/>
    <d v="2014-12-01T00:00:00"/>
    <n v="12"/>
    <s v="December"/>
    <s v="2014"/>
    <n v="0.99142857142857144"/>
    <n v="347"/>
    <n v="1.3346153846153845"/>
    <x v="1"/>
  </r>
  <r>
    <s v="Midmarket"/>
    <s v="Germany"/>
    <s v="Montana"/>
    <s v="None"/>
    <n v="921"/>
    <n v="5"/>
    <n v="15"/>
    <n v="13815"/>
    <n v="0"/>
    <n v="13815"/>
    <n v="9210"/>
    <n v="9210"/>
    <d v="2014-03-01T00:00:00"/>
    <n v="3"/>
    <s v="March"/>
    <s v="2014"/>
    <n v="0.66666666666666663"/>
    <n v="10"/>
    <n v="1"/>
    <x v="0"/>
  </r>
  <r>
    <s v="Channel Partners"/>
    <s v="Canada"/>
    <s v="Montana"/>
    <s v="None"/>
    <n v="2518"/>
    <n v="5"/>
    <n v="12"/>
    <n v="30216"/>
    <n v="0"/>
    <n v="30216"/>
    <n v="7554"/>
    <n v="17626"/>
    <d v="2014-06-01T00:00:00"/>
    <n v="6"/>
    <s v="June"/>
    <s v="2014"/>
    <n v="0.58333333333333337"/>
    <n v="7"/>
    <n v="2.3333333333333335"/>
    <x v="0"/>
  </r>
  <r>
    <s v="Government"/>
    <s v="France"/>
    <s v="Montana"/>
    <s v="None"/>
    <n v="1899"/>
    <n v="5"/>
    <n v="20"/>
    <n v="37980"/>
    <n v="0"/>
    <n v="37980"/>
    <n v="18990"/>
    <n v="28485"/>
    <d v="2014-06-01T00:00:00"/>
    <n v="6"/>
    <s v="June"/>
    <s v="2014"/>
    <n v="0.75"/>
    <n v="15"/>
    <n v="1.5"/>
    <x v="0"/>
  </r>
  <r>
    <s v="Channel Partners"/>
    <s v="Germany"/>
    <s v="Montana"/>
    <s v="None"/>
    <n v="1545"/>
    <n v="5"/>
    <n v="12"/>
    <n v="18540"/>
    <n v="0"/>
    <n v="18540"/>
    <n v="4635"/>
    <n v="10815"/>
    <d v="2014-06-01T00:00:00"/>
    <n v="6"/>
    <s v="June"/>
    <s v="2014"/>
    <n v="0.58333333333333337"/>
    <n v="7"/>
    <n v="2.3333333333333335"/>
    <x v="0"/>
  </r>
  <r>
    <s v="Midmarket"/>
    <s v="Mexico"/>
    <s v="Montana"/>
    <s v="None"/>
    <n v="2470"/>
    <n v="5"/>
    <n v="15"/>
    <n v="37050"/>
    <n v="0"/>
    <n v="37050"/>
    <n v="24700"/>
    <n v="24700"/>
    <d v="2014-06-01T00:00:00"/>
    <n v="6"/>
    <s v="June"/>
    <s v="2014"/>
    <n v="0.66666666666666663"/>
    <n v="10"/>
    <n v="1"/>
    <x v="0"/>
  </r>
  <r>
    <s v="Enterprise"/>
    <s v="Canada"/>
    <s v="Montana"/>
    <s v="None"/>
    <n v="2665.5"/>
    <n v="5"/>
    <n v="125"/>
    <n v="333187.5"/>
    <n v="0"/>
    <n v="333187.5"/>
    <n v="319860"/>
    <n v="319860"/>
    <d v="2014-07-01T00:00:00"/>
    <n v="7"/>
    <s v="July"/>
    <s v="2014"/>
    <n v="0.96"/>
    <n v="120"/>
    <n v="1"/>
    <x v="2"/>
  </r>
  <r>
    <s v="Small Business"/>
    <s v="Mexico"/>
    <s v="Montana"/>
    <s v="None"/>
    <n v="958"/>
    <n v="5"/>
    <n v="300"/>
    <n v="287400"/>
    <n v="0"/>
    <n v="287400"/>
    <n v="239500"/>
    <n v="282610"/>
    <d v="2014-08-01T00:00:00"/>
    <n v="8"/>
    <s v="August"/>
    <s v="2014"/>
    <n v="0.98333333333333328"/>
    <n v="295"/>
    <n v="1.18"/>
    <x v="1"/>
  </r>
  <r>
    <s v="Government"/>
    <s v="Germany"/>
    <s v="Montana"/>
    <s v="None"/>
    <n v="2146"/>
    <n v="5"/>
    <n v="7"/>
    <n v="15022"/>
    <n v="0"/>
    <n v="15022"/>
    <n v="10730"/>
    <n v="4292"/>
    <d v="2014-09-01T00:00:00"/>
    <n v="9"/>
    <s v="September"/>
    <s v="2014"/>
    <n v="0.2857142857142857"/>
    <n v="2"/>
    <n v="0.4"/>
    <x v="0"/>
  </r>
  <r>
    <s v="Enterprise"/>
    <s v="Canada"/>
    <s v="Montana"/>
    <s v="None"/>
    <n v="345"/>
    <n v="5"/>
    <n v="125"/>
    <n v="43125"/>
    <n v="0"/>
    <n v="43125"/>
    <n v="41400"/>
    <n v="41400"/>
    <d v="2013-10-01T00:00:00"/>
    <n v="10"/>
    <s v="October"/>
    <s v="2013"/>
    <n v="0.96"/>
    <n v="120"/>
    <n v="1"/>
    <x v="2"/>
  </r>
  <r>
    <s v="Midmarket"/>
    <s v="United States of America"/>
    <s v="Montana"/>
    <s v="None"/>
    <n v="615"/>
    <n v="5"/>
    <n v="15"/>
    <n v="9225"/>
    <n v="0"/>
    <n v="9225"/>
    <n v="6150"/>
    <n v="6150"/>
    <d v="2014-12-01T00:00:00"/>
    <n v="12"/>
    <s v="December"/>
    <s v="2014"/>
    <n v="0.66666666666666663"/>
    <n v="10"/>
    <n v="1"/>
    <x v="0"/>
  </r>
  <r>
    <s v="Government"/>
    <s v="Canada"/>
    <s v="Paseo"/>
    <s v="None"/>
    <n v="292"/>
    <n v="10"/>
    <n v="20"/>
    <n v="5840"/>
    <n v="0"/>
    <n v="5840"/>
    <n v="2920"/>
    <n v="2920"/>
    <d v="2014-02-01T00:00:00"/>
    <n v="2"/>
    <s v="February"/>
    <s v="2014"/>
    <n v="0.5"/>
    <n v="10"/>
    <n v="1"/>
    <x v="0"/>
  </r>
  <r>
    <s v="Midmarket"/>
    <s v="Mexico"/>
    <s v="Paseo"/>
    <s v="None"/>
    <n v="974"/>
    <n v="10"/>
    <n v="15"/>
    <n v="14610"/>
    <n v="0"/>
    <n v="14610"/>
    <n v="9740"/>
    <n v="4870"/>
    <d v="2014-02-01T00:00:00"/>
    <n v="2"/>
    <s v="February"/>
    <s v="2014"/>
    <n v="0.33333333333333331"/>
    <n v="5"/>
    <n v="0.5"/>
    <x v="0"/>
  </r>
  <r>
    <s v="Channel Partners"/>
    <s v="Canada"/>
    <s v="Paseo"/>
    <s v="None"/>
    <n v="2518"/>
    <n v="10"/>
    <n v="12"/>
    <n v="30216"/>
    <n v="0"/>
    <n v="30216"/>
    <n v="7554"/>
    <n v="5036"/>
    <d v="2014-06-01T00:00:00"/>
    <n v="6"/>
    <s v="June"/>
    <s v="2014"/>
    <n v="0.16666666666666666"/>
    <n v="2"/>
    <n v="0.66666666666666663"/>
    <x v="0"/>
  </r>
  <r>
    <s v="Government"/>
    <s v="Germany"/>
    <s v="Paseo"/>
    <s v="None"/>
    <n v="1006"/>
    <n v="10"/>
    <n v="350"/>
    <n v="352100"/>
    <n v="0"/>
    <n v="352100"/>
    <n v="261560"/>
    <n v="342040"/>
    <d v="2014-06-01T00:00:00"/>
    <n v="6"/>
    <s v="June"/>
    <s v="2014"/>
    <n v="0.97142857142857142"/>
    <n v="340"/>
    <n v="1.3076923076923077"/>
    <x v="1"/>
  </r>
  <r>
    <s v="Channel Partners"/>
    <s v="Germany"/>
    <s v="Paseo"/>
    <s v="None"/>
    <n v="367"/>
    <n v="10"/>
    <n v="12"/>
    <n v="4404"/>
    <n v="0"/>
    <n v="4404"/>
    <n v="1101"/>
    <n v="734"/>
    <d v="2014-07-01T00:00:00"/>
    <n v="7"/>
    <s v="July"/>
    <s v="2014"/>
    <n v="0.16666666666666666"/>
    <n v="2"/>
    <n v="0.66666666666666663"/>
    <x v="0"/>
  </r>
  <r>
    <s v="Government"/>
    <s v="Mexico"/>
    <s v="Paseo"/>
    <s v="None"/>
    <n v="883"/>
    <n v="10"/>
    <n v="7"/>
    <n v="6181"/>
    <n v="0"/>
    <n v="6181"/>
    <n v="4415"/>
    <n v="-2649"/>
    <d v="2014-08-01T00:00:00"/>
    <n v="8"/>
    <s v="August"/>
    <s v="2014"/>
    <n v="-0.42857142857142855"/>
    <n v="-3"/>
    <n v="-0.6"/>
    <x v="0"/>
  </r>
  <r>
    <s v="Midmarket"/>
    <s v="France"/>
    <s v="Paseo"/>
    <s v="None"/>
    <n v="549"/>
    <n v="10"/>
    <n v="15"/>
    <n v="8235"/>
    <n v="0"/>
    <n v="8235"/>
    <n v="5490"/>
    <n v="2745"/>
    <d v="2013-09-01T00:00:00"/>
    <n v="9"/>
    <s v="September"/>
    <s v="2013"/>
    <n v="0.33333333333333331"/>
    <n v="5"/>
    <n v="0.5"/>
    <x v="0"/>
  </r>
  <r>
    <s v="Small Business"/>
    <s v="Mexico"/>
    <s v="Paseo"/>
    <s v="None"/>
    <n v="788"/>
    <n v="10"/>
    <n v="300"/>
    <n v="236400"/>
    <n v="0"/>
    <n v="236400"/>
    <n v="197000"/>
    <n v="228520"/>
    <d v="2013-09-01T00:00:00"/>
    <n v="9"/>
    <s v="September"/>
    <s v="2013"/>
    <n v="0.96666666666666667"/>
    <n v="290"/>
    <n v="1.1599999999999999"/>
    <x v="1"/>
  </r>
  <r>
    <s v="Midmarket"/>
    <s v="Mexico"/>
    <s v="Paseo"/>
    <s v="None"/>
    <n v="2472"/>
    <n v="10"/>
    <n v="15"/>
    <n v="37080"/>
    <n v="0"/>
    <n v="37080"/>
    <n v="24720"/>
    <n v="12360"/>
    <d v="2014-09-01T00:00:00"/>
    <n v="9"/>
    <s v="September"/>
    <s v="2014"/>
    <n v="0.33333333333333331"/>
    <n v="5"/>
    <n v="0.5"/>
    <x v="0"/>
  </r>
  <r>
    <s v="Government"/>
    <s v="United States of America"/>
    <s v="Paseo"/>
    <s v="None"/>
    <n v="1143"/>
    <n v="10"/>
    <n v="7"/>
    <n v="8001"/>
    <n v="0"/>
    <n v="8001"/>
    <n v="5715"/>
    <n v="-3429"/>
    <d v="2014-10-01T00:00:00"/>
    <n v="10"/>
    <s v="October"/>
    <s v="2014"/>
    <n v="-0.42857142857142855"/>
    <n v="-3"/>
    <n v="-0.6"/>
    <x v="0"/>
  </r>
  <r>
    <s v="Government"/>
    <s v="Canada"/>
    <s v="Paseo"/>
    <s v="None"/>
    <n v="1725"/>
    <n v="10"/>
    <n v="350"/>
    <n v="603750"/>
    <n v="0"/>
    <n v="603750"/>
    <n v="448500"/>
    <n v="586500"/>
    <d v="2013-11-01T00:00:00"/>
    <n v="11"/>
    <s v="November"/>
    <s v="2013"/>
    <n v="0.97142857142857142"/>
    <n v="340"/>
    <n v="1.3076923076923077"/>
    <x v="1"/>
  </r>
  <r>
    <s v="Channel Partners"/>
    <s v="United States of America"/>
    <s v="Paseo"/>
    <s v="None"/>
    <n v="912"/>
    <n v="10"/>
    <n v="12"/>
    <n v="10944"/>
    <n v="0"/>
    <n v="10944"/>
    <n v="2736"/>
    <n v="1824"/>
    <d v="2013-11-01T00:00:00"/>
    <n v="11"/>
    <s v="November"/>
    <s v="2013"/>
    <n v="0.16666666666666666"/>
    <n v="2"/>
    <n v="0.66666666666666663"/>
    <x v="0"/>
  </r>
  <r>
    <s v="Midmarket"/>
    <s v="Canada"/>
    <s v="Paseo"/>
    <s v="None"/>
    <n v="2152"/>
    <n v="10"/>
    <n v="15"/>
    <n v="32280"/>
    <n v="0"/>
    <n v="32280"/>
    <n v="21520"/>
    <n v="10760"/>
    <d v="2013-12-01T00:00:00"/>
    <n v="12"/>
    <s v="December"/>
    <s v="2013"/>
    <n v="0.33333333333333331"/>
    <n v="5"/>
    <n v="0.5"/>
    <x v="0"/>
  </r>
  <r>
    <s v="Government"/>
    <s v="Canada"/>
    <s v="Paseo"/>
    <s v="None"/>
    <n v="1817"/>
    <n v="10"/>
    <n v="20"/>
    <n v="36340"/>
    <n v="0"/>
    <n v="36340"/>
    <n v="18170"/>
    <n v="18170"/>
    <d v="2014-12-01T00:00:00"/>
    <n v="12"/>
    <s v="December"/>
    <s v="2014"/>
    <n v="0.5"/>
    <n v="10"/>
    <n v="1"/>
    <x v="0"/>
  </r>
  <r>
    <s v="Government"/>
    <s v="Germany"/>
    <s v="Paseo"/>
    <s v="None"/>
    <n v="1513"/>
    <n v="10"/>
    <n v="350"/>
    <n v="529550"/>
    <n v="0"/>
    <n v="529550"/>
    <n v="393380"/>
    <n v="514420"/>
    <d v="2014-12-01T00:00:00"/>
    <n v="12"/>
    <s v="December"/>
    <s v="2014"/>
    <n v="0.97142857142857142"/>
    <n v="340"/>
    <n v="1.3076923076923077"/>
    <x v="1"/>
  </r>
  <r>
    <s v="Government"/>
    <s v="Mexico"/>
    <s v="Velo"/>
    <s v="None"/>
    <n v="1493"/>
    <n v="120"/>
    <n v="7"/>
    <n v="10451"/>
    <n v="0"/>
    <n v="10451"/>
    <n v="7465"/>
    <n v="-168709"/>
    <d v="2014-01-01T00:00:00"/>
    <n v="1"/>
    <s v="January"/>
    <s v="2014"/>
    <n v="-16.142857142857142"/>
    <n v="-113"/>
    <n v="-22.6"/>
    <x v="0"/>
  </r>
  <r>
    <s v="Enterprise"/>
    <s v="France"/>
    <s v="Velo"/>
    <s v="None"/>
    <n v="1804"/>
    <n v="120"/>
    <n v="125"/>
    <n v="225500"/>
    <n v="0"/>
    <n v="225500"/>
    <n v="216480"/>
    <n v="9020"/>
    <d v="2014-02-01T00:00:00"/>
    <n v="2"/>
    <s v="February"/>
    <s v="2014"/>
    <n v="0.04"/>
    <n v="5"/>
    <n v="4.1666666666666664E-2"/>
    <x v="2"/>
  </r>
  <r>
    <s v="Channel Partners"/>
    <s v="Germany"/>
    <s v="Velo"/>
    <s v="None"/>
    <n v="2161"/>
    <n v="120"/>
    <n v="12"/>
    <n v="25932"/>
    <n v="0"/>
    <n v="25932"/>
    <n v="6483"/>
    <n v="-233388"/>
    <d v="2014-03-01T00:00:00"/>
    <n v="3"/>
    <s v="March"/>
    <s v="2014"/>
    <n v="-9"/>
    <n v="-108"/>
    <n v="-36"/>
    <x v="0"/>
  </r>
  <r>
    <s v="Government"/>
    <s v="Germany"/>
    <s v="Velo"/>
    <s v="None"/>
    <n v="1006"/>
    <n v="120"/>
    <n v="350"/>
    <n v="352100"/>
    <n v="0"/>
    <n v="352100"/>
    <n v="261560"/>
    <n v="231380"/>
    <d v="2014-06-01T00:00:00"/>
    <n v="6"/>
    <s v="June"/>
    <s v="2014"/>
    <n v="0.65714285714285714"/>
    <n v="230"/>
    <n v="0.88461538461538458"/>
    <x v="1"/>
  </r>
  <r>
    <s v="Channel Partners"/>
    <s v="Germany"/>
    <s v="Velo"/>
    <s v="None"/>
    <n v="1545"/>
    <n v="120"/>
    <n v="12"/>
    <n v="18540"/>
    <n v="0"/>
    <n v="18540"/>
    <n v="4635"/>
    <n v="-166860"/>
    <d v="2014-06-01T00:00:00"/>
    <n v="6"/>
    <s v="June"/>
    <s v="2014"/>
    <n v="-9"/>
    <n v="-108"/>
    <n v="-36"/>
    <x v="0"/>
  </r>
  <r>
    <s v="Enterprise"/>
    <s v="United States of America"/>
    <s v="Velo"/>
    <s v="None"/>
    <n v="2821"/>
    <n v="120"/>
    <n v="125"/>
    <n v="352625"/>
    <n v="0"/>
    <n v="352625"/>
    <n v="338520"/>
    <n v="14105"/>
    <d v="2014-08-01T00:00:00"/>
    <n v="8"/>
    <s v="August"/>
    <s v="2014"/>
    <n v="0.04"/>
    <n v="5"/>
    <n v="4.1666666666666664E-2"/>
    <x v="2"/>
  </r>
  <r>
    <s v="Enterprise"/>
    <s v="Canada"/>
    <s v="Velo"/>
    <s v="None"/>
    <n v="345"/>
    <n v="120"/>
    <n v="125"/>
    <n v="43125"/>
    <n v="0"/>
    <n v="43125"/>
    <n v="41400"/>
    <n v="1725"/>
    <d v="2013-10-01T00:00:00"/>
    <n v="10"/>
    <s v="October"/>
    <s v="2013"/>
    <n v="0.04"/>
    <n v="5"/>
    <n v="4.1666666666666664E-2"/>
    <x v="2"/>
  </r>
  <r>
    <s v="Small Business"/>
    <s v="Canada"/>
    <s v="VTT"/>
    <s v="None"/>
    <n v="2001"/>
    <n v="250"/>
    <n v="300"/>
    <n v="600300"/>
    <n v="0"/>
    <n v="600300"/>
    <n v="500250"/>
    <n v="100050"/>
    <d v="2014-02-01T00:00:00"/>
    <n v="2"/>
    <s v="February"/>
    <s v="2014"/>
    <n v="0.16666666666666666"/>
    <n v="50"/>
    <n v="0.2"/>
    <x v="1"/>
  </r>
  <r>
    <s v="Channel Partners"/>
    <s v="Germany"/>
    <s v="VTT"/>
    <s v="None"/>
    <n v="2838"/>
    <n v="250"/>
    <n v="12"/>
    <n v="34056"/>
    <n v="0"/>
    <n v="34056"/>
    <n v="8514"/>
    <n v="-675444"/>
    <d v="2014-04-01T00:00:00"/>
    <n v="4"/>
    <s v="April"/>
    <s v="2014"/>
    <n v="-19.833333333333332"/>
    <n v="-238"/>
    <n v="-79.333333333333329"/>
    <x v="0"/>
  </r>
  <r>
    <s v="Midmarket"/>
    <s v="France"/>
    <s v="VTT"/>
    <s v="None"/>
    <n v="2178"/>
    <n v="250"/>
    <n v="15"/>
    <n v="32670"/>
    <n v="0"/>
    <n v="32670"/>
    <n v="21780"/>
    <n v="-511830"/>
    <d v="2014-06-01T00:00:00"/>
    <n v="6"/>
    <s v="June"/>
    <s v="2014"/>
    <n v="-15.666666666666666"/>
    <n v="-235"/>
    <n v="-23.5"/>
    <x v="0"/>
  </r>
  <r>
    <s v="Midmarket"/>
    <s v="Germany"/>
    <s v="VTT"/>
    <s v="None"/>
    <n v="888"/>
    <n v="250"/>
    <n v="15"/>
    <n v="13320"/>
    <n v="0"/>
    <n v="13320"/>
    <n v="8880"/>
    <n v="-208680"/>
    <d v="2014-06-01T00:00:00"/>
    <n v="6"/>
    <s v="June"/>
    <s v="2014"/>
    <n v="-15.666666666666666"/>
    <n v="-235"/>
    <n v="-23.5"/>
    <x v="0"/>
  </r>
  <r>
    <s v="Government"/>
    <s v="France"/>
    <s v="VTT"/>
    <s v="None"/>
    <n v="1527"/>
    <n v="250"/>
    <n v="350"/>
    <n v="534450"/>
    <n v="0"/>
    <n v="534450"/>
    <n v="397020"/>
    <n v="152700"/>
    <d v="2013-09-01T00:00:00"/>
    <n v="9"/>
    <s v="September"/>
    <s v="2013"/>
    <n v="0.2857142857142857"/>
    <n v="100"/>
    <n v="0.38461538461538464"/>
    <x v="1"/>
  </r>
  <r>
    <s v="Small Business"/>
    <s v="France"/>
    <s v="VTT"/>
    <s v="None"/>
    <n v="2151"/>
    <n v="250"/>
    <n v="300"/>
    <n v="645300"/>
    <n v="0"/>
    <n v="645300"/>
    <n v="537750"/>
    <n v="107550"/>
    <d v="2014-09-01T00:00:00"/>
    <n v="9"/>
    <s v="September"/>
    <s v="2014"/>
    <n v="0.16666666666666666"/>
    <n v="50"/>
    <n v="0.2"/>
    <x v="1"/>
  </r>
  <r>
    <s v="Government"/>
    <s v="Canada"/>
    <s v="VTT"/>
    <s v="None"/>
    <n v="1817"/>
    <n v="250"/>
    <n v="20"/>
    <n v="36340"/>
    <n v="0"/>
    <n v="36340"/>
    <n v="18170"/>
    <n v="-417910"/>
    <d v="2014-12-01T00:00:00"/>
    <n v="12"/>
    <s v="December"/>
    <s v="2014"/>
    <n v="-11.5"/>
    <n v="-230"/>
    <n v="-23"/>
    <x v="0"/>
  </r>
  <r>
    <s v="Government"/>
    <s v="France"/>
    <s v="Amarilla"/>
    <s v="None"/>
    <n v="2750"/>
    <n v="260"/>
    <n v="350"/>
    <n v="962500"/>
    <n v="0"/>
    <n v="962500"/>
    <n v="715000"/>
    <n v="247500"/>
    <d v="2014-02-01T00:00:00"/>
    <n v="2"/>
    <s v="February"/>
    <s v="2014"/>
    <n v="0.25714285714285712"/>
    <n v="90"/>
    <n v="0.34615384615384615"/>
    <x v="1"/>
  </r>
  <r>
    <s v="Channel Partners"/>
    <s v="United States of America"/>
    <s v="Amarilla"/>
    <s v="None"/>
    <n v="1953"/>
    <n v="260"/>
    <n v="12"/>
    <n v="23436"/>
    <n v="0"/>
    <n v="23436"/>
    <n v="5859"/>
    <n v="-484344"/>
    <d v="2014-04-01T00:00:00"/>
    <n v="4"/>
    <s v="April"/>
    <s v="2014"/>
    <n v="-20.666666666666668"/>
    <n v="-248"/>
    <n v="-82.666666666666671"/>
    <x v="0"/>
  </r>
  <r>
    <s v="Enterprise"/>
    <s v="Germany"/>
    <s v="Amarilla"/>
    <s v="None"/>
    <n v="4219.5"/>
    <n v="260"/>
    <n v="125"/>
    <n v="527437.5"/>
    <n v="0"/>
    <n v="527437.5"/>
    <n v="506340"/>
    <n v="-569632.5"/>
    <d v="2014-04-01T00:00:00"/>
    <n v="4"/>
    <s v="April"/>
    <s v="2014"/>
    <n v="-1.08"/>
    <n v="-135"/>
    <n v="-1.125"/>
    <x v="2"/>
  </r>
  <r>
    <s v="Government"/>
    <s v="France"/>
    <s v="Amarilla"/>
    <s v="None"/>
    <n v="1899"/>
    <n v="260"/>
    <n v="20"/>
    <n v="37980"/>
    <n v="0"/>
    <n v="37980"/>
    <n v="18990"/>
    <n v="-455760"/>
    <d v="2014-06-01T00:00:00"/>
    <n v="6"/>
    <s v="June"/>
    <s v="2014"/>
    <n v="-12"/>
    <n v="-240"/>
    <n v="-24"/>
    <x v="0"/>
  </r>
  <r>
    <s v="Government"/>
    <s v="Germany"/>
    <s v="Amarilla"/>
    <s v="None"/>
    <n v="1686"/>
    <n v="260"/>
    <n v="7"/>
    <n v="11802"/>
    <n v="0"/>
    <n v="11802"/>
    <n v="8430"/>
    <n v="-426558"/>
    <d v="2014-07-01T00:00:00"/>
    <n v="7"/>
    <s v="July"/>
    <s v="2014"/>
    <n v="-36.142857142857146"/>
    <n v="-253"/>
    <n v="-50.6"/>
    <x v="0"/>
  </r>
  <r>
    <s v="Channel Partners"/>
    <s v="United States of America"/>
    <s v="Amarilla"/>
    <s v="None"/>
    <n v="2141"/>
    <n v="260"/>
    <n v="12"/>
    <n v="25692"/>
    <n v="0"/>
    <n v="25692"/>
    <n v="6423"/>
    <n v="-530968"/>
    <d v="2014-08-01T00:00:00"/>
    <n v="8"/>
    <s v="August"/>
    <s v="2014"/>
    <n v="-20.666666666666668"/>
    <n v="-248"/>
    <n v="-82.666666666666671"/>
    <x v="0"/>
  </r>
  <r>
    <s v="Government"/>
    <s v="United States of America"/>
    <s v="Amarilla"/>
    <s v="None"/>
    <n v="1143"/>
    <n v="260"/>
    <n v="7"/>
    <n v="8001"/>
    <n v="0"/>
    <n v="8001"/>
    <n v="5715"/>
    <n v="-289179"/>
    <d v="2014-10-01T00:00:00"/>
    <n v="10"/>
    <s v="October"/>
    <s v="2014"/>
    <n v="-36.142857142857146"/>
    <n v="-253"/>
    <n v="-50.6"/>
    <x v="0"/>
  </r>
  <r>
    <s v="Midmarket"/>
    <s v="United States of America"/>
    <s v="Amarilla"/>
    <s v="None"/>
    <n v="615"/>
    <n v="260"/>
    <n v="15"/>
    <n v="9225"/>
    <n v="0"/>
    <n v="9225"/>
    <n v="6150"/>
    <n v="-150675"/>
    <d v="2014-12-01T00:00:00"/>
    <n v="12"/>
    <s v="December"/>
    <s v="2014"/>
    <n v="-16.333333333333332"/>
    <n v="-245"/>
    <n v="-24.5"/>
    <x v="0"/>
  </r>
  <r>
    <s v="Government"/>
    <s v="France"/>
    <s v="Paseo"/>
    <s v="Low"/>
    <n v="3945"/>
    <n v="10"/>
    <n v="7"/>
    <n v="27615"/>
    <n v="276.14999999999998"/>
    <n v="27338.85"/>
    <n v="19725"/>
    <n v="-11835"/>
    <d v="2014-01-01T00:00:00"/>
    <n v="1"/>
    <s v="January"/>
    <s v="2014"/>
    <n v="-0.4329004329004329"/>
    <n v="-3"/>
    <n v="-0.6"/>
    <x v="0"/>
  </r>
  <r>
    <s v="Midmarket"/>
    <s v="France"/>
    <s v="Paseo"/>
    <s v="Low"/>
    <n v="2296"/>
    <n v="10"/>
    <n v="15"/>
    <n v="34440"/>
    <n v="344.4"/>
    <n v="34095.599999999999"/>
    <n v="22960"/>
    <n v="11480"/>
    <d v="2014-02-01T00:00:00"/>
    <n v="2"/>
    <s v="February"/>
    <s v="2014"/>
    <n v="0.33670033670033672"/>
    <n v="5"/>
    <n v="0.5"/>
    <x v="0"/>
  </r>
  <r>
    <s v="Government"/>
    <s v="France"/>
    <s v="Paseo"/>
    <s v="Low"/>
    <n v="1030"/>
    <n v="10"/>
    <n v="7"/>
    <n v="7210"/>
    <n v="72.099999999999994"/>
    <n v="7137.9"/>
    <n v="5150"/>
    <n v="-3090"/>
    <d v="2014-05-01T00:00:00"/>
    <n v="5"/>
    <s v="May"/>
    <s v="2014"/>
    <n v="-0.4329004329004329"/>
    <n v="-3"/>
    <n v="-0.6"/>
    <x v="0"/>
  </r>
  <r>
    <s v="Government"/>
    <s v="France"/>
    <s v="Velo"/>
    <s v="Low"/>
    <n v="639"/>
    <n v="120"/>
    <n v="7"/>
    <n v="4473"/>
    <n v="44.73"/>
    <n v="4428.2700000000004"/>
    <n v="3195"/>
    <n v="-72207"/>
    <d v="2014-11-01T00:00:00"/>
    <n v="11"/>
    <s v="November"/>
    <s v="2014"/>
    <n v="-16.305916305916305"/>
    <n v="-113"/>
    <n v="-22.6"/>
    <x v="0"/>
  </r>
  <r>
    <s v="Government"/>
    <s v="Canada"/>
    <s v="VTT"/>
    <s v="Low"/>
    <n v="1326"/>
    <n v="250"/>
    <n v="7"/>
    <n v="9282"/>
    <n v="92.82"/>
    <n v="9189.18"/>
    <n v="6630"/>
    <n v="-322218"/>
    <d v="2014-03-01T00:00:00"/>
    <n v="3"/>
    <s v="March"/>
    <s v="2014"/>
    <n v="-35.064935064935064"/>
    <n v="-243"/>
    <n v="-48.6"/>
    <x v="0"/>
  </r>
  <r>
    <s v="Channel Partners"/>
    <s v="United States of America"/>
    <s v="Carretera"/>
    <s v="Low"/>
    <n v="1858"/>
    <n v="3"/>
    <n v="12"/>
    <n v="22296"/>
    <n v="222.96"/>
    <n v="22073.040000000001"/>
    <n v="5574"/>
    <n v="16722"/>
    <d v="2014-02-01T00:00:00"/>
    <n v="2"/>
    <s v="February"/>
    <s v="2014"/>
    <n v="0.75757575757575757"/>
    <n v="9"/>
    <n v="3"/>
    <x v="0"/>
  </r>
  <r>
    <s v="Government"/>
    <s v="Mexico"/>
    <s v="Carretera"/>
    <s v="Low"/>
    <n v="1210"/>
    <n v="3"/>
    <n v="350"/>
    <n v="423500"/>
    <n v="4235"/>
    <n v="419265"/>
    <n v="314600"/>
    <n v="419870"/>
    <d v="2014-03-01T00:00:00"/>
    <n v="3"/>
    <s v="March"/>
    <s v="2014"/>
    <n v="1.0014430014430014"/>
    <n v="347"/>
    <n v="1.3346153846153845"/>
    <x v="1"/>
  </r>
  <r>
    <s v="Government"/>
    <s v="United States of America"/>
    <s v="Carretera"/>
    <s v="Low"/>
    <n v="2529"/>
    <n v="3"/>
    <n v="7"/>
    <n v="17703"/>
    <n v="177.03"/>
    <n v="17525.97"/>
    <n v="12645"/>
    <n v="10116"/>
    <d v="2014-07-01T00:00:00"/>
    <n v="7"/>
    <s v="July"/>
    <s v="2014"/>
    <n v="0.57720057720057716"/>
    <n v="4"/>
    <n v="0.8"/>
    <x v="0"/>
  </r>
  <r>
    <s v="Channel Partners"/>
    <s v="Canada"/>
    <s v="Carretera"/>
    <s v="Low"/>
    <n v="1445"/>
    <n v="3"/>
    <n v="12"/>
    <n v="17340"/>
    <n v="173.4"/>
    <n v="17166.599999999999"/>
    <n v="4335"/>
    <n v="13005"/>
    <d v="2014-09-01T00:00:00"/>
    <n v="9"/>
    <s v="September"/>
    <s v="2014"/>
    <n v="0.75757575757575768"/>
    <n v="9"/>
    <n v="3"/>
    <x v="0"/>
  </r>
  <r>
    <s v="Enterprise"/>
    <s v="United States of America"/>
    <s v="Carretera"/>
    <s v="Low"/>
    <n v="330"/>
    <n v="3"/>
    <n v="125"/>
    <n v="41250"/>
    <n v="412.5"/>
    <n v="40837.5"/>
    <n v="39600"/>
    <n v="40260"/>
    <d v="2013-09-01T00:00:00"/>
    <n v="9"/>
    <s v="September"/>
    <s v="2013"/>
    <n v="0.98585858585858588"/>
    <n v="122"/>
    <n v="1.0166666666666666"/>
    <x v="2"/>
  </r>
  <r>
    <s v="Channel Partners"/>
    <s v="France"/>
    <s v="Carretera"/>
    <s v="Low"/>
    <n v="2671"/>
    <n v="3"/>
    <n v="12"/>
    <n v="32052"/>
    <n v="320.52"/>
    <n v="31731.48"/>
    <n v="8013"/>
    <n v="24039"/>
    <d v="2014-09-01T00:00:00"/>
    <n v="9"/>
    <s v="September"/>
    <s v="2014"/>
    <n v="0.75757575757575757"/>
    <n v="9"/>
    <n v="3"/>
    <x v="0"/>
  </r>
  <r>
    <s v="Channel Partners"/>
    <s v="Germany"/>
    <s v="Carretera"/>
    <s v="Low"/>
    <n v="766"/>
    <n v="3"/>
    <n v="12"/>
    <n v="9192"/>
    <n v="91.92"/>
    <n v="9100.08"/>
    <n v="2298"/>
    <n v="6894"/>
    <d v="2013-10-01T00:00:00"/>
    <n v="10"/>
    <s v="October"/>
    <s v="2013"/>
    <n v="0.75757575757575757"/>
    <n v="9"/>
    <n v="3"/>
    <x v="0"/>
  </r>
  <r>
    <s v="Small Business"/>
    <s v="Mexico"/>
    <s v="Carretera"/>
    <s v="Low"/>
    <n v="494"/>
    <n v="3"/>
    <n v="300"/>
    <n v="148200"/>
    <n v="1482"/>
    <n v="146718"/>
    <n v="123500"/>
    <n v="146718"/>
    <d v="2013-10-01T00:00:00"/>
    <n v="10"/>
    <s v="October"/>
    <s v="2013"/>
    <n v="1"/>
    <n v="297"/>
    <n v="1.1879999999999999"/>
    <x v="1"/>
  </r>
  <r>
    <s v="Government"/>
    <s v="Mexico"/>
    <s v="Carretera"/>
    <s v="Low"/>
    <n v="1397"/>
    <n v="3"/>
    <n v="350"/>
    <n v="488950"/>
    <n v="4889.5"/>
    <n v="484060.5"/>
    <n v="363220"/>
    <n v="484759"/>
    <d v="2014-10-01T00:00:00"/>
    <n v="10"/>
    <s v="October"/>
    <s v="2014"/>
    <n v="1.0014430014430014"/>
    <n v="347"/>
    <n v="1.3346153846153845"/>
    <x v="1"/>
  </r>
  <r>
    <s v="Government"/>
    <s v="France"/>
    <s v="Carretera"/>
    <s v="Low"/>
    <n v="2155"/>
    <n v="3"/>
    <n v="350"/>
    <n v="754250"/>
    <n v="7542.5"/>
    <n v="746707.5"/>
    <n v="560300"/>
    <n v="747785"/>
    <d v="2014-12-01T00:00:00"/>
    <n v="12"/>
    <s v="December"/>
    <s v="2014"/>
    <n v="1.0014430014430014"/>
    <n v="347"/>
    <n v="1.3346153846153845"/>
    <x v="1"/>
  </r>
  <r>
    <s v="Midmarket"/>
    <s v="Mexico"/>
    <s v="Montana"/>
    <s v="Low"/>
    <n v="2214"/>
    <n v="5"/>
    <n v="15"/>
    <n v="33210"/>
    <n v="332.1"/>
    <n v="32877.9"/>
    <n v="22140"/>
    <n v="22140"/>
    <d v="2014-03-01T00:00:00"/>
    <n v="3"/>
    <s v="March"/>
    <s v="2014"/>
    <n v="0.67340067340067333"/>
    <n v="10"/>
    <n v="1"/>
    <x v="0"/>
  </r>
  <r>
    <s v="Small Business"/>
    <s v="United States of America"/>
    <s v="Montana"/>
    <s v="Low"/>
    <n v="2301"/>
    <n v="5"/>
    <n v="300"/>
    <n v="690300"/>
    <n v="6903"/>
    <n v="683397"/>
    <n v="575250"/>
    <n v="678795"/>
    <d v="2014-04-01T00:00:00"/>
    <n v="4"/>
    <s v="April"/>
    <s v="2014"/>
    <n v="0.9932659932659933"/>
    <n v="295"/>
    <n v="1.18"/>
    <x v="1"/>
  </r>
  <r>
    <s v="Government"/>
    <s v="France"/>
    <s v="Montana"/>
    <s v="Low"/>
    <n v="1375.5"/>
    <n v="5"/>
    <n v="20"/>
    <n v="27510"/>
    <n v="275.10000000000002"/>
    <n v="27234.9"/>
    <n v="13755"/>
    <n v="20632.5"/>
    <d v="2014-07-01T00:00:00"/>
    <n v="7"/>
    <s v="July"/>
    <s v="2014"/>
    <n v="0.75757575757575757"/>
    <n v="15"/>
    <n v="1.5"/>
    <x v="0"/>
  </r>
  <r>
    <s v="Government"/>
    <s v="Canada"/>
    <s v="Montana"/>
    <s v="Low"/>
    <n v="1830"/>
    <n v="5"/>
    <n v="7"/>
    <n v="12810"/>
    <n v="128.1"/>
    <n v="12681.9"/>
    <n v="9150"/>
    <n v="3660"/>
    <d v="2014-08-01T00:00:00"/>
    <n v="8"/>
    <s v="August"/>
    <s v="2014"/>
    <n v="0.28860028860028863"/>
    <n v="2"/>
    <n v="0.4"/>
    <x v="0"/>
  </r>
  <r>
    <s v="Small Business"/>
    <s v="United States of America"/>
    <s v="Montana"/>
    <s v="Low"/>
    <n v="2498"/>
    <n v="5"/>
    <n v="300"/>
    <n v="749400"/>
    <n v="7494"/>
    <n v="741906"/>
    <n v="624500"/>
    <n v="736910"/>
    <d v="2013-09-01T00:00:00"/>
    <n v="9"/>
    <s v="September"/>
    <s v="2013"/>
    <n v="0.9932659932659933"/>
    <n v="295"/>
    <n v="1.18"/>
    <x v="1"/>
  </r>
  <r>
    <s v="Enterprise"/>
    <s v="United States of America"/>
    <s v="Montana"/>
    <s v="Low"/>
    <n v="663"/>
    <n v="5"/>
    <n v="125"/>
    <n v="82875"/>
    <n v="828.75"/>
    <n v="82046.25"/>
    <n v="79560"/>
    <n v="79560"/>
    <d v="2013-10-01T00:00:00"/>
    <n v="10"/>
    <s v="October"/>
    <s v="2013"/>
    <n v="0.96969696969696972"/>
    <n v="120"/>
    <n v="1"/>
    <x v="2"/>
  </r>
  <r>
    <s v="Midmarket"/>
    <s v="United States of America"/>
    <s v="Paseo"/>
    <s v="Low"/>
    <n v="1514"/>
    <n v="10"/>
    <n v="15"/>
    <n v="22710"/>
    <n v="227.1"/>
    <n v="22482.9"/>
    <n v="15140"/>
    <n v="7570"/>
    <d v="2014-02-01T00:00:00"/>
    <n v="2"/>
    <s v="February"/>
    <s v="2014"/>
    <n v="0.33670033670033667"/>
    <n v="5"/>
    <n v="0.5"/>
    <x v="0"/>
  </r>
  <r>
    <s v="Government"/>
    <s v="United States of America"/>
    <s v="Paseo"/>
    <s v="Low"/>
    <n v="4492.5"/>
    <n v="10"/>
    <n v="7"/>
    <n v="31447.5"/>
    <n v="314.47500000000002"/>
    <n v="31133.025000000001"/>
    <n v="22462.5"/>
    <n v="-13477.5"/>
    <d v="2014-04-01T00:00:00"/>
    <n v="4"/>
    <s v="April"/>
    <s v="2014"/>
    <n v="-0.4329004329004329"/>
    <n v="-3"/>
    <n v="-0.6"/>
    <x v="0"/>
  </r>
  <r>
    <s v="Enterprise"/>
    <s v="United States of America"/>
    <s v="Paseo"/>
    <s v="Low"/>
    <n v="727"/>
    <n v="10"/>
    <n v="125"/>
    <n v="90875"/>
    <n v="908.75"/>
    <n v="89966.25"/>
    <n v="87240"/>
    <n v="83605"/>
    <d v="2014-06-01T00:00:00"/>
    <n v="6"/>
    <s v="June"/>
    <s v="2014"/>
    <n v="0.92929292929292928"/>
    <n v="115"/>
    <n v="0.95833333333333337"/>
    <x v="2"/>
  </r>
  <r>
    <s v="Enterprise"/>
    <s v="France"/>
    <s v="Paseo"/>
    <s v="Low"/>
    <n v="787"/>
    <n v="10"/>
    <n v="125"/>
    <n v="98375"/>
    <n v="983.75"/>
    <n v="97391.25"/>
    <n v="94440"/>
    <n v="90505"/>
    <d v="2014-06-01T00:00:00"/>
    <n v="6"/>
    <s v="June"/>
    <s v="2014"/>
    <n v="0.92929292929292928"/>
    <n v="115"/>
    <n v="0.95833333333333337"/>
    <x v="2"/>
  </r>
  <r>
    <s v="Enterprise"/>
    <s v="Mexico"/>
    <s v="Paseo"/>
    <s v="Low"/>
    <n v="1823"/>
    <n v="10"/>
    <n v="125"/>
    <n v="227875"/>
    <n v="2278.75"/>
    <n v="225596.25"/>
    <n v="218760"/>
    <n v="209645"/>
    <d v="2014-07-01T00:00:00"/>
    <n v="7"/>
    <s v="July"/>
    <s v="2014"/>
    <n v="0.92929292929292928"/>
    <n v="115"/>
    <n v="0.95833333333333337"/>
    <x v="2"/>
  </r>
  <r>
    <s v="Midmarket"/>
    <s v="Germany"/>
    <s v="Paseo"/>
    <s v="Low"/>
    <n v="747"/>
    <n v="10"/>
    <n v="15"/>
    <n v="11205"/>
    <n v="112.05"/>
    <n v="11092.95"/>
    <n v="7470"/>
    <n v="3735"/>
    <d v="2014-09-01T00:00:00"/>
    <n v="9"/>
    <s v="September"/>
    <s v="2014"/>
    <n v="0.33670033670033667"/>
    <n v="5"/>
    <n v="0.5"/>
    <x v="0"/>
  </r>
  <r>
    <s v="Channel Partners"/>
    <s v="Germany"/>
    <s v="Paseo"/>
    <s v="Low"/>
    <n v="766"/>
    <n v="10"/>
    <n v="12"/>
    <n v="9192"/>
    <n v="91.92"/>
    <n v="9100.08"/>
    <n v="2298"/>
    <n v="1532"/>
    <d v="2013-10-01T00:00:00"/>
    <n v="10"/>
    <s v="October"/>
    <s v="2013"/>
    <n v="0.16835016835016836"/>
    <n v="2"/>
    <n v="0.66666666666666663"/>
    <x v="0"/>
  </r>
  <r>
    <s v="Small Business"/>
    <s v="United States of America"/>
    <s v="Paseo"/>
    <s v="Low"/>
    <n v="2905"/>
    <n v="10"/>
    <n v="300"/>
    <n v="871500"/>
    <n v="8715"/>
    <n v="862785"/>
    <n v="726250"/>
    <n v="842450"/>
    <d v="2014-11-01T00:00:00"/>
    <n v="11"/>
    <s v="November"/>
    <s v="2014"/>
    <n v="0.97643097643097643"/>
    <n v="290"/>
    <n v="1.1599999999999999"/>
    <x v="1"/>
  </r>
  <r>
    <s v="Government"/>
    <s v="France"/>
    <s v="Paseo"/>
    <s v="Low"/>
    <n v="2155"/>
    <n v="10"/>
    <n v="350"/>
    <n v="754250"/>
    <n v="7542.5"/>
    <n v="746707.5"/>
    <n v="560300"/>
    <n v="732700"/>
    <d v="2014-12-01T00:00:00"/>
    <n v="12"/>
    <s v="December"/>
    <s v="2014"/>
    <n v="0.98124098124098125"/>
    <n v="340"/>
    <n v="1.3076923076923077"/>
    <x v="1"/>
  </r>
  <r>
    <s v="Government"/>
    <s v="France"/>
    <s v="Velo"/>
    <s v="Low"/>
    <n v="3864"/>
    <n v="120"/>
    <n v="20"/>
    <n v="77280"/>
    <n v="772.80000000000007"/>
    <n v="76507.199999999997"/>
    <n v="38640"/>
    <n v="-386400"/>
    <d v="2014-04-01T00:00:00"/>
    <n v="4"/>
    <s v="April"/>
    <s v="2014"/>
    <n v="-5.0505050505050511"/>
    <n v="-100"/>
    <n v="-10"/>
    <x v="0"/>
  </r>
  <r>
    <s v="Government"/>
    <s v="Mexico"/>
    <s v="Velo"/>
    <s v="Low"/>
    <n v="362"/>
    <n v="120"/>
    <n v="7"/>
    <n v="2534"/>
    <n v="25.34"/>
    <n v="2508.66"/>
    <n v="1810"/>
    <n v="-40906"/>
    <d v="2014-05-01T00:00:00"/>
    <n v="5"/>
    <s v="May"/>
    <s v="2014"/>
    <n v="-16.305916305916305"/>
    <n v="-113"/>
    <n v="-22.6"/>
    <x v="0"/>
  </r>
  <r>
    <s v="Enterprise"/>
    <s v="Canada"/>
    <s v="Velo"/>
    <s v="Low"/>
    <n v="923"/>
    <n v="120"/>
    <n v="125"/>
    <n v="115375"/>
    <n v="1153.75"/>
    <n v="114221.25"/>
    <n v="110760"/>
    <n v="4615"/>
    <d v="2014-08-01T00:00:00"/>
    <n v="8"/>
    <s v="August"/>
    <s v="2014"/>
    <n v="4.0404040404040407E-2"/>
    <n v="5"/>
    <n v="4.1666666666666664E-2"/>
    <x v="2"/>
  </r>
  <r>
    <s v="Enterprise"/>
    <s v="United States of America"/>
    <s v="Velo"/>
    <s v="Low"/>
    <n v="663"/>
    <n v="120"/>
    <n v="125"/>
    <n v="82875"/>
    <n v="828.75"/>
    <n v="82046.25"/>
    <n v="79560"/>
    <n v="3315"/>
    <d v="2013-10-01T00:00:00"/>
    <n v="10"/>
    <s v="October"/>
    <s v="2013"/>
    <n v="4.0404040404040407E-2"/>
    <n v="5"/>
    <n v="4.1666666666666664E-2"/>
    <x v="2"/>
  </r>
  <r>
    <s v="Government"/>
    <s v="Canada"/>
    <s v="Velo"/>
    <s v="Low"/>
    <n v="2092"/>
    <n v="120"/>
    <n v="7"/>
    <n v="14644"/>
    <n v="146.44"/>
    <n v="14497.56"/>
    <n v="10460"/>
    <n v="-236396"/>
    <d v="2013-11-01T00:00:00"/>
    <n v="11"/>
    <s v="November"/>
    <s v="2013"/>
    <n v="-16.305916305916305"/>
    <n v="-113"/>
    <n v="-22.6"/>
    <x v="0"/>
  </r>
  <r>
    <s v="Government"/>
    <s v="Germany"/>
    <s v="VTT"/>
    <s v="Low"/>
    <n v="263"/>
    <n v="250"/>
    <n v="7"/>
    <n v="1841"/>
    <n v="18.41"/>
    <n v="1822.59"/>
    <n v="1315"/>
    <n v="-63909"/>
    <d v="2014-03-01T00:00:00"/>
    <n v="3"/>
    <s v="March"/>
    <s v="2014"/>
    <n v="-35.064935064935064"/>
    <n v="-243"/>
    <n v="-48.6"/>
    <x v="0"/>
  </r>
  <r>
    <s v="Government"/>
    <s v="Canada"/>
    <s v="VTT"/>
    <s v="Low"/>
    <n v="943.5"/>
    <n v="250"/>
    <n v="350"/>
    <n v="330225"/>
    <n v="3302.25"/>
    <n v="326922.75"/>
    <n v="245310"/>
    <n v="94350"/>
    <d v="2014-04-01T00:00:00"/>
    <n v="4"/>
    <s v="April"/>
    <s v="2014"/>
    <n v="0.28860028860028858"/>
    <n v="100"/>
    <n v="0.38461538461538464"/>
    <x v="1"/>
  </r>
  <r>
    <s v="Enterprise"/>
    <s v="United States of America"/>
    <s v="VTT"/>
    <s v="Low"/>
    <n v="727"/>
    <n v="250"/>
    <n v="125"/>
    <n v="90875"/>
    <n v="908.75"/>
    <n v="89966.25"/>
    <n v="87240"/>
    <n v="-90875"/>
    <d v="2014-06-01T00:00:00"/>
    <n v="6"/>
    <s v="June"/>
    <s v="2014"/>
    <n v="-1.0101010101010102"/>
    <n v="-125"/>
    <n v="-1.0416666666666667"/>
    <x v="2"/>
  </r>
  <r>
    <s v="Enterprise"/>
    <s v="France"/>
    <s v="VTT"/>
    <s v="Low"/>
    <n v="787"/>
    <n v="250"/>
    <n v="125"/>
    <n v="98375"/>
    <n v="983.75"/>
    <n v="97391.25"/>
    <n v="94440"/>
    <n v="-98375"/>
    <d v="2014-06-01T00:00:00"/>
    <n v="6"/>
    <s v="June"/>
    <s v="2014"/>
    <n v="-1.0101010101010102"/>
    <n v="-125"/>
    <n v="-1.0416666666666667"/>
    <x v="2"/>
  </r>
  <r>
    <s v="Small Business"/>
    <s v="Germany"/>
    <s v="VTT"/>
    <s v="Low"/>
    <n v="986"/>
    <n v="250"/>
    <n v="300"/>
    <n v="295800"/>
    <n v="2958"/>
    <n v="292842"/>
    <n v="246500"/>
    <n v="49300"/>
    <d v="2014-09-01T00:00:00"/>
    <n v="9"/>
    <s v="September"/>
    <s v="2014"/>
    <n v="0.16835016835016836"/>
    <n v="50"/>
    <n v="0.2"/>
    <x v="1"/>
  </r>
  <r>
    <s v="Small Business"/>
    <s v="Mexico"/>
    <s v="VTT"/>
    <s v="Low"/>
    <n v="494"/>
    <n v="250"/>
    <n v="300"/>
    <n v="148200"/>
    <n v="1482"/>
    <n v="146718"/>
    <n v="123500"/>
    <n v="24700"/>
    <d v="2013-10-01T00:00:00"/>
    <n v="10"/>
    <s v="October"/>
    <s v="2013"/>
    <n v="0.16835016835016836"/>
    <n v="50"/>
    <n v="0.2"/>
    <x v="1"/>
  </r>
  <r>
    <s v="Government"/>
    <s v="Mexico"/>
    <s v="VTT"/>
    <s v="Low"/>
    <n v="1397"/>
    <n v="250"/>
    <n v="350"/>
    <n v="488950"/>
    <n v="4889.5"/>
    <n v="484060.5"/>
    <n v="363220"/>
    <n v="139700"/>
    <d v="2014-10-01T00:00:00"/>
    <n v="10"/>
    <s v="October"/>
    <s v="2014"/>
    <n v="0.28860028860028858"/>
    <n v="100"/>
    <n v="0.38461538461538464"/>
    <x v="1"/>
  </r>
  <r>
    <s v="Enterprise"/>
    <s v="France"/>
    <s v="VTT"/>
    <s v="Low"/>
    <n v="1744"/>
    <n v="250"/>
    <n v="125"/>
    <n v="218000"/>
    <n v="2180"/>
    <n v="215820"/>
    <n v="209280"/>
    <n v="-218000"/>
    <d v="2014-11-01T00:00:00"/>
    <n v="11"/>
    <s v="November"/>
    <s v="2014"/>
    <n v="-1.0101010101010102"/>
    <n v="-125"/>
    <n v="-1.0416666666666667"/>
    <x v="2"/>
  </r>
  <r>
    <s v="Channel Partners"/>
    <s v="United States of America"/>
    <s v="Amarilla"/>
    <s v="Low"/>
    <n v="1989"/>
    <n v="260"/>
    <n v="12"/>
    <n v="23868"/>
    <n v="238.68"/>
    <n v="23629.32"/>
    <n v="5967"/>
    <n v="-493272"/>
    <d v="2013-09-01T00:00:00"/>
    <n v="9"/>
    <s v="September"/>
    <s v="2013"/>
    <n v="-20.875420875420875"/>
    <n v="-248"/>
    <n v="-82.666666666666671"/>
    <x v="0"/>
  </r>
  <r>
    <s v="Midmarket"/>
    <s v="France"/>
    <s v="Amarilla"/>
    <s v="Low"/>
    <n v="321"/>
    <n v="260"/>
    <n v="15"/>
    <n v="4815"/>
    <n v="48.15"/>
    <n v="4766.8500000000004"/>
    <n v="3210"/>
    <n v="-78645"/>
    <d v="2013-11-01T00:00:00"/>
    <n v="11"/>
    <s v="November"/>
    <s v="2013"/>
    <n v="-16.498316498316498"/>
    <n v="-245"/>
    <n v="-24.5"/>
    <x v="0"/>
  </r>
  <r>
    <s v="Enterprise"/>
    <s v="Canada"/>
    <s v="Carretera"/>
    <s v="Low"/>
    <n v="742.5"/>
    <n v="3"/>
    <n v="125"/>
    <n v="92812.5"/>
    <n v="1856.25"/>
    <n v="90956.25"/>
    <n v="89100"/>
    <n v="90585"/>
    <d v="2014-04-01T00:00:00"/>
    <n v="4"/>
    <s v="April"/>
    <s v="2014"/>
    <n v="0.99591836734693873"/>
    <n v="122"/>
    <n v="1.0166666666666666"/>
    <x v="2"/>
  </r>
  <r>
    <s v="Channel Partners"/>
    <s v="Canada"/>
    <s v="Carretera"/>
    <s v="Low"/>
    <n v="1295"/>
    <n v="3"/>
    <n v="12"/>
    <n v="15540"/>
    <n v="310.8"/>
    <n v="15229.2"/>
    <n v="3885"/>
    <n v="11655"/>
    <d v="2014-10-01T00:00:00"/>
    <n v="10"/>
    <s v="October"/>
    <s v="2014"/>
    <n v="0.76530612244897955"/>
    <n v="9"/>
    <n v="3"/>
    <x v="0"/>
  </r>
  <r>
    <s v="Small Business"/>
    <s v="Germany"/>
    <s v="Carretera"/>
    <s v="Low"/>
    <n v="214"/>
    <n v="3"/>
    <n v="300"/>
    <n v="64200"/>
    <n v="1284"/>
    <n v="62916"/>
    <n v="53500"/>
    <n v="63558"/>
    <d v="2013-10-01T00:00:00"/>
    <n v="10"/>
    <s v="October"/>
    <s v="2013"/>
    <n v="1.010204081632653"/>
    <n v="297"/>
    <n v="1.1879999999999999"/>
    <x v="1"/>
  </r>
  <r>
    <s v="Government"/>
    <s v="France"/>
    <s v="Carretera"/>
    <s v="Low"/>
    <n v="2145"/>
    <n v="3"/>
    <n v="7"/>
    <n v="15015"/>
    <n v="300.3"/>
    <n v="14714.7"/>
    <n v="10725"/>
    <n v="8580"/>
    <d v="2013-11-01T00:00:00"/>
    <n v="11"/>
    <s v="November"/>
    <s v="2013"/>
    <n v="0.58309037900874627"/>
    <n v="4"/>
    <n v="0.8"/>
    <x v="0"/>
  </r>
  <r>
    <s v="Government"/>
    <s v="Canada"/>
    <s v="Carretera"/>
    <s v="Low"/>
    <n v="2852"/>
    <n v="3"/>
    <n v="350"/>
    <n v="998200"/>
    <n v="19964"/>
    <n v="978236"/>
    <n v="741520"/>
    <n v="989644"/>
    <d v="2014-12-01T00:00:00"/>
    <n v="12"/>
    <s v="December"/>
    <s v="2014"/>
    <n v="1.0116618075801749"/>
    <n v="347"/>
    <n v="1.3346153846153845"/>
    <x v="1"/>
  </r>
  <r>
    <s v="Channel Partners"/>
    <s v="United States of America"/>
    <s v="Montana"/>
    <s v="Low"/>
    <n v="1142"/>
    <n v="5"/>
    <n v="12"/>
    <n v="13704"/>
    <n v="274.08"/>
    <n v="13429.92"/>
    <n v="3426"/>
    <n v="7994"/>
    <d v="2014-06-01T00:00:00"/>
    <n v="6"/>
    <s v="June"/>
    <s v="2014"/>
    <n v="0.59523809523809523"/>
    <n v="7"/>
    <n v="2.3333333333333335"/>
    <x v="0"/>
  </r>
  <r>
    <s v="Government"/>
    <s v="United States of America"/>
    <s v="Montana"/>
    <s v="Low"/>
    <n v="1566"/>
    <n v="5"/>
    <n v="20"/>
    <n v="31320"/>
    <n v="626.4"/>
    <n v="30693.599999999999"/>
    <n v="15660"/>
    <n v="23490"/>
    <d v="2014-10-01T00:00:00"/>
    <n v="10"/>
    <s v="October"/>
    <s v="2014"/>
    <n v="0.76530612244897966"/>
    <n v="15"/>
    <n v="1.5"/>
    <x v="0"/>
  </r>
  <r>
    <s v="Channel Partners"/>
    <s v="Mexico"/>
    <s v="Montana"/>
    <s v="Low"/>
    <n v="690"/>
    <n v="5"/>
    <n v="12"/>
    <n v="8280"/>
    <n v="165.6"/>
    <n v="8114.4"/>
    <n v="2070"/>
    <n v="4830"/>
    <d v="2014-11-01T00:00:00"/>
    <n v="11"/>
    <s v="November"/>
    <s v="2014"/>
    <n v="0.59523809523809523"/>
    <n v="7"/>
    <n v="2.3333333333333335"/>
    <x v="0"/>
  </r>
  <r>
    <s v="Enterprise"/>
    <s v="Mexico"/>
    <s v="Montana"/>
    <s v="Low"/>
    <n v="1660"/>
    <n v="5"/>
    <n v="125"/>
    <n v="207500"/>
    <n v="4150"/>
    <n v="203350"/>
    <n v="199200"/>
    <n v="199200"/>
    <d v="2013-11-01T00:00:00"/>
    <n v="11"/>
    <s v="November"/>
    <s v="2013"/>
    <n v="0.97959183673469385"/>
    <n v="120"/>
    <n v="1"/>
    <x v="2"/>
  </r>
  <r>
    <s v="Midmarket"/>
    <s v="Canada"/>
    <s v="Paseo"/>
    <s v="Low"/>
    <n v="2363"/>
    <n v="10"/>
    <n v="15"/>
    <n v="35445"/>
    <n v="708.9"/>
    <n v="34736.1"/>
    <n v="23630"/>
    <n v="11815"/>
    <d v="2014-02-01T00:00:00"/>
    <n v="2"/>
    <s v="February"/>
    <s v="2014"/>
    <n v="0.3401360544217687"/>
    <n v="5"/>
    <n v="0.5"/>
    <x v="0"/>
  </r>
  <r>
    <s v="Small Business"/>
    <s v="France"/>
    <s v="Paseo"/>
    <s v="Low"/>
    <n v="918"/>
    <n v="10"/>
    <n v="300"/>
    <n v="275400"/>
    <n v="5508"/>
    <n v="269892"/>
    <n v="229500"/>
    <n v="266220"/>
    <d v="2014-05-01T00:00:00"/>
    <n v="5"/>
    <s v="May"/>
    <s v="2014"/>
    <n v="0.98639455782312924"/>
    <n v="290"/>
    <n v="1.1599999999999999"/>
    <x v="1"/>
  </r>
  <r>
    <s v="Small Business"/>
    <s v="Germany"/>
    <s v="Paseo"/>
    <s v="Low"/>
    <n v="1728"/>
    <n v="10"/>
    <n v="300"/>
    <n v="518400"/>
    <n v="10368"/>
    <n v="508032"/>
    <n v="432000"/>
    <n v="501120"/>
    <d v="2014-05-01T00:00:00"/>
    <n v="5"/>
    <s v="May"/>
    <s v="2014"/>
    <n v="0.98639455782312924"/>
    <n v="290"/>
    <n v="1.1599999999999999"/>
    <x v="1"/>
  </r>
  <r>
    <s v="Channel Partners"/>
    <s v="United States of America"/>
    <s v="Paseo"/>
    <s v="Low"/>
    <n v="1142"/>
    <n v="10"/>
    <n v="12"/>
    <n v="13704"/>
    <n v="274.08"/>
    <n v="13429.92"/>
    <n v="3426"/>
    <n v="2284"/>
    <d v="2014-06-01T00:00:00"/>
    <n v="6"/>
    <s v="June"/>
    <s v="2014"/>
    <n v="0.17006802721088435"/>
    <n v="2"/>
    <n v="0.66666666666666663"/>
    <x v="0"/>
  </r>
  <r>
    <s v="Enterprise"/>
    <s v="Mexico"/>
    <s v="Paseo"/>
    <s v="Low"/>
    <n v="662"/>
    <n v="10"/>
    <n v="125"/>
    <n v="82750"/>
    <n v="1655"/>
    <n v="81095"/>
    <n v="79440"/>
    <n v="76130"/>
    <d v="2014-06-01T00:00:00"/>
    <n v="6"/>
    <s v="June"/>
    <s v="2014"/>
    <n v="0.93877551020408168"/>
    <n v="115"/>
    <n v="0.95833333333333337"/>
    <x v="2"/>
  </r>
  <r>
    <s v="Channel Partners"/>
    <s v="Canada"/>
    <s v="Paseo"/>
    <s v="Low"/>
    <n v="1295"/>
    <n v="10"/>
    <n v="12"/>
    <n v="15540"/>
    <n v="310.8"/>
    <n v="15229.2"/>
    <n v="3885"/>
    <n v="2590"/>
    <d v="2014-10-01T00:00:00"/>
    <n v="10"/>
    <s v="October"/>
    <s v="2014"/>
    <n v="0.17006802721088435"/>
    <n v="2"/>
    <n v="0.66666666666666663"/>
    <x v="0"/>
  </r>
  <r>
    <s v="Enterprise"/>
    <s v="Germany"/>
    <s v="Paseo"/>
    <s v="Low"/>
    <n v="809"/>
    <n v="10"/>
    <n v="125"/>
    <n v="101125"/>
    <n v="2022.5"/>
    <n v="99102.5"/>
    <n v="97080"/>
    <n v="93035"/>
    <d v="2013-10-01T00:00:00"/>
    <n v="10"/>
    <s v="October"/>
    <s v="2013"/>
    <n v="0.93877551020408168"/>
    <n v="115"/>
    <n v="0.95833333333333337"/>
    <x v="2"/>
  </r>
  <r>
    <s v="Enterprise"/>
    <s v="Mexico"/>
    <s v="Paseo"/>
    <s v="Low"/>
    <n v="2145"/>
    <n v="10"/>
    <n v="125"/>
    <n v="268125"/>
    <n v="5362.5"/>
    <n v="262762.5"/>
    <n v="257400"/>
    <n v="246675"/>
    <d v="2013-10-01T00:00:00"/>
    <n v="10"/>
    <s v="October"/>
    <s v="2013"/>
    <n v="0.93877551020408168"/>
    <n v="115"/>
    <n v="0.95833333333333337"/>
    <x v="2"/>
  </r>
  <r>
    <s v="Channel Partners"/>
    <s v="France"/>
    <s v="Paseo"/>
    <s v="Low"/>
    <n v="1785"/>
    <n v="10"/>
    <n v="12"/>
    <n v="21420"/>
    <n v="428.4"/>
    <n v="20991.599999999999"/>
    <n v="5355"/>
    <n v="3570"/>
    <d v="2013-11-01T00:00:00"/>
    <n v="11"/>
    <s v="November"/>
    <s v="2013"/>
    <n v="0.17006802721088438"/>
    <n v="2"/>
    <n v="0.66666666666666663"/>
    <x v="0"/>
  </r>
  <r>
    <s v="Small Business"/>
    <s v="Canada"/>
    <s v="Paseo"/>
    <s v="Low"/>
    <n v="1916"/>
    <n v="10"/>
    <n v="300"/>
    <n v="574800"/>
    <n v="11496"/>
    <n v="563304"/>
    <n v="479000"/>
    <n v="555640"/>
    <d v="2014-12-01T00:00:00"/>
    <n v="12"/>
    <s v="December"/>
    <s v="2014"/>
    <n v="0.98639455782312924"/>
    <n v="290"/>
    <n v="1.1599999999999999"/>
    <x v="1"/>
  </r>
  <r>
    <s v="Government"/>
    <s v="Canada"/>
    <s v="Paseo"/>
    <s v="Low"/>
    <n v="2852"/>
    <n v="10"/>
    <n v="350"/>
    <n v="998200"/>
    <n v="19964"/>
    <n v="978236"/>
    <n v="741520"/>
    <n v="969680"/>
    <d v="2014-12-01T00:00:00"/>
    <n v="12"/>
    <s v="December"/>
    <s v="2014"/>
    <n v="0.99125364431486884"/>
    <n v="340"/>
    <n v="1.3076923076923077"/>
    <x v="1"/>
  </r>
  <r>
    <s v="Enterprise"/>
    <s v="Canada"/>
    <s v="Paseo"/>
    <s v="Low"/>
    <n v="2729"/>
    <n v="10"/>
    <n v="125"/>
    <n v="341125"/>
    <n v="6822.5"/>
    <n v="334302.5"/>
    <n v="327480"/>
    <n v="313835"/>
    <d v="2014-12-01T00:00:00"/>
    <n v="12"/>
    <s v="December"/>
    <s v="2014"/>
    <n v="0.93877551020408168"/>
    <n v="115"/>
    <n v="0.95833333333333337"/>
    <x v="2"/>
  </r>
  <r>
    <s v="Midmarket"/>
    <s v="United States of America"/>
    <s v="Paseo"/>
    <s v="Low"/>
    <n v="1925"/>
    <n v="10"/>
    <n v="15"/>
    <n v="28875"/>
    <n v="577.5"/>
    <n v="28297.5"/>
    <n v="19250"/>
    <n v="9625"/>
    <d v="2013-12-01T00:00:00"/>
    <n v="12"/>
    <s v="December"/>
    <s v="2013"/>
    <n v="0.3401360544217687"/>
    <n v="5"/>
    <n v="0.5"/>
    <x v="0"/>
  </r>
  <r>
    <s v="Government"/>
    <s v="United States of America"/>
    <s v="Paseo"/>
    <s v="Low"/>
    <n v="2013"/>
    <n v="10"/>
    <n v="7"/>
    <n v="14091"/>
    <n v="281.82"/>
    <n v="13809.18"/>
    <n v="10065"/>
    <n v="-6039"/>
    <d v="2013-12-01T00:00:00"/>
    <n v="12"/>
    <s v="December"/>
    <s v="2013"/>
    <n v="-0.43731778425655976"/>
    <n v="-3"/>
    <n v="-0.6"/>
    <x v="0"/>
  </r>
  <r>
    <s v="Channel Partners"/>
    <s v="France"/>
    <s v="Paseo"/>
    <s v="Low"/>
    <n v="1055"/>
    <n v="10"/>
    <n v="12"/>
    <n v="12660"/>
    <n v="253.2"/>
    <n v="12406.8"/>
    <n v="3165"/>
    <n v="2110"/>
    <d v="2014-12-01T00:00:00"/>
    <n v="12"/>
    <s v="December"/>
    <s v="2014"/>
    <n v="0.17006802721088438"/>
    <n v="2"/>
    <n v="0.66666666666666663"/>
    <x v="0"/>
  </r>
  <r>
    <s v="Channel Partners"/>
    <s v="Mexico"/>
    <s v="Paseo"/>
    <s v="Low"/>
    <n v="1084"/>
    <n v="10"/>
    <n v="12"/>
    <n v="13008"/>
    <n v="260.16000000000003"/>
    <n v="12747.84"/>
    <n v="3252"/>
    <n v="2168"/>
    <d v="2014-12-01T00:00:00"/>
    <n v="12"/>
    <s v="December"/>
    <s v="2014"/>
    <n v="0.17006802721088435"/>
    <n v="2"/>
    <n v="0.66666666666666663"/>
    <x v="0"/>
  </r>
  <r>
    <s v="Government"/>
    <s v="United States of America"/>
    <s v="Velo"/>
    <s v="Low"/>
    <n v="1566"/>
    <n v="120"/>
    <n v="20"/>
    <n v="31320"/>
    <n v="626.4"/>
    <n v="30693.599999999999"/>
    <n v="15660"/>
    <n v="-156600"/>
    <d v="2014-10-01T00:00:00"/>
    <n v="10"/>
    <s v="October"/>
    <s v="2014"/>
    <n v="-5.1020408163265305"/>
    <n v="-100"/>
    <n v="-10"/>
    <x v="0"/>
  </r>
  <r>
    <s v="Government"/>
    <s v="Germany"/>
    <s v="Velo"/>
    <s v="Low"/>
    <n v="2966"/>
    <n v="120"/>
    <n v="350"/>
    <n v="1038100"/>
    <n v="20762"/>
    <n v="1017338"/>
    <n v="771160"/>
    <n v="682180"/>
    <d v="2013-10-01T00:00:00"/>
    <n v="10"/>
    <s v="October"/>
    <s v="2013"/>
    <n v="0.67055393586005829"/>
    <n v="230"/>
    <n v="0.88461538461538458"/>
    <x v="1"/>
  </r>
  <r>
    <s v="Government"/>
    <s v="Germany"/>
    <s v="Velo"/>
    <s v="Low"/>
    <n v="2877"/>
    <n v="120"/>
    <n v="350"/>
    <n v="1006950"/>
    <n v="20139"/>
    <n v="986811"/>
    <n v="748020"/>
    <n v="661710"/>
    <d v="2014-10-01T00:00:00"/>
    <n v="10"/>
    <s v="October"/>
    <s v="2014"/>
    <n v="0.67055393586005829"/>
    <n v="230"/>
    <n v="0.88461538461538458"/>
    <x v="1"/>
  </r>
  <r>
    <s v="Enterprise"/>
    <s v="Germany"/>
    <s v="Velo"/>
    <s v="Low"/>
    <n v="809"/>
    <n v="120"/>
    <n v="125"/>
    <n v="101125"/>
    <n v="2022.5"/>
    <n v="99102.5"/>
    <n v="97080"/>
    <n v="4045"/>
    <d v="2013-10-01T00:00:00"/>
    <n v="10"/>
    <s v="October"/>
    <s v="2013"/>
    <n v="4.0816326530612242E-2"/>
    <n v="5"/>
    <n v="4.1666666666666664E-2"/>
    <x v="2"/>
  </r>
  <r>
    <s v="Enterprise"/>
    <s v="Mexico"/>
    <s v="Velo"/>
    <s v="Low"/>
    <n v="2145"/>
    <n v="120"/>
    <n v="125"/>
    <n v="268125"/>
    <n v="5362.5"/>
    <n v="262762.5"/>
    <n v="257400"/>
    <n v="10725"/>
    <d v="2013-10-01T00:00:00"/>
    <n v="10"/>
    <s v="October"/>
    <s v="2013"/>
    <n v="4.0816326530612242E-2"/>
    <n v="5"/>
    <n v="4.1666666666666664E-2"/>
    <x v="2"/>
  </r>
  <r>
    <s v="Channel Partners"/>
    <s v="France"/>
    <s v="Velo"/>
    <s v="Low"/>
    <n v="1055"/>
    <n v="120"/>
    <n v="12"/>
    <n v="12660"/>
    <n v="253.2"/>
    <n v="12406.8"/>
    <n v="3165"/>
    <n v="-113940"/>
    <d v="2014-12-01T00:00:00"/>
    <n v="12"/>
    <s v="December"/>
    <s v="2014"/>
    <n v="-9.183673469387756"/>
    <n v="-108"/>
    <n v="-36"/>
    <x v="0"/>
  </r>
  <r>
    <s v="Government"/>
    <s v="Mexico"/>
    <s v="Velo"/>
    <s v="Low"/>
    <n v="544"/>
    <n v="120"/>
    <n v="20"/>
    <n v="10880"/>
    <n v="217.6"/>
    <n v="10662.4"/>
    <n v="5440"/>
    <n v="-54400"/>
    <d v="2013-12-01T00:00:00"/>
    <n v="12"/>
    <s v="December"/>
    <s v="2013"/>
    <n v="-5.1020408163265305"/>
    <n v="-100"/>
    <n v="-10"/>
    <x v="0"/>
  </r>
  <r>
    <s v="Channel Partners"/>
    <s v="Mexico"/>
    <s v="Velo"/>
    <s v="Low"/>
    <n v="1084"/>
    <n v="120"/>
    <n v="12"/>
    <n v="13008"/>
    <n v="260.16000000000003"/>
    <n v="12747.84"/>
    <n v="3252"/>
    <n v="-117072"/>
    <d v="2014-12-01T00:00:00"/>
    <n v="12"/>
    <s v="December"/>
    <s v="2014"/>
    <n v="-9.1836734693877542"/>
    <n v="-108"/>
    <n v="-36"/>
    <x v="0"/>
  </r>
  <r>
    <s v="Enterprise"/>
    <s v="Mexico"/>
    <s v="VTT"/>
    <s v="Low"/>
    <n v="662"/>
    <n v="250"/>
    <n v="125"/>
    <n v="82750"/>
    <n v="1655"/>
    <n v="81095"/>
    <n v="79440"/>
    <n v="-82750"/>
    <d v="2014-06-01T00:00:00"/>
    <n v="6"/>
    <s v="June"/>
    <s v="2014"/>
    <n v="-1.0204081632653061"/>
    <n v="-125"/>
    <n v="-1.0416666666666667"/>
    <x v="2"/>
  </r>
  <r>
    <s v="Small Business"/>
    <s v="Germany"/>
    <s v="VTT"/>
    <s v="Low"/>
    <n v="214"/>
    <n v="250"/>
    <n v="300"/>
    <n v="64200"/>
    <n v="1284"/>
    <n v="62916"/>
    <n v="53500"/>
    <n v="10700"/>
    <d v="2013-10-01T00:00:00"/>
    <n v="10"/>
    <s v="October"/>
    <s v="2013"/>
    <n v="0.17006802721088435"/>
    <n v="50"/>
    <n v="0.2"/>
    <x v="1"/>
  </r>
  <r>
    <s v="Government"/>
    <s v="Germany"/>
    <s v="VTT"/>
    <s v="Low"/>
    <n v="2877"/>
    <n v="250"/>
    <n v="350"/>
    <n v="1006950"/>
    <n v="20139"/>
    <n v="986811"/>
    <n v="748020"/>
    <n v="287700"/>
    <d v="2014-10-01T00:00:00"/>
    <n v="10"/>
    <s v="October"/>
    <s v="2014"/>
    <n v="0.29154518950437319"/>
    <n v="100"/>
    <n v="0.38461538461538464"/>
    <x v="1"/>
  </r>
  <r>
    <s v="Enterprise"/>
    <s v="Canada"/>
    <s v="VTT"/>
    <s v="Low"/>
    <n v="2729"/>
    <n v="250"/>
    <n v="125"/>
    <n v="341125"/>
    <n v="6822.5"/>
    <n v="334302.5"/>
    <n v="327480"/>
    <n v="-341125"/>
    <d v="2014-12-01T00:00:00"/>
    <n v="12"/>
    <s v="December"/>
    <s v="2014"/>
    <n v="-1.0204081632653061"/>
    <n v="-125"/>
    <n v="-1.0416666666666667"/>
    <x v="2"/>
  </r>
  <r>
    <s v="Government"/>
    <s v="United States of America"/>
    <s v="VTT"/>
    <s v="Low"/>
    <n v="266"/>
    <n v="250"/>
    <n v="350"/>
    <n v="93100"/>
    <n v="1862"/>
    <n v="91238"/>
    <n v="69160"/>
    <n v="26600"/>
    <d v="2013-12-01T00:00:00"/>
    <n v="12"/>
    <s v="December"/>
    <s v="2013"/>
    <n v="0.29154518950437319"/>
    <n v="100"/>
    <n v="0.38461538461538464"/>
    <x v="1"/>
  </r>
  <r>
    <s v="Government"/>
    <s v="Mexico"/>
    <s v="VTT"/>
    <s v="Low"/>
    <n v="1940"/>
    <n v="250"/>
    <n v="350"/>
    <n v="679000"/>
    <n v="13580"/>
    <n v="665420"/>
    <n v="504400"/>
    <n v="194000"/>
    <d v="2013-12-01T00:00:00"/>
    <n v="12"/>
    <s v="December"/>
    <s v="2013"/>
    <n v="0.29154518950437319"/>
    <n v="100"/>
    <n v="0.38461538461538464"/>
    <x v="1"/>
  </r>
  <r>
    <s v="Small Business"/>
    <s v="Germany"/>
    <s v="Amarilla"/>
    <s v="Low"/>
    <n v="259"/>
    <n v="260"/>
    <n v="300"/>
    <n v="77700"/>
    <n v="1554"/>
    <n v="76146"/>
    <n v="64750"/>
    <n v="10360"/>
    <d v="2014-03-01T00:00:00"/>
    <n v="3"/>
    <s v="March"/>
    <s v="2014"/>
    <n v="0.1360544217687075"/>
    <n v="40"/>
    <n v="0.16"/>
    <x v="1"/>
  </r>
  <r>
    <s v="Small Business"/>
    <s v="Mexico"/>
    <s v="Amarilla"/>
    <s v="Low"/>
    <n v="1101"/>
    <n v="260"/>
    <n v="300"/>
    <n v="330300"/>
    <n v="6606"/>
    <n v="323694"/>
    <n v="275250"/>
    <n v="44040"/>
    <d v="2014-03-01T00:00:00"/>
    <n v="3"/>
    <s v="March"/>
    <s v="2014"/>
    <n v="0.1360544217687075"/>
    <n v="40"/>
    <n v="0.16"/>
    <x v="1"/>
  </r>
  <r>
    <s v="Enterprise"/>
    <s v="Germany"/>
    <s v="Amarilla"/>
    <s v="Low"/>
    <n v="2276"/>
    <n v="260"/>
    <n v="125"/>
    <n v="284500"/>
    <n v="5690"/>
    <n v="278810"/>
    <n v="273120"/>
    <n v="-307260"/>
    <d v="2014-05-01T00:00:00"/>
    <n v="5"/>
    <s v="May"/>
    <s v="2014"/>
    <n v="-1.1020408163265305"/>
    <n v="-135"/>
    <n v="-1.125"/>
    <x v="2"/>
  </r>
  <r>
    <s v="Government"/>
    <s v="Germany"/>
    <s v="Amarilla"/>
    <s v="Low"/>
    <n v="2966"/>
    <n v="260"/>
    <n v="350"/>
    <n v="1038100"/>
    <n v="20762"/>
    <n v="1017338"/>
    <n v="771160"/>
    <n v="266940"/>
    <d v="2013-10-01T00:00:00"/>
    <n v="10"/>
    <s v="October"/>
    <s v="2013"/>
    <n v="0.26239067055393583"/>
    <n v="90"/>
    <n v="0.34615384615384615"/>
    <x v="1"/>
  </r>
  <r>
    <s v="Government"/>
    <s v="United States of America"/>
    <s v="Amarilla"/>
    <s v="Low"/>
    <n v="1236"/>
    <n v="260"/>
    <n v="20"/>
    <n v="24720"/>
    <n v="494.4"/>
    <n v="24225.599999999999"/>
    <n v="12360"/>
    <n v="-296640"/>
    <d v="2014-11-01T00:00:00"/>
    <n v="11"/>
    <s v="November"/>
    <s v="2014"/>
    <n v="-12.244897959183675"/>
    <n v="-240"/>
    <n v="-24"/>
    <x v="0"/>
  </r>
  <r>
    <s v="Government"/>
    <s v="France"/>
    <s v="Amarilla"/>
    <s v="Low"/>
    <n v="941"/>
    <n v="260"/>
    <n v="20"/>
    <n v="18820"/>
    <n v="376.4"/>
    <n v="18443.599999999999"/>
    <n v="9410"/>
    <n v="-225840"/>
    <d v="2014-11-01T00:00:00"/>
    <n v="11"/>
    <s v="November"/>
    <s v="2014"/>
    <n v="-12.244897959183675"/>
    <n v="-240"/>
    <n v="-24"/>
    <x v="0"/>
  </r>
  <r>
    <s v="Small Business"/>
    <s v="Canada"/>
    <s v="Amarilla"/>
    <s v="Low"/>
    <n v="1916"/>
    <n v="260"/>
    <n v="300"/>
    <n v="574800"/>
    <n v="11496"/>
    <n v="563304"/>
    <n v="479000"/>
    <n v="76640"/>
    <d v="2014-12-01T00:00:00"/>
    <n v="12"/>
    <s v="December"/>
    <s v="2014"/>
    <n v="0.1360544217687075"/>
    <n v="40"/>
    <n v="0.16"/>
    <x v="1"/>
  </r>
  <r>
    <s v="Enterprise"/>
    <s v="France"/>
    <s v="Carretera"/>
    <s v="Low"/>
    <n v="4243.5"/>
    <n v="3"/>
    <n v="125"/>
    <n v="530437.5"/>
    <n v="15913.125"/>
    <n v="514524.375"/>
    <n v="509220"/>
    <n v="517707"/>
    <d v="2014-04-01T00:00:00"/>
    <n v="4"/>
    <s v="April"/>
    <s v="2014"/>
    <n v="1.0061855670103093"/>
    <n v="122"/>
    <n v="1.0166666666666666"/>
    <x v="2"/>
  </r>
  <r>
    <s v="Government"/>
    <s v="Germany"/>
    <s v="Carretera"/>
    <s v="Low"/>
    <n v="2580"/>
    <n v="3"/>
    <n v="20"/>
    <n v="51600"/>
    <n v="1548"/>
    <n v="50052"/>
    <n v="25800"/>
    <n v="43860"/>
    <d v="2014-04-01T00:00:00"/>
    <n v="4"/>
    <s v="April"/>
    <s v="2014"/>
    <n v="0.87628865979381443"/>
    <n v="17"/>
    <n v="1.7"/>
    <x v="0"/>
  </r>
  <r>
    <s v="Small Business"/>
    <s v="Germany"/>
    <s v="Carretera"/>
    <s v="Low"/>
    <n v="689"/>
    <n v="3"/>
    <n v="300"/>
    <n v="206700"/>
    <n v="6201"/>
    <n v="200499"/>
    <n v="172250"/>
    <n v="204633"/>
    <d v="2014-06-01T00:00:00"/>
    <n v="6"/>
    <s v="June"/>
    <s v="2014"/>
    <n v="1.0206185567010309"/>
    <n v="297"/>
    <n v="1.1879999999999999"/>
    <x v="1"/>
  </r>
  <r>
    <s v="Channel Partners"/>
    <s v="United States of America"/>
    <s v="Carretera"/>
    <s v="Low"/>
    <n v="1947"/>
    <n v="3"/>
    <n v="12"/>
    <n v="23364"/>
    <n v="700.92"/>
    <n v="22663.08"/>
    <n v="5841"/>
    <n v="17523"/>
    <d v="2014-09-01T00:00:00"/>
    <n v="9"/>
    <s v="September"/>
    <s v="2014"/>
    <n v="0.77319587628865971"/>
    <n v="9"/>
    <n v="3"/>
    <x v="0"/>
  </r>
  <r>
    <s v="Channel Partners"/>
    <s v="Canada"/>
    <s v="Carretera"/>
    <s v="Low"/>
    <n v="908"/>
    <n v="3"/>
    <n v="12"/>
    <n v="10896"/>
    <n v="326.88"/>
    <n v="10569.12"/>
    <n v="2724"/>
    <n v="8172"/>
    <d v="2013-12-01T00:00:00"/>
    <n v="12"/>
    <s v="December"/>
    <s v="2013"/>
    <n v="0.77319587628865971"/>
    <n v="9"/>
    <n v="3"/>
    <x v="0"/>
  </r>
  <r>
    <s v="Government"/>
    <s v="Germany"/>
    <s v="Montana"/>
    <s v="Low"/>
    <n v="1958"/>
    <n v="5"/>
    <n v="7"/>
    <n v="13706"/>
    <n v="411.18"/>
    <n v="13294.82"/>
    <n v="9790"/>
    <n v="3916"/>
    <d v="2014-02-01T00:00:00"/>
    <n v="2"/>
    <s v="February"/>
    <s v="2014"/>
    <n v="0.29455081001472755"/>
    <n v="2"/>
    <n v="0.4"/>
    <x v="0"/>
  </r>
  <r>
    <s v="Channel Partners"/>
    <s v="France"/>
    <s v="Montana"/>
    <s v="Low"/>
    <n v="1901"/>
    <n v="5"/>
    <n v="12"/>
    <n v="22812"/>
    <n v="684.36"/>
    <n v="22127.64"/>
    <n v="5703"/>
    <n v="13307"/>
    <d v="2014-06-01T00:00:00"/>
    <n v="6"/>
    <s v="June"/>
    <s v="2014"/>
    <n v="0.60137457044673537"/>
    <n v="7"/>
    <n v="2.3333333333333335"/>
    <x v="0"/>
  </r>
  <r>
    <s v="Government"/>
    <s v="France"/>
    <s v="Montana"/>
    <s v="Low"/>
    <n v="544"/>
    <n v="5"/>
    <n v="7"/>
    <n v="3808"/>
    <n v="114.24"/>
    <n v="3693.76"/>
    <n v="2720"/>
    <n v="1088"/>
    <d v="2014-09-01T00:00:00"/>
    <n v="9"/>
    <s v="September"/>
    <s v="2014"/>
    <n v="0.29455081001472755"/>
    <n v="2"/>
    <n v="0.4"/>
    <x v="0"/>
  </r>
  <r>
    <s v="Government"/>
    <s v="Germany"/>
    <s v="Montana"/>
    <s v="Low"/>
    <n v="1797"/>
    <n v="5"/>
    <n v="350"/>
    <n v="628950"/>
    <n v="18868.5"/>
    <n v="610081.5"/>
    <n v="467220"/>
    <n v="619965"/>
    <d v="2013-09-01T00:00:00"/>
    <n v="9"/>
    <s v="September"/>
    <s v="2013"/>
    <n v="1.01620029455081"/>
    <n v="345"/>
    <n v="1.3269230769230769"/>
    <x v="1"/>
  </r>
  <r>
    <s v="Enterprise"/>
    <s v="France"/>
    <s v="Montana"/>
    <s v="Low"/>
    <n v="1287"/>
    <n v="5"/>
    <n v="125"/>
    <n v="160875"/>
    <n v="4826.25"/>
    <n v="156048.75"/>
    <n v="154440"/>
    <n v="154440"/>
    <d v="2014-12-01T00:00:00"/>
    <n v="12"/>
    <s v="December"/>
    <s v="2014"/>
    <n v="0.98969072164948457"/>
    <n v="120"/>
    <n v="1"/>
    <x v="2"/>
  </r>
  <r>
    <s v="Enterprise"/>
    <s v="Germany"/>
    <s v="Montana"/>
    <s v="Low"/>
    <n v="1706"/>
    <n v="5"/>
    <n v="125"/>
    <n v="213250"/>
    <n v="6397.5"/>
    <n v="206852.5"/>
    <n v="204720"/>
    <n v="204720"/>
    <d v="2014-12-01T00:00:00"/>
    <n v="12"/>
    <s v="December"/>
    <s v="2014"/>
    <n v="0.98969072164948457"/>
    <n v="120"/>
    <n v="1"/>
    <x v="2"/>
  </r>
  <r>
    <s v="Small Business"/>
    <s v="France"/>
    <s v="Paseo"/>
    <s v="Low"/>
    <n v="2434.5"/>
    <n v="10"/>
    <n v="300"/>
    <n v="730350"/>
    <n v="21910.5"/>
    <n v="708439.5"/>
    <n v="608625"/>
    <n v="706005"/>
    <d v="2014-01-01T00:00:00"/>
    <n v="1"/>
    <s v="January"/>
    <s v="2014"/>
    <n v="0.99656357388316152"/>
    <n v="290"/>
    <n v="1.1599999999999999"/>
    <x v="1"/>
  </r>
  <r>
    <s v="Enterprise"/>
    <s v="Canada"/>
    <s v="Paseo"/>
    <s v="Low"/>
    <n v="1774"/>
    <n v="10"/>
    <n v="125"/>
    <n v="221750"/>
    <n v="6652.5"/>
    <n v="215097.5"/>
    <n v="212880"/>
    <n v="204010"/>
    <d v="2014-03-01T00:00:00"/>
    <n v="3"/>
    <s v="March"/>
    <s v="2014"/>
    <n v="0.94845360824742264"/>
    <n v="115"/>
    <n v="0.95833333333333337"/>
    <x v="2"/>
  </r>
  <r>
    <s v="Channel Partners"/>
    <s v="France"/>
    <s v="Paseo"/>
    <s v="Low"/>
    <n v="1901"/>
    <n v="10"/>
    <n v="12"/>
    <n v="22812"/>
    <n v="684.36"/>
    <n v="22127.64"/>
    <n v="5703"/>
    <n v="3802"/>
    <d v="2014-06-01T00:00:00"/>
    <n v="6"/>
    <s v="June"/>
    <s v="2014"/>
    <n v="0.1718213058419244"/>
    <n v="2"/>
    <n v="0.66666666666666663"/>
    <x v="0"/>
  </r>
  <r>
    <s v="Small Business"/>
    <s v="Germany"/>
    <s v="Paseo"/>
    <s v="Low"/>
    <n v="689"/>
    <n v="10"/>
    <n v="300"/>
    <n v="206700"/>
    <n v="6201"/>
    <n v="200499"/>
    <n v="172250"/>
    <n v="199810"/>
    <d v="2014-06-01T00:00:00"/>
    <n v="6"/>
    <s v="June"/>
    <s v="2014"/>
    <n v="0.99656357388316152"/>
    <n v="290"/>
    <n v="1.1599999999999999"/>
    <x v="1"/>
  </r>
  <r>
    <s v="Enterprise"/>
    <s v="Germany"/>
    <s v="Paseo"/>
    <s v="Low"/>
    <n v="1570"/>
    <n v="10"/>
    <n v="125"/>
    <n v="196250"/>
    <n v="5887.5"/>
    <n v="190362.5"/>
    <n v="188400"/>
    <n v="180550"/>
    <d v="2014-06-01T00:00:00"/>
    <n v="6"/>
    <s v="June"/>
    <s v="2014"/>
    <n v="0.94845360824742264"/>
    <n v="115"/>
    <n v="0.95833333333333337"/>
    <x v="2"/>
  </r>
  <r>
    <s v="Channel Partners"/>
    <s v="United States of America"/>
    <s v="Paseo"/>
    <s v="Low"/>
    <n v="1369.5"/>
    <n v="10"/>
    <n v="12"/>
    <n v="16434"/>
    <n v="493.02"/>
    <n v="15940.98"/>
    <n v="4108.5"/>
    <n v="2739"/>
    <d v="2014-07-01T00:00:00"/>
    <n v="7"/>
    <s v="July"/>
    <s v="2014"/>
    <n v="0.1718213058419244"/>
    <n v="2"/>
    <n v="0.66666666666666663"/>
    <x v="0"/>
  </r>
  <r>
    <s v="Enterprise"/>
    <s v="Canada"/>
    <s v="Paseo"/>
    <s v="Low"/>
    <n v="2009"/>
    <n v="10"/>
    <n v="125"/>
    <n v="251125"/>
    <n v="7533.75"/>
    <n v="243591.25"/>
    <n v="241080"/>
    <n v="231035"/>
    <d v="2014-10-01T00:00:00"/>
    <n v="10"/>
    <s v="October"/>
    <s v="2014"/>
    <n v="0.94845360824742264"/>
    <n v="115"/>
    <n v="0.95833333333333337"/>
    <x v="2"/>
  </r>
  <r>
    <s v="Midmarket"/>
    <s v="Germany"/>
    <s v="Paseo"/>
    <s v="Low"/>
    <n v="1945"/>
    <n v="10"/>
    <n v="15"/>
    <n v="29175"/>
    <n v="875.25"/>
    <n v="28299.75"/>
    <n v="19450"/>
    <n v="9725"/>
    <d v="2013-10-01T00:00:00"/>
    <n v="10"/>
    <s v="October"/>
    <s v="2013"/>
    <n v="0.3436426116838488"/>
    <n v="5"/>
    <n v="0.5"/>
    <x v="0"/>
  </r>
  <r>
    <s v="Enterprise"/>
    <s v="France"/>
    <s v="Paseo"/>
    <s v="Low"/>
    <n v="1287"/>
    <n v="10"/>
    <n v="125"/>
    <n v="160875"/>
    <n v="4826.25"/>
    <n v="156048.75"/>
    <n v="154440"/>
    <n v="148005"/>
    <d v="2014-12-01T00:00:00"/>
    <n v="12"/>
    <s v="December"/>
    <s v="2014"/>
    <n v="0.94845360824742264"/>
    <n v="115"/>
    <n v="0.95833333333333337"/>
    <x v="2"/>
  </r>
  <r>
    <s v="Enterprise"/>
    <s v="Germany"/>
    <s v="Paseo"/>
    <s v="Low"/>
    <n v="1706"/>
    <n v="10"/>
    <n v="125"/>
    <n v="213250"/>
    <n v="6397.5"/>
    <n v="206852.5"/>
    <n v="204720"/>
    <n v="196190"/>
    <d v="2014-12-01T00:00:00"/>
    <n v="12"/>
    <s v="December"/>
    <s v="2014"/>
    <n v="0.94845360824742264"/>
    <n v="115"/>
    <n v="0.95833333333333337"/>
    <x v="2"/>
  </r>
  <r>
    <s v="Enterprise"/>
    <s v="Canada"/>
    <s v="Velo"/>
    <s v="Low"/>
    <n v="2009"/>
    <n v="120"/>
    <n v="125"/>
    <n v="251125"/>
    <n v="7533.75"/>
    <n v="243591.25"/>
    <n v="241080"/>
    <n v="10045"/>
    <d v="2014-10-01T00:00:00"/>
    <n v="10"/>
    <s v="October"/>
    <s v="2014"/>
    <n v="4.1237113402061855E-2"/>
    <n v="5"/>
    <n v="4.1666666666666664E-2"/>
    <x v="2"/>
  </r>
  <r>
    <s v="Small Business"/>
    <s v="United States of America"/>
    <s v="VTT"/>
    <s v="Low"/>
    <n v="2844"/>
    <n v="250"/>
    <n v="300"/>
    <n v="853200"/>
    <n v="25596"/>
    <n v="827604"/>
    <n v="711000"/>
    <n v="142200"/>
    <d v="2014-02-01T00:00:00"/>
    <n v="2"/>
    <s v="February"/>
    <s v="2014"/>
    <n v="0.1718213058419244"/>
    <n v="50"/>
    <n v="0.2"/>
    <x v="1"/>
  </r>
  <r>
    <s v="Channel Partners"/>
    <s v="Mexico"/>
    <s v="VTT"/>
    <s v="Low"/>
    <n v="1916"/>
    <n v="250"/>
    <n v="12"/>
    <n v="22992"/>
    <n v="689.76"/>
    <n v="22302.240000000002"/>
    <n v="5748"/>
    <n v="-456008"/>
    <d v="2014-04-01T00:00:00"/>
    <n v="4"/>
    <s v="April"/>
    <s v="2014"/>
    <n v="-20.446735395189002"/>
    <n v="-238"/>
    <n v="-79.333333333333329"/>
    <x v="0"/>
  </r>
  <r>
    <s v="Enterprise"/>
    <s v="Germany"/>
    <s v="VTT"/>
    <s v="Low"/>
    <n v="1570"/>
    <n v="250"/>
    <n v="125"/>
    <n v="196250"/>
    <n v="5887.5"/>
    <n v="190362.5"/>
    <n v="188400"/>
    <n v="-196250"/>
    <d v="2014-06-01T00:00:00"/>
    <n v="6"/>
    <s v="June"/>
    <s v="2014"/>
    <n v="-1.0309278350515463"/>
    <n v="-125"/>
    <n v="-1.0416666666666667"/>
    <x v="2"/>
  </r>
  <r>
    <s v="Small Business"/>
    <s v="Canada"/>
    <s v="VTT"/>
    <s v="Low"/>
    <n v="1874"/>
    <n v="250"/>
    <n v="300"/>
    <n v="562200"/>
    <n v="16866"/>
    <n v="545334"/>
    <n v="468500"/>
    <n v="93700"/>
    <d v="2014-08-01T00:00:00"/>
    <n v="8"/>
    <s v="August"/>
    <s v="2014"/>
    <n v="0.1718213058419244"/>
    <n v="50"/>
    <n v="0.2"/>
    <x v="1"/>
  </r>
  <r>
    <s v="Government"/>
    <s v="Mexico"/>
    <s v="VTT"/>
    <s v="Low"/>
    <n v="1642"/>
    <n v="250"/>
    <n v="350"/>
    <n v="574700"/>
    <n v="17241"/>
    <n v="557459"/>
    <n v="426920"/>
    <n v="164200"/>
    <d v="2014-08-01T00:00:00"/>
    <n v="8"/>
    <s v="August"/>
    <s v="2014"/>
    <n v="0.29455081001472755"/>
    <n v="100"/>
    <n v="0.38461538461538464"/>
    <x v="1"/>
  </r>
  <r>
    <s v="Midmarket"/>
    <s v="Germany"/>
    <s v="VTT"/>
    <s v="Low"/>
    <n v="1945"/>
    <n v="250"/>
    <n v="15"/>
    <n v="29175"/>
    <n v="875.25"/>
    <n v="28299.75"/>
    <n v="19450"/>
    <n v="-457075"/>
    <d v="2013-10-01T00:00:00"/>
    <n v="10"/>
    <s v="October"/>
    <s v="2013"/>
    <n v="-16.151202749140893"/>
    <n v="-235"/>
    <n v="-23.5"/>
    <x v="0"/>
  </r>
  <r>
    <s v="Government"/>
    <s v="Canada"/>
    <s v="Carretera"/>
    <s v="Low"/>
    <n v="831"/>
    <n v="3"/>
    <n v="20"/>
    <n v="16620"/>
    <n v="498.6"/>
    <n v="16121.4"/>
    <n v="8310"/>
    <n v="14127"/>
    <d v="2014-05-01T00:00:00"/>
    <n v="5"/>
    <s v="May"/>
    <s v="2014"/>
    <n v="0.87628865979381443"/>
    <n v="17"/>
    <n v="1.7"/>
    <x v="0"/>
  </r>
  <r>
    <s v="Government"/>
    <s v="Mexico"/>
    <s v="Paseo"/>
    <s v="Low"/>
    <n v="1760"/>
    <n v="10"/>
    <n v="7"/>
    <n v="12320"/>
    <n v="369.6"/>
    <n v="11950.4"/>
    <n v="8800"/>
    <n v="-5280"/>
    <d v="2013-09-01T00:00:00"/>
    <n v="9"/>
    <s v="September"/>
    <s v="2013"/>
    <n v="-0.44182621502209135"/>
    <n v="-3"/>
    <n v="-0.6"/>
    <x v="0"/>
  </r>
  <r>
    <s v="Government"/>
    <s v="Canada"/>
    <s v="Velo"/>
    <s v="Low"/>
    <n v="3850.5"/>
    <n v="120"/>
    <n v="20"/>
    <n v="77010"/>
    <n v="2310.3000000000002"/>
    <n v="74699.7"/>
    <n v="38505"/>
    <n v="-385050"/>
    <d v="2014-04-01T00:00:00"/>
    <n v="4"/>
    <s v="April"/>
    <s v="2014"/>
    <n v="-5.1546391752577323"/>
    <n v="-100"/>
    <n v="-10"/>
    <x v="0"/>
  </r>
  <r>
    <s v="Channel Partners"/>
    <s v="Germany"/>
    <s v="VTT"/>
    <s v="Low"/>
    <n v="2479"/>
    <n v="250"/>
    <n v="12"/>
    <n v="29748"/>
    <n v="892.44"/>
    <n v="28855.56"/>
    <n v="7437"/>
    <n v="-590002"/>
    <d v="2014-01-01T00:00:00"/>
    <n v="1"/>
    <s v="January"/>
    <s v="2014"/>
    <n v="-20.446735395189002"/>
    <n v="-238"/>
    <n v="-79.333333333333329"/>
    <x v="0"/>
  </r>
  <r>
    <s v="Midmarket"/>
    <s v="Mexico"/>
    <s v="Montana"/>
    <s v="Low"/>
    <n v="2031"/>
    <n v="5"/>
    <n v="15"/>
    <n v="30465"/>
    <n v="1218.5999999999999"/>
    <n v="29246.400000000001"/>
    <n v="20310"/>
    <n v="20310"/>
    <d v="2014-10-01T00:00:00"/>
    <n v="10"/>
    <s v="October"/>
    <s v="2014"/>
    <n v="0.69444444444444442"/>
    <n v="10"/>
    <n v="1"/>
    <x v="0"/>
  </r>
  <r>
    <s v="Midmarket"/>
    <s v="Mexico"/>
    <s v="Paseo"/>
    <s v="Low"/>
    <n v="2031"/>
    <n v="10"/>
    <n v="15"/>
    <n v="30465"/>
    <n v="1218.5999999999999"/>
    <n v="29246.400000000001"/>
    <n v="20310"/>
    <n v="10155"/>
    <d v="2014-10-01T00:00:00"/>
    <n v="10"/>
    <s v="October"/>
    <s v="2014"/>
    <n v="0.34722222222222221"/>
    <n v="5"/>
    <n v="0.5"/>
    <x v="0"/>
  </r>
  <r>
    <s v="Midmarket"/>
    <s v="France"/>
    <s v="Paseo"/>
    <s v="Low"/>
    <n v="2261"/>
    <n v="10"/>
    <n v="15"/>
    <n v="33915"/>
    <n v="1356.6"/>
    <n v="32558.400000000001"/>
    <n v="22610"/>
    <n v="11305"/>
    <d v="2013-12-01T00:00:00"/>
    <n v="12"/>
    <s v="December"/>
    <s v="2013"/>
    <n v="0.34722222222222221"/>
    <n v="5"/>
    <n v="0.5"/>
    <x v="0"/>
  </r>
  <r>
    <s v="Government"/>
    <s v="United States of America"/>
    <s v="Velo"/>
    <s v="Low"/>
    <n v="736"/>
    <n v="120"/>
    <n v="20"/>
    <n v="14720"/>
    <n v="588.79999999999995"/>
    <n v="14131.2"/>
    <n v="7360"/>
    <n v="-73600"/>
    <d v="2013-09-01T00:00:00"/>
    <n v="9"/>
    <s v="September"/>
    <s v="2013"/>
    <n v="-5.208333333333333"/>
    <n v="-100"/>
    <n v="-10"/>
    <x v="0"/>
  </r>
  <r>
    <s v="Government"/>
    <s v="Canada"/>
    <s v="Carretera"/>
    <s v="Low"/>
    <n v="2851"/>
    <n v="3"/>
    <n v="7"/>
    <n v="19957"/>
    <n v="798.28"/>
    <n v="19158.72"/>
    <n v="14255"/>
    <n v="11404"/>
    <d v="2013-10-01T00:00:00"/>
    <n v="10"/>
    <s v="October"/>
    <s v="2013"/>
    <n v="0.59523809523809523"/>
    <n v="4"/>
    <n v="0.8"/>
    <x v="0"/>
  </r>
  <r>
    <s v="Small Business"/>
    <s v="Germany"/>
    <s v="Carretera"/>
    <s v="Low"/>
    <n v="2021"/>
    <n v="3"/>
    <n v="300"/>
    <n v="606300"/>
    <n v="24252"/>
    <n v="582048"/>
    <n v="505250"/>
    <n v="600237"/>
    <d v="2014-10-01T00:00:00"/>
    <n v="10"/>
    <s v="October"/>
    <s v="2014"/>
    <n v="1.03125"/>
    <n v="297"/>
    <n v="1.1879999999999999"/>
    <x v="1"/>
  </r>
  <r>
    <s v="Government"/>
    <s v="United States of America"/>
    <s v="Carretera"/>
    <s v="Low"/>
    <n v="274"/>
    <n v="3"/>
    <n v="350"/>
    <n v="95900"/>
    <n v="3836"/>
    <n v="92064"/>
    <n v="71240"/>
    <n v="95078"/>
    <d v="2014-12-01T00:00:00"/>
    <n v="12"/>
    <s v="December"/>
    <s v="2014"/>
    <n v="1.0327380952380953"/>
    <n v="347"/>
    <n v="1.3346153846153845"/>
    <x v="1"/>
  </r>
  <r>
    <s v="Midmarket"/>
    <s v="Canada"/>
    <s v="Montana"/>
    <s v="Low"/>
    <n v="1967"/>
    <n v="5"/>
    <n v="15"/>
    <n v="29505"/>
    <n v="1180.2"/>
    <n v="28324.799999999999"/>
    <n v="19670"/>
    <n v="19670"/>
    <d v="2014-03-01T00:00:00"/>
    <n v="3"/>
    <s v="March"/>
    <s v="2014"/>
    <n v="0.69444444444444442"/>
    <n v="10"/>
    <n v="1"/>
    <x v="0"/>
  </r>
  <r>
    <s v="Small Business"/>
    <s v="Germany"/>
    <s v="Montana"/>
    <s v="Low"/>
    <n v="1859"/>
    <n v="5"/>
    <n v="300"/>
    <n v="557700"/>
    <n v="22308"/>
    <n v="535392"/>
    <n v="464750"/>
    <n v="548405"/>
    <d v="2014-08-01T00:00:00"/>
    <n v="8"/>
    <s v="August"/>
    <s v="2014"/>
    <n v="1.0243055555555556"/>
    <n v="295"/>
    <n v="1.18"/>
    <x v="1"/>
  </r>
  <r>
    <s v="Government"/>
    <s v="Canada"/>
    <s v="Montana"/>
    <s v="Low"/>
    <n v="2851"/>
    <n v="5"/>
    <n v="7"/>
    <n v="19957"/>
    <n v="798.28"/>
    <n v="19158.72"/>
    <n v="14255"/>
    <n v="5702"/>
    <d v="2013-10-01T00:00:00"/>
    <n v="10"/>
    <s v="October"/>
    <s v="2013"/>
    <n v="0.29761904761904762"/>
    <n v="2"/>
    <n v="0.4"/>
    <x v="0"/>
  </r>
  <r>
    <s v="Small Business"/>
    <s v="Germany"/>
    <s v="Montana"/>
    <s v="Low"/>
    <n v="2021"/>
    <n v="5"/>
    <n v="300"/>
    <n v="606300"/>
    <n v="24252"/>
    <n v="582048"/>
    <n v="505250"/>
    <n v="596195"/>
    <d v="2014-10-01T00:00:00"/>
    <n v="10"/>
    <s v="October"/>
    <s v="2014"/>
    <n v="1.0243055555555556"/>
    <n v="295"/>
    <n v="1.18"/>
    <x v="1"/>
  </r>
  <r>
    <s v="Enterprise"/>
    <s v="Mexico"/>
    <s v="Montana"/>
    <s v="Low"/>
    <n v="1138"/>
    <n v="5"/>
    <n v="125"/>
    <n v="142250"/>
    <n v="5690"/>
    <n v="136560"/>
    <n v="136560"/>
    <n v="136560"/>
    <d v="2014-12-01T00:00:00"/>
    <n v="12"/>
    <s v="December"/>
    <s v="2014"/>
    <n v="1"/>
    <n v="120"/>
    <n v="1"/>
    <x v="2"/>
  </r>
  <r>
    <s v="Government"/>
    <s v="Canada"/>
    <s v="Paseo"/>
    <s v="Low"/>
    <n v="4251"/>
    <n v="10"/>
    <n v="7"/>
    <n v="29757"/>
    <n v="1190.28"/>
    <n v="28566.720000000001"/>
    <n v="21255"/>
    <n v="-12753"/>
    <d v="2014-01-01T00:00:00"/>
    <n v="1"/>
    <s v="January"/>
    <s v="2014"/>
    <n v="-0.4464285714285714"/>
    <n v="-3"/>
    <n v="-0.6"/>
    <x v="0"/>
  </r>
  <r>
    <s v="Enterprise"/>
    <s v="Germany"/>
    <s v="Paseo"/>
    <s v="Low"/>
    <n v="795"/>
    <n v="10"/>
    <n v="125"/>
    <n v="99375"/>
    <n v="3975"/>
    <n v="95400"/>
    <n v="95400"/>
    <n v="91425"/>
    <d v="2014-03-01T00:00:00"/>
    <n v="3"/>
    <s v="March"/>
    <s v="2014"/>
    <n v="0.95833333333333337"/>
    <n v="115"/>
    <n v="0.95833333333333337"/>
    <x v="2"/>
  </r>
  <r>
    <s v="Small Business"/>
    <s v="Germany"/>
    <s v="Paseo"/>
    <s v="Low"/>
    <n v="1414.5"/>
    <n v="10"/>
    <n v="300"/>
    <n v="424350"/>
    <n v="16974"/>
    <n v="407376"/>
    <n v="353625"/>
    <n v="410205"/>
    <d v="2014-04-01T00:00:00"/>
    <n v="4"/>
    <s v="April"/>
    <s v="2014"/>
    <n v="1.0069444444444444"/>
    <n v="290"/>
    <n v="1.1599999999999999"/>
    <x v="1"/>
  </r>
  <r>
    <s v="Small Business"/>
    <s v="United States of America"/>
    <s v="Paseo"/>
    <s v="Low"/>
    <n v="2918"/>
    <n v="10"/>
    <n v="300"/>
    <n v="875400"/>
    <n v="35016"/>
    <n v="840384"/>
    <n v="729500"/>
    <n v="846220"/>
    <d v="2014-05-01T00:00:00"/>
    <n v="5"/>
    <s v="May"/>
    <s v="2014"/>
    <n v="1.0069444444444444"/>
    <n v="290"/>
    <n v="1.1599999999999999"/>
    <x v="1"/>
  </r>
  <r>
    <s v="Government"/>
    <s v="United States of America"/>
    <s v="Paseo"/>
    <s v="Low"/>
    <n v="3450"/>
    <n v="10"/>
    <n v="350"/>
    <n v="1207500"/>
    <n v="48300"/>
    <n v="1159200"/>
    <n v="897000"/>
    <n v="1173000"/>
    <d v="2014-07-01T00:00:00"/>
    <n v="7"/>
    <s v="July"/>
    <s v="2014"/>
    <n v="1.0119047619047619"/>
    <n v="340"/>
    <n v="1.3076923076923077"/>
    <x v="1"/>
  </r>
  <r>
    <s v="Enterprise"/>
    <s v="France"/>
    <s v="Paseo"/>
    <s v="Low"/>
    <n v="2988"/>
    <n v="10"/>
    <n v="125"/>
    <n v="373500"/>
    <n v="14940"/>
    <n v="358560"/>
    <n v="358560"/>
    <n v="343620"/>
    <d v="2014-07-01T00:00:00"/>
    <n v="7"/>
    <s v="July"/>
    <s v="2014"/>
    <n v="0.95833333333333337"/>
    <n v="115"/>
    <n v="0.95833333333333337"/>
    <x v="2"/>
  </r>
  <r>
    <s v="Midmarket"/>
    <s v="Canada"/>
    <s v="Paseo"/>
    <s v="Low"/>
    <n v="218"/>
    <n v="10"/>
    <n v="15"/>
    <n v="3270"/>
    <n v="130.80000000000001"/>
    <n v="3139.2"/>
    <n v="2180"/>
    <n v="1090"/>
    <d v="2014-09-01T00:00:00"/>
    <n v="9"/>
    <s v="September"/>
    <s v="2014"/>
    <n v="0.34722222222222227"/>
    <n v="5"/>
    <n v="0.5"/>
    <x v="0"/>
  </r>
  <r>
    <s v="Government"/>
    <s v="Canada"/>
    <s v="Paseo"/>
    <s v="Low"/>
    <n v="2074"/>
    <n v="10"/>
    <n v="20"/>
    <n v="41480"/>
    <n v="1659.2"/>
    <n v="39820.800000000003"/>
    <n v="20740"/>
    <n v="20740"/>
    <d v="2014-09-01T00:00:00"/>
    <n v="9"/>
    <s v="September"/>
    <s v="2014"/>
    <n v="0.52083333333333326"/>
    <n v="10"/>
    <n v="1"/>
    <x v="0"/>
  </r>
  <r>
    <s v="Government"/>
    <s v="United States of America"/>
    <s v="Paseo"/>
    <s v="Low"/>
    <n v="1056"/>
    <n v="10"/>
    <n v="20"/>
    <n v="21120"/>
    <n v="844.8"/>
    <n v="20275.2"/>
    <n v="10560"/>
    <n v="10560"/>
    <d v="2014-09-01T00:00:00"/>
    <n v="9"/>
    <s v="September"/>
    <s v="2014"/>
    <n v="0.52083333333333326"/>
    <n v="10"/>
    <n v="1"/>
    <x v="0"/>
  </r>
  <r>
    <s v="Midmarket"/>
    <s v="United States of America"/>
    <s v="Paseo"/>
    <s v="Low"/>
    <n v="671"/>
    <n v="10"/>
    <n v="15"/>
    <n v="10065"/>
    <n v="402.6"/>
    <n v="9662.4"/>
    <n v="6710"/>
    <n v="3355"/>
    <d v="2013-10-01T00:00:00"/>
    <n v="10"/>
    <s v="October"/>
    <s v="2013"/>
    <n v="0.34722222222222221"/>
    <n v="5"/>
    <n v="0.5"/>
    <x v="0"/>
  </r>
  <r>
    <s v="Midmarket"/>
    <s v="Mexico"/>
    <s v="Paseo"/>
    <s v="Low"/>
    <n v="1514"/>
    <n v="10"/>
    <n v="15"/>
    <n v="22710"/>
    <n v="908.4"/>
    <n v="21801.599999999999"/>
    <n v="15140"/>
    <n v="7570"/>
    <d v="2013-10-01T00:00:00"/>
    <n v="10"/>
    <s v="October"/>
    <s v="2013"/>
    <n v="0.34722222222222227"/>
    <n v="5"/>
    <n v="0.5"/>
    <x v="0"/>
  </r>
  <r>
    <s v="Government"/>
    <s v="United States of America"/>
    <s v="Paseo"/>
    <s v="Low"/>
    <n v="274"/>
    <n v="10"/>
    <n v="350"/>
    <n v="95900"/>
    <n v="3836"/>
    <n v="92064"/>
    <n v="71240"/>
    <n v="93160"/>
    <d v="2014-12-01T00:00:00"/>
    <n v="12"/>
    <s v="December"/>
    <s v="2014"/>
    <n v="1.0119047619047619"/>
    <n v="340"/>
    <n v="1.3076923076923077"/>
    <x v="1"/>
  </r>
  <r>
    <s v="Enterprise"/>
    <s v="Mexico"/>
    <s v="Paseo"/>
    <s v="Low"/>
    <n v="1138"/>
    <n v="10"/>
    <n v="125"/>
    <n v="142250"/>
    <n v="5690"/>
    <n v="136560"/>
    <n v="136560"/>
    <n v="130870"/>
    <d v="2014-12-01T00:00:00"/>
    <n v="12"/>
    <s v="December"/>
    <s v="2014"/>
    <n v="0.95833333333333337"/>
    <n v="115"/>
    <n v="0.95833333333333337"/>
    <x v="2"/>
  </r>
  <r>
    <s v="Channel Partners"/>
    <s v="United States of America"/>
    <s v="Velo"/>
    <s v="Low"/>
    <n v="1465"/>
    <n v="120"/>
    <n v="12"/>
    <n v="17580"/>
    <n v="703.2"/>
    <n v="16876.8"/>
    <n v="4395"/>
    <n v="-158220"/>
    <d v="2014-03-01T00:00:00"/>
    <n v="3"/>
    <s v="March"/>
    <s v="2014"/>
    <n v="-9.375"/>
    <n v="-108"/>
    <n v="-36"/>
    <x v="0"/>
  </r>
  <r>
    <s v="Government"/>
    <s v="Canada"/>
    <s v="Velo"/>
    <s v="Low"/>
    <n v="2646"/>
    <n v="120"/>
    <n v="20"/>
    <n v="52920"/>
    <n v="2116.8000000000002"/>
    <n v="50803.199999999997"/>
    <n v="26460"/>
    <n v="-264600"/>
    <d v="2013-09-01T00:00:00"/>
    <n v="9"/>
    <s v="September"/>
    <s v="2013"/>
    <n v="-5.2083333333333339"/>
    <n v="-100"/>
    <n v="-10"/>
    <x v="0"/>
  </r>
  <r>
    <s v="Government"/>
    <s v="France"/>
    <s v="Velo"/>
    <s v="Low"/>
    <n v="2177"/>
    <n v="120"/>
    <n v="350"/>
    <n v="761950"/>
    <n v="30478"/>
    <n v="731472"/>
    <n v="566020"/>
    <n v="500710"/>
    <d v="2014-10-01T00:00:00"/>
    <n v="10"/>
    <s v="October"/>
    <s v="2014"/>
    <n v="0.68452380952380953"/>
    <n v="230"/>
    <n v="0.88461538461538458"/>
    <x v="1"/>
  </r>
  <r>
    <s v="Channel Partners"/>
    <s v="France"/>
    <s v="VTT"/>
    <s v="Low"/>
    <n v="866"/>
    <n v="250"/>
    <n v="12"/>
    <n v="10392"/>
    <n v="415.68"/>
    <n v="9976.32"/>
    <n v="2598"/>
    <n v="-206108"/>
    <d v="2014-05-01T00:00:00"/>
    <n v="5"/>
    <s v="May"/>
    <s v="2014"/>
    <n v="-20.659722222222221"/>
    <n v="-238"/>
    <n v="-79.333333333333329"/>
    <x v="0"/>
  </r>
  <r>
    <s v="Government"/>
    <s v="United States of America"/>
    <s v="VTT"/>
    <s v="Low"/>
    <n v="349"/>
    <n v="250"/>
    <n v="350"/>
    <n v="122150"/>
    <n v="4886"/>
    <n v="117264"/>
    <n v="90740"/>
    <n v="34900"/>
    <d v="2013-09-01T00:00:00"/>
    <n v="9"/>
    <s v="September"/>
    <s v="2013"/>
    <n v="0.29761904761904762"/>
    <n v="100"/>
    <n v="0.38461538461538464"/>
    <x v="1"/>
  </r>
  <r>
    <s v="Government"/>
    <s v="France"/>
    <s v="VTT"/>
    <s v="Low"/>
    <n v="2177"/>
    <n v="250"/>
    <n v="350"/>
    <n v="761950"/>
    <n v="30478"/>
    <n v="731472"/>
    <n v="566020"/>
    <n v="217700"/>
    <d v="2014-10-01T00:00:00"/>
    <n v="10"/>
    <s v="October"/>
    <s v="2014"/>
    <n v="0.29761904761904762"/>
    <n v="100"/>
    <n v="0.38461538461538464"/>
    <x v="1"/>
  </r>
  <r>
    <s v="Midmarket"/>
    <s v="Mexico"/>
    <s v="VTT"/>
    <s v="Low"/>
    <n v="1514"/>
    <n v="250"/>
    <n v="15"/>
    <n v="22710"/>
    <n v="908.4"/>
    <n v="21801.599999999999"/>
    <n v="15140"/>
    <n v="-355790"/>
    <d v="2013-10-01T00:00:00"/>
    <n v="10"/>
    <s v="October"/>
    <s v="2013"/>
    <n v="-16.319444444444446"/>
    <n v="-235"/>
    <n v="-23.5"/>
    <x v="0"/>
  </r>
  <r>
    <s v="Government"/>
    <s v="Mexico"/>
    <s v="Amarilla"/>
    <s v="Low"/>
    <n v="1865"/>
    <n v="260"/>
    <n v="350"/>
    <n v="652750"/>
    <n v="26110"/>
    <n v="626640"/>
    <n v="484900"/>
    <n v="167850"/>
    <d v="2014-02-01T00:00:00"/>
    <n v="2"/>
    <s v="February"/>
    <s v="2014"/>
    <n v="0.26785714285714285"/>
    <n v="90"/>
    <n v="0.34615384615384615"/>
    <x v="1"/>
  </r>
  <r>
    <s v="Enterprise"/>
    <s v="Mexico"/>
    <s v="Amarilla"/>
    <s v="Low"/>
    <n v="1074"/>
    <n v="260"/>
    <n v="125"/>
    <n v="134250"/>
    <n v="5370"/>
    <n v="128880"/>
    <n v="128880"/>
    <n v="-144990"/>
    <d v="2014-04-01T00:00:00"/>
    <n v="4"/>
    <s v="April"/>
    <s v="2014"/>
    <n v="-1.125"/>
    <n v="-135"/>
    <n v="-1.125"/>
    <x v="2"/>
  </r>
  <r>
    <s v="Government"/>
    <s v="Germany"/>
    <s v="Amarilla"/>
    <s v="Low"/>
    <n v="1907"/>
    <n v="260"/>
    <n v="350"/>
    <n v="667450"/>
    <n v="26698"/>
    <n v="640752"/>
    <n v="495820"/>
    <n v="171630"/>
    <d v="2014-09-01T00:00:00"/>
    <n v="9"/>
    <s v="September"/>
    <s v="2014"/>
    <n v="0.26785714285714285"/>
    <n v="90"/>
    <n v="0.34615384615384615"/>
    <x v="1"/>
  </r>
  <r>
    <s v="Midmarket"/>
    <s v="United States of America"/>
    <s v="Amarilla"/>
    <s v="Low"/>
    <n v="671"/>
    <n v="260"/>
    <n v="15"/>
    <n v="10065"/>
    <n v="402.6"/>
    <n v="9662.4"/>
    <n v="6710"/>
    <n v="-164395"/>
    <d v="2013-10-01T00:00:00"/>
    <n v="10"/>
    <s v="October"/>
    <s v="2013"/>
    <n v="-17.013888888888889"/>
    <n v="-245"/>
    <n v="-24.5"/>
    <x v="0"/>
  </r>
  <r>
    <s v="Government"/>
    <s v="Canada"/>
    <s v="Amarilla"/>
    <s v="Low"/>
    <n v="1778"/>
    <n v="260"/>
    <n v="350"/>
    <n v="622300"/>
    <n v="24892"/>
    <n v="597408"/>
    <n v="462280"/>
    <n v="160020"/>
    <d v="2013-12-01T00:00:00"/>
    <n v="12"/>
    <s v="December"/>
    <s v="2013"/>
    <n v="0.26785714285714285"/>
    <n v="90"/>
    <n v="0.34615384615384615"/>
    <x v="1"/>
  </r>
  <r>
    <s v="Government"/>
    <s v="Germany"/>
    <s v="Montana"/>
    <s v="Medium"/>
    <n v="1159"/>
    <n v="5"/>
    <n v="7"/>
    <n v="8113"/>
    <n v="405.65"/>
    <n v="7707.35"/>
    <n v="5795"/>
    <n v="2318"/>
    <d v="2013-10-01T00:00:00"/>
    <n v="10"/>
    <s v="October"/>
    <s v="2013"/>
    <n v="0.3007518796992481"/>
    <n v="2"/>
    <n v="0.4"/>
    <x v="0"/>
  </r>
  <r>
    <s v="Government"/>
    <s v="Germany"/>
    <s v="Paseo"/>
    <s v="Medium"/>
    <n v="1372"/>
    <n v="10"/>
    <n v="7"/>
    <n v="9604"/>
    <n v="480.2"/>
    <n v="9123.7999999999993"/>
    <n v="6860"/>
    <n v="-4116"/>
    <d v="2014-01-01T00:00:00"/>
    <n v="1"/>
    <s v="January"/>
    <s v="2014"/>
    <n v="-0.45112781954887221"/>
    <n v="-3"/>
    <n v="-0.6"/>
    <x v="0"/>
  </r>
  <r>
    <s v="Government"/>
    <s v="Canada"/>
    <s v="Paseo"/>
    <s v="Medium"/>
    <n v="2349"/>
    <n v="10"/>
    <n v="7"/>
    <n v="16443"/>
    <n v="822.15"/>
    <n v="15620.85"/>
    <n v="11745"/>
    <n v="-7047"/>
    <d v="2013-09-01T00:00:00"/>
    <n v="9"/>
    <s v="September"/>
    <s v="2013"/>
    <n v="-0.45112781954887216"/>
    <n v="-3"/>
    <n v="-0.6"/>
    <x v="0"/>
  </r>
  <r>
    <s v="Government"/>
    <s v="Mexico"/>
    <s v="Paseo"/>
    <s v="Medium"/>
    <n v="2689"/>
    <n v="10"/>
    <n v="7"/>
    <n v="18823"/>
    <n v="941.15"/>
    <n v="17881.849999999999"/>
    <n v="13445"/>
    <n v="-8067"/>
    <d v="2014-10-01T00:00:00"/>
    <n v="10"/>
    <s v="October"/>
    <s v="2014"/>
    <n v="-0.45112781954887221"/>
    <n v="-3"/>
    <n v="-0.6"/>
    <x v="0"/>
  </r>
  <r>
    <s v="Channel Partners"/>
    <s v="Canada"/>
    <s v="Paseo"/>
    <s v="Medium"/>
    <n v="2431"/>
    <n v="10"/>
    <n v="12"/>
    <n v="29172"/>
    <n v="1458.6"/>
    <n v="27713.4"/>
    <n v="7293"/>
    <n v="4862"/>
    <d v="2014-12-01T00:00:00"/>
    <n v="12"/>
    <s v="December"/>
    <s v="2014"/>
    <n v="0.17543859649122806"/>
    <n v="2"/>
    <n v="0.66666666666666663"/>
    <x v="0"/>
  </r>
  <r>
    <s v="Channel Partners"/>
    <s v="Canada"/>
    <s v="Velo"/>
    <s v="Medium"/>
    <n v="2431"/>
    <n v="120"/>
    <n v="12"/>
    <n v="29172"/>
    <n v="1458.6"/>
    <n v="27713.4"/>
    <n v="7293"/>
    <n v="-262548"/>
    <d v="2014-12-01T00:00:00"/>
    <n v="12"/>
    <s v="December"/>
    <s v="2014"/>
    <n v="-9.473684210526315"/>
    <n v="-108"/>
    <n v="-36"/>
    <x v="0"/>
  </r>
  <r>
    <s v="Government"/>
    <s v="Mexico"/>
    <s v="VTT"/>
    <s v="Medium"/>
    <n v="2689"/>
    <n v="250"/>
    <n v="7"/>
    <n v="18823"/>
    <n v="941.15"/>
    <n v="17881.849999999999"/>
    <n v="13445"/>
    <n v="-653427"/>
    <d v="2014-10-01T00:00:00"/>
    <n v="10"/>
    <s v="October"/>
    <s v="2014"/>
    <n v="-36.541353383458649"/>
    <n v="-243"/>
    <n v="-48.6"/>
    <x v="0"/>
  </r>
  <r>
    <s v="Government"/>
    <s v="Mexico"/>
    <s v="Amarilla"/>
    <s v="Medium"/>
    <n v="1683"/>
    <n v="260"/>
    <n v="7"/>
    <n v="11781"/>
    <n v="589.04999999999995"/>
    <n v="11191.95"/>
    <n v="8415"/>
    <n v="-425799"/>
    <d v="2014-07-01T00:00:00"/>
    <n v="7"/>
    <s v="July"/>
    <s v="2014"/>
    <n v="-38.045112781954884"/>
    <n v="-253"/>
    <n v="-50.6"/>
    <x v="0"/>
  </r>
  <r>
    <s v="Channel Partners"/>
    <s v="Mexico"/>
    <s v="Amarilla"/>
    <s v="Medium"/>
    <n v="1123"/>
    <n v="260"/>
    <n v="12"/>
    <n v="13476"/>
    <n v="673.8"/>
    <n v="12802.2"/>
    <n v="3369"/>
    <n v="-278504"/>
    <d v="2014-08-01T00:00:00"/>
    <n v="8"/>
    <s v="August"/>
    <s v="2014"/>
    <n v="-21.754385964912281"/>
    <n v="-248"/>
    <n v="-82.666666666666671"/>
    <x v="0"/>
  </r>
  <r>
    <s v="Government"/>
    <s v="Germany"/>
    <s v="Amarilla"/>
    <s v="Medium"/>
    <n v="1159"/>
    <n v="260"/>
    <n v="7"/>
    <n v="8113"/>
    <n v="405.65"/>
    <n v="7707.35"/>
    <n v="5795"/>
    <n v="-293227"/>
    <d v="2013-10-01T00:00:00"/>
    <n v="10"/>
    <s v="October"/>
    <s v="2013"/>
    <n v="-38.045112781954884"/>
    <n v="-253"/>
    <n v="-50.6"/>
    <x v="0"/>
  </r>
  <r>
    <s v="Channel Partners"/>
    <s v="France"/>
    <s v="Carretera"/>
    <s v="Medium"/>
    <n v="1865"/>
    <n v="3"/>
    <n v="12"/>
    <n v="22380"/>
    <n v="1119"/>
    <n v="21261"/>
    <n v="5595"/>
    <n v="16785"/>
    <d v="2014-02-01T00:00:00"/>
    <n v="2"/>
    <s v="February"/>
    <s v="2014"/>
    <n v="0.78947368421052633"/>
    <n v="9"/>
    <n v="3"/>
    <x v="0"/>
  </r>
  <r>
    <s v="Channel Partners"/>
    <s v="Germany"/>
    <s v="Carretera"/>
    <s v="Medium"/>
    <n v="1116"/>
    <n v="3"/>
    <n v="12"/>
    <n v="13392"/>
    <n v="669.6"/>
    <n v="12722.4"/>
    <n v="3348"/>
    <n v="10044"/>
    <d v="2014-02-01T00:00:00"/>
    <n v="2"/>
    <s v="February"/>
    <s v="2014"/>
    <n v="0.78947368421052633"/>
    <n v="9"/>
    <n v="3"/>
    <x v="0"/>
  </r>
  <r>
    <s v="Government"/>
    <s v="France"/>
    <s v="Carretera"/>
    <s v="Medium"/>
    <n v="1563"/>
    <n v="3"/>
    <n v="20"/>
    <n v="31260"/>
    <n v="1563"/>
    <n v="29697"/>
    <n v="15630"/>
    <n v="26571"/>
    <d v="2014-05-01T00:00:00"/>
    <n v="5"/>
    <s v="May"/>
    <s v="2014"/>
    <n v="0.89473684210526316"/>
    <n v="17"/>
    <n v="1.7"/>
    <x v="0"/>
  </r>
  <r>
    <s v="Small Business"/>
    <s v="United States of America"/>
    <s v="Carretera"/>
    <s v="Medium"/>
    <n v="991"/>
    <n v="3"/>
    <n v="300"/>
    <n v="297300"/>
    <n v="14865"/>
    <n v="282435"/>
    <n v="247750"/>
    <n v="294327"/>
    <d v="2014-06-01T00:00:00"/>
    <n v="6"/>
    <s v="June"/>
    <s v="2014"/>
    <n v="1.0421052631578946"/>
    <n v="297"/>
    <n v="1.1879999999999999"/>
    <x v="1"/>
  </r>
  <r>
    <s v="Government"/>
    <s v="Germany"/>
    <s v="Carretera"/>
    <s v="Medium"/>
    <n v="1016"/>
    <n v="3"/>
    <n v="7"/>
    <n v="7112"/>
    <n v="355.6"/>
    <n v="6756.4"/>
    <n v="5080"/>
    <n v="4064"/>
    <d v="2013-11-01T00:00:00"/>
    <n v="11"/>
    <s v="November"/>
    <s v="2013"/>
    <n v="0.60150375939849632"/>
    <n v="4"/>
    <n v="0.8"/>
    <x v="0"/>
  </r>
  <r>
    <s v="Midmarket"/>
    <s v="Mexico"/>
    <s v="Carretera"/>
    <s v="Medium"/>
    <n v="2791"/>
    <n v="3"/>
    <n v="15"/>
    <n v="41865"/>
    <n v="2093.25"/>
    <n v="39771.75"/>
    <n v="27910"/>
    <n v="33492"/>
    <d v="2014-11-01T00:00:00"/>
    <n v="11"/>
    <s v="November"/>
    <s v="2014"/>
    <n v="0.84210526315789469"/>
    <n v="12"/>
    <n v="1.2"/>
    <x v="0"/>
  </r>
  <r>
    <s v="Government"/>
    <s v="United States of America"/>
    <s v="Carretera"/>
    <s v="Medium"/>
    <n v="570"/>
    <n v="3"/>
    <n v="7"/>
    <n v="3990"/>
    <n v="199.5"/>
    <n v="3790.5"/>
    <n v="2850"/>
    <n v="2280"/>
    <d v="2014-12-01T00:00:00"/>
    <n v="12"/>
    <s v="December"/>
    <s v="2014"/>
    <n v="0.60150375939849621"/>
    <n v="4"/>
    <n v="0.8"/>
    <x v="0"/>
  </r>
  <r>
    <s v="Government"/>
    <s v="France"/>
    <s v="Carretera"/>
    <s v="Medium"/>
    <n v="2487"/>
    <n v="3"/>
    <n v="7"/>
    <n v="17409"/>
    <n v="870.45"/>
    <n v="16538.55"/>
    <n v="12435"/>
    <n v="9948"/>
    <d v="2014-12-01T00:00:00"/>
    <n v="12"/>
    <s v="December"/>
    <s v="2014"/>
    <n v="0.60150375939849632"/>
    <n v="4"/>
    <n v="0.8"/>
    <x v="0"/>
  </r>
  <r>
    <s v="Government"/>
    <s v="France"/>
    <s v="Montana"/>
    <s v="Medium"/>
    <n v="1384.5"/>
    <n v="5"/>
    <n v="350"/>
    <n v="484575"/>
    <n v="24228.75"/>
    <n v="460346.25"/>
    <n v="359970"/>
    <n v="477652.5"/>
    <d v="2014-01-01T00:00:00"/>
    <n v="1"/>
    <s v="January"/>
    <s v="2014"/>
    <n v="1.0375939849624061"/>
    <n v="345"/>
    <n v="1.3269230769230769"/>
    <x v="1"/>
  </r>
  <r>
    <s v="Enterprise"/>
    <s v="United States of America"/>
    <s v="Montana"/>
    <s v="Medium"/>
    <n v="3627"/>
    <n v="5"/>
    <n v="125"/>
    <n v="453375"/>
    <n v="22668.75"/>
    <n v="430706.25"/>
    <n v="435240"/>
    <n v="435240"/>
    <d v="2014-07-01T00:00:00"/>
    <n v="7"/>
    <s v="July"/>
    <s v="2014"/>
    <n v="1.0105263157894737"/>
    <n v="120"/>
    <n v="1"/>
    <x v="2"/>
  </r>
  <r>
    <s v="Government"/>
    <s v="Mexico"/>
    <s v="Montana"/>
    <s v="Medium"/>
    <n v="720"/>
    <n v="5"/>
    <n v="350"/>
    <n v="252000"/>
    <n v="12600"/>
    <n v="239400"/>
    <n v="187200"/>
    <n v="248400"/>
    <d v="2013-09-01T00:00:00"/>
    <n v="9"/>
    <s v="September"/>
    <s v="2013"/>
    <n v="1.0375939849624061"/>
    <n v="345"/>
    <n v="1.3269230769230769"/>
    <x v="1"/>
  </r>
  <r>
    <s v="Channel Partners"/>
    <s v="Germany"/>
    <s v="Montana"/>
    <s v="Medium"/>
    <n v="2342"/>
    <n v="5"/>
    <n v="12"/>
    <n v="28104"/>
    <n v="1405.2"/>
    <n v="26698.799999999999"/>
    <n v="7026"/>
    <n v="16394"/>
    <d v="2014-11-01T00:00:00"/>
    <n v="11"/>
    <s v="November"/>
    <s v="2014"/>
    <n v="0.61403508771929827"/>
    <n v="7"/>
    <n v="2.3333333333333335"/>
    <x v="0"/>
  </r>
  <r>
    <s v="Small Business"/>
    <s v="Mexico"/>
    <s v="Montana"/>
    <s v="Medium"/>
    <n v="1100"/>
    <n v="5"/>
    <n v="300"/>
    <n v="330000"/>
    <n v="16500"/>
    <n v="313500"/>
    <n v="275000"/>
    <n v="324500"/>
    <d v="2013-12-01T00:00:00"/>
    <n v="12"/>
    <s v="December"/>
    <s v="2013"/>
    <n v="1.0350877192982457"/>
    <n v="295"/>
    <n v="1.18"/>
    <x v="1"/>
  </r>
  <r>
    <s v="Government"/>
    <s v="France"/>
    <s v="Paseo"/>
    <s v="Medium"/>
    <n v="1303"/>
    <n v="10"/>
    <n v="20"/>
    <n v="26060"/>
    <n v="1303"/>
    <n v="24757"/>
    <n v="13030"/>
    <n v="13030"/>
    <d v="2014-02-01T00:00:00"/>
    <n v="2"/>
    <s v="February"/>
    <s v="2014"/>
    <n v="0.52631578947368418"/>
    <n v="10"/>
    <n v="1"/>
    <x v="0"/>
  </r>
  <r>
    <s v="Enterprise"/>
    <s v="United States of America"/>
    <s v="Paseo"/>
    <s v="Medium"/>
    <n v="2992"/>
    <n v="10"/>
    <n v="125"/>
    <n v="374000"/>
    <n v="18700"/>
    <n v="355300"/>
    <n v="359040"/>
    <n v="344080"/>
    <d v="2014-03-01T00:00:00"/>
    <n v="3"/>
    <s v="March"/>
    <s v="2014"/>
    <n v="0.96842105263157896"/>
    <n v="115"/>
    <n v="0.95833333333333337"/>
    <x v="2"/>
  </r>
  <r>
    <s v="Enterprise"/>
    <s v="France"/>
    <s v="Paseo"/>
    <s v="Medium"/>
    <n v="2385"/>
    <n v="10"/>
    <n v="125"/>
    <n v="298125"/>
    <n v="14906.25"/>
    <n v="283218.75"/>
    <n v="286200"/>
    <n v="274275"/>
    <d v="2014-03-01T00:00:00"/>
    <n v="3"/>
    <s v="March"/>
    <s v="2014"/>
    <n v="0.96842105263157896"/>
    <n v="115"/>
    <n v="0.95833333333333337"/>
    <x v="2"/>
  </r>
  <r>
    <s v="Small Business"/>
    <s v="Mexico"/>
    <s v="Paseo"/>
    <s v="Medium"/>
    <n v="1607"/>
    <n v="10"/>
    <n v="300"/>
    <n v="482100"/>
    <n v="24105"/>
    <n v="457995"/>
    <n v="401750"/>
    <n v="466030"/>
    <d v="2014-04-01T00:00:00"/>
    <n v="4"/>
    <s v="April"/>
    <s v="2014"/>
    <n v="1.0175438596491229"/>
    <n v="290"/>
    <n v="1.1599999999999999"/>
    <x v="1"/>
  </r>
  <r>
    <s v="Government"/>
    <s v="United States of America"/>
    <s v="Paseo"/>
    <s v="Medium"/>
    <n v="2327"/>
    <n v="10"/>
    <n v="7"/>
    <n v="16289"/>
    <n v="814.45"/>
    <n v="15474.55"/>
    <n v="11635"/>
    <n v="-6981"/>
    <d v="2014-05-01T00:00:00"/>
    <n v="5"/>
    <s v="May"/>
    <s v="2014"/>
    <n v="-0.45112781954887221"/>
    <n v="-3"/>
    <n v="-0.6"/>
    <x v="0"/>
  </r>
  <r>
    <s v="Small Business"/>
    <s v="United States of America"/>
    <s v="Paseo"/>
    <s v="Medium"/>
    <n v="991"/>
    <n v="10"/>
    <n v="300"/>
    <n v="297300"/>
    <n v="14865"/>
    <n v="282435"/>
    <n v="247750"/>
    <n v="287390"/>
    <d v="2014-06-01T00:00:00"/>
    <n v="6"/>
    <s v="June"/>
    <s v="2014"/>
    <n v="1.0175438596491229"/>
    <n v="290"/>
    <n v="1.1599999999999999"/>
    <x v="1"/>
  </r>
  <r>
    <s v="Government"/>
    <s v="United States of America"/>
    <s v="Paseo"/>
    <s v="Medium"/>
    <n v="602"/>
    <n v="10"/>
    <n v="350"/>
    <n v="210700"/>
    <n v="10535"/>
    <n v="200165"/>
    <n v="156520"/>
    <n v="204680"/>
    <d v="2014-06-01T00:00:00"/>
    <n v="6"/>
    <s v="June"/>
    <s v="2014"/>
    <n v="1.0225563909774436"/>
    <n v="340"/>
    <n v="1.3076923076923077"/>
    <x v="1"/>
  </r>
  <r>
    <s v="Midmarket"/>
    <s v="France"/>
    <s v="Paseo"/>
    <s v="Medium"/>
    <n v="2620"/>
    <n v="10"/>
    <n v="15"/>
    <n v="39300"/>
    <n v="1965"/>
    <n v="37335"/>
    <n v="26200"/>
    <n v="13100"/>
    <d v="2014-09-01T00:00:00"/>
    <n v="9"/>
    <s v="September"/>
    <s v="2014"/>
    <n v="0.35087719298245612"/>
    <n v="5"/>
    <n v="0.5"/>
    <x v="0"/>
  </r>
  <r>
    <s v="Government"/>
    <s v="Canada"/>
    <s v="Paseo"/>
    <s v="Medium"/>
    <n v="1228"/>
    <n v="10"/>
    <n v="350"/>
    <n v="429800"/>
    <n v="21490"/>
    <n v="408310"/>
    <n v="319280"/>
    <n v="417520"/>
    <d v="2013-10-01T00:00:00"/>
    <n v="10"/>
    <s v="October"/>
    <s v="2013"/>
    <n v="1.0225563909774436"/>
    <n v="340"/>
    <n v="1.3076923076923077"/>
    <x v="1"/>
  </r>
  <r>
    <s v="Government"/>
    <s v="Canada"/>
    <s v="Paseo"/>
    <s v="Medium"/>
    <n v="1389"/>
    <n v="10"/>
    <n v="20"/>
    <n v="27780"/>
    <n v="1389"/>
    <n v="26391"/>
    <n v="13890"/>
    <n v="13890"/>
    <d v="2013-10-01T00:00:00"/>
    <n v="10"/>
    <s v="October"/>
    <s v="2013"/>
    <n v="0.52631578947368418"/>
    <n v="10"/>
    <n v="1"/>
    <x v="0"/>
  </r>
  <r>
    <s v="Enterprise"/>
    <s v="United States of America"/>
    <s v="Paseo"/>
    <s v="Medium"/>
    <n v="861"/>
    <n v="10"/>
    <n v="125"/>
    <n v="107625"/>
    <n v="5381.25"/>
    <n v="102243.75"/>
    <n v="103320"/>
    <n v="99015"/>
    <d v="2014-10-01T00:00:00"/>
    <n v="10"/>
    <s v="October"/>
    <s v="2014"/>
    <n v="0.96842105263157896"/>
    <n v="115"/>
    <n v="0.95833333333333337"/>
    <x v="2"/>
  </r>
  <r>
    <s v="Enterprise"/>
    <s v="France"/>
    <s v="Paseo"/>
    <s v="Medium"/>
    <n v="704"/>
    <n v="10"/>
    <n v="125"/>
    <n v="88000"/>
    <n v="4400"/>
    <n v="83600"/>
    <n v="84480"/>
    <n v="80960"/>
    <d v="2013-10-01T00:00:00"/>
    <n v="10"/>
    <s v="October"/>
    <s v="2013"/>
    <n v="0.96842105263157896"/>
    <n v="115"/>
    <n v="0.95833333333333337"/>
    <x v="2"/>
  </r>
  <r>
    <s v="Government"/>
    <s v="Canada"/>
    <s v="Paseo"/>
    <s v="Medium"/>
    <n v="1802"/>
    <n v="10"/>
    <n v="20"/>
    <n v="36040"/>
    <n v="1802"/>
    <n v="34238"/>
    <n v="18020"/>
    <n v="18020"/>
    <d v="2013-12-01T00:00:00"/>
    <n v="12"/>
    <s v="December"/>
    <s v="2013"/>
    <n v="0.52631578947368418"/>
    <n v="10"/>
    <n v="1"/>
    <x v="0"/>
  </r>
  <r>
    <s v="Government"/>
    <s v="United States of America"/>
    <s v="Paseo"/>
    <s v="Medium"/>
    <n v="2663"/>
    <n v="10"/>
    <n v="20"/>
    <n v="53260"/>
    <n v="2663"/>
    <n v="50597"/>
    <n v="26630"/>
    <n v="26630"/>
    <d v="2014-12-01T00:00:00"/>
    <n v="12"/>
    <s v="December"/>
    <s v="2014"/>
    <n v="0.52631578947368418"/>
    <n v="10"/>
    <n v="1"/>
    <x v="0"/>
  </r>
  <r>
    <s v="Government"/>
    <s v="France"/>
    <s v="Paseo"/>
    <s v="Medium"/>
    <n v="2136"/>
    <n v="10"/>
    <n v="7"/>
    <n v="14952"/>
    <n v="747.6"/>
    <n v="14204.4"/>
    <n v="10680"/>
    <n v="-6408"/>
    <d v="2013-12-01T00:00:00"/>
    <n v="12"/>
    <s v="December"/>
    <s v="2013"/>
    <n v="-0.45112781954887221"/>
    <n v="-3"/>
    <n v="-0.6"/>
    <x v="0"/>
  </r>
  <r>
    <s v="Midmarket"/>
    <s v="Germany"/>
    <s v="Paseo"/>
    <s v="Medium"/>
    <n v="2116"/>
    <n v="10"/>
    <n v="15"/>
    <n v="31740"/>
    <n v="1587"/>
    <n v="30153"/>
    <n v="21160"/>
    <n v="10580"/>
    <d v="2013-12-01T00:00:00"/>
    <n v="12"/>
    <s v="December"/>
    <s v="2013"/>
    <n v="0.35087719298245612"/>
    <n v="5"/>
    <n v="0.5"/>
    <x v="0"/>
  </r>
  <r>
    <s v="Midmarket"/>
    <s v="United States of America"/>
    <s v="Velo"/>
    <s v="Medium"/>
    <n v="555"/>
    <n v="120"/>
    <n v="15"/>
    <n v="8325"/>
    <n v="416.25"/>
    <n v="7908.75"/>
    <n v="5550"/>
    <n v="-58275"/>
    <d v="2014-01-01T00:00:00"/>
    <n v="1"/>
    <s v="January"/>
    <s v="2014"/>
    <n v="-7.3684210526315788"/>
    <n v="-105"/>
    <n v="-10.5"/>
    <x v="0"/>
  </r>
  <r>
    <s v="Midmarket"/>
    <s v="Mexico"/>
    <s v="Velo"/>
    <s v="Medium"/>
    <n v="2861"/>
    <n v="120"/>
    <n v="15"/>
    <n v="42915"/>
    <n v="2145.75"/>
    <n v="40769.25"/>
    <n v="28610"/>
    <n v="-300405"/>
    <d v="2014-01-01T00:00:00"/>
    <n v="1"/>
    <s v="January"/>
    <s v="2014"/>
    <n v="-7.3684210526315788"/>
    <n v="-105"/>
    <n v="-10.5"/>
    <x v="0"/>
  </r>
  <r>
    <s v="Enterprise"/>
    <s v="Germany"/>
    <s v="Velo"/>
    <s v="Medium"/>
    <n v="807"/>
    <n v="120"/>
    <n v="125"/>
    <n v="100875"/>
    <n v="5043.75"/>
    <n v="95831.25"/>
    <n v="96840"/>
    <n v="4035"/>
    <d v="2014-02-01T00:00:00"/>
    <n v="2"/>
    <s v="February"/>
    <s v="2014"/>
    <n v="4.2105263157894736E-2"/>
    <n v="5"/>
    <n v="4.1666666666666664E-2"/>
    <x v="2"/>
  </r>
  <r>
    <s v="Government"/>
    <s v="United States of America"/>
    <s v="Velo"/>
    <s v="Medium"/>
    <n v="602"/>
    <n v="120"/>
    <n v="350"/>
    <n v="210700"/>
    <n v="10535"/>
    <n v="200165"/>
    <n v="156520"/>
    <n v="138460"/>
    <d v="2014-06-01T00:00:00"/>
    <n v="6"/>
    <s v="June"/>
    <s v="2014"/>
    <n v="0.69172932330827064"/>
    <n v="230"/>
    <n v="0.88461538461538458"/>
    <x v="1"/>
  </r>
  <r>
    <s v="Government"/>
    <s v="United States of America"/>
    <s v="Velo"/>
    <s v="Medium"/>
    <n v="2832"/>
    <n v="120"/>
    <n v="20"/>
    <n v="56640"/>
    <n v="2832"/>
    <n v="53808"/>
    <n v="28320"/>
    <n v="-283200"/>
    <d v="2014-08-01T00:00:00"/>
    <n v="8"/>
    <s v="August"/>
    <s v="2014"/>
    <n v="-5.2631578947368425"/>
    <n v="-100"/>
    <n v="-10"/>
    <x v="0"/>
  </r>
  <r>
    <s v="Government"/>
    <s v="France"/>
    <s v="Velo"/>
    <s v="Medium"/>
    <n v="1579"/>
    <n v="120"/>
    <n v="20"/>
    <n v="31580"/>
    <n v="1579"/>
    <n v="30001"/>
    <n v="15790"/>
    <n v="-157900"/>
    <d v="2014-08-01T00:00:00"/>
    <n v="8"/>
    <s v="August"/>
    <s v="2014"/>
    <n v="-5.2631578947368425"/>
    <n v="-100"/>
    <n v="-10"/>
    <x v="0"/>
  </r>
  <r>
    <s v="Enterprise"/>
    <s v="United States of America"/>
    <s v="Velo"/>
    <s v="Medium"/>
    <n v="861"/>
    <n v="120"/>
    <n v="125"/>
    <n v="107625"/>
    <n v="5381.25"/>
    <n v="102243.75"/>
    <n v="103320"/>
    <n v="4305"/>
    <d v="2014-10-01T00:00:00"/>
    <n v="10"/>
    <s v="October"/>
    <s v="2014"/>
    <n v="4.2105263157894736E-2"/>
    <n v="5"/>
    <n v="4.1666666666666664E-2"/>
    <x v="2"/>
  </r>
  <r>
    <s v="Enterprise"/>
    <s v="France"/>
    <s v="Velo"/>
    <s v="Medium"/>
    <n v="704"/>
    <n v="120"/>
    <n v="125"/>
    <n v="88000"/>
    <n v="4400"/>
    <n v="83600"/>
    <n v="84480"/>
    <n v="3520"/>
    <d v="2013-10-01T00:00:00"/>
    <n v="10"/>
    <s v="October"/>
    <s v="2013"/>
    <n v="4.2105263157894736E-2"/>
    <n v="5"/>
    <n v="4.1666666666666664E-2"/>
    <x v="2"/>
  </r>
  <r>
    <s v="Government"/>
    <s v="France"/>
    <s v="Velo"/>
    <s v="Medium"/>
    <n v="1033"/>
    <n v="120"/>
    <n v="20"/>
    <n v="20660"/>
    <n v="1033"/>
    <n v="19627"/>
    <n v="10330"/>
    <n v="-103300"/>
    <d v="2013-12-01T00:00:00"/>
    <n v="12"/>
    <s v="December"/>
    <s v="2013"/>
    <n v="-5.2631578947368425"/>
    <n v="-100"/>
    <n v="-10"/>
    <x v="0"/>
  </r>
  <r>
    <s v="Small Business"/>
    <s v="Germany"/>
    <s v="Velo"/>
    <s v="Medium"/>
    <n v="1250"/>
    <n v="120"/>
    <n v="300"/>
    <n v="375000"/>
    <n v="18750"/>
    <n v="356250"/>
    <n v="312500"/>
    <n v="225000"/>
    <d v="2014-12-01T00:00:00"/>
    <n v="12"/>
    <s v="December"/>
    <s v="2014"/>
    <n v="0.63157894736842102"/>
    <n v="180"/>
    <n v="0.72"/>
    <x v="1"/>
  </r>
  <r>
    <s v="Government"/>
    <s v="Canada"/>
    <s v="VTT"/>
    <s v="Medium"/>
    <n v="1389"/>
    <n v="250"/>
    <n v="20"/>
    <n v="27780"/>
    <n v="1389"/>
    <n v="26391"/>
    <n v="13890"/>
    <n v="-319470"/>
    <d v="2013-10-01T00:00:00"/>
    <n v="10"/>
    <s v="October"/>
    <s v="2013"/>
    <n v="-12.105263157894736"/>
    <n v="-230"/>
    <n v="-23"/>
    <x v="0"/>
  </r>
  <r>
    <s v="Government"/>
    <s v="United States of America"/>
    <s v="VTT"/>
    <s v="Medium"/>
    <n v="1265"/>
    <n v="250"/>
    <n v="20"/>
    <n v="25300"/>
    <n v="1265"/>
    <n v="24035"/>
    <n v="12650"/>
    <n v="-290950"/>
    <d v="2013-11-01T00:00:00"/>
    <n v="11"/>
    <s v="November"/>
    <s v="2013"/>
    <n v="-12.105263157894736"/>
    <n v="-230"/>
    <n v="-23"/>
    <x v="0"/>
  </r>
  <r>
    <s v="Government"/>
    <s v="Germany"/>
    <s v="VTT"/>
    <s v="Medium"/>
    <n v="2297"/>
    <n v="250"/>
    <n v="20"/>
    <n v="45940"/>
    <n v="2297"/>
    <n v="43643"/>
    <n v="22970"/>
    <n v="-528310"/>
    <d v="2013-11-01T00:00:00"/>
    <n v="11"/>
    <s v="November"/>
    <s v="2013"/>
    <n v="-12.105263157894736"/>
    <n v="-230"/>
    <n v="-23"/>
    <x v="0"/>
  </r>
  <r>
    <s v="Government"/>
    <s v="United States of America"/>
    <s v="VTT"/>
    <s v="Medium"/>
    <n v="2663"/>
    <n v="250"/>
    <n v="20"/>
    <n v="53260"/>
    <n v="2663"/>
    <n v="50597"/>
    <n v="26630"/>
    <n v="-612490"/>
    <d v="2014-12-01T00:00:00"/>
    <n v="12"/>
    <s v="December"/>
    <s v="2014"/>
    <n v="-12.105263157894736"/>
    <n v="-230"/>
    <n v="-23"/>
    <x v="0"/>
  </r>
  <r>
    <s v="Government"/>
    <s v="United States of America"/>
    <s v="VTT"/>
    <s v="Medium"/>
    <n v="570"/>
    <n v="250"/>
    <n v="7"/>
    <n v="3990"/>
    <n v="199.5"/>
    <n v="3790.5"/>
    <n v="2850"/>
    <n v="-138510"/>
    <d v="2014-12-01T00:00:00"/>
    <n v="12"/>
    <s v="December"/>
    <s v="2014"/>
    <n v="-36.541353383458649"/>
    <n v="-243"/>
    <n v="-48.6"/>
    <x v="0"/>
  </r>
  <r>
    <s v="Government"/>
    <s v="France"/>
    <s v="VTT"/>
    <s v="Medium"/>
    <n v="2487"/>
    <n v="250"/>
    <n v="7"/>
    <n v="17409"/>
    <n v="870.45"/>
    <n v="16538.55"/>
    <n v="12435"/>
    <n v="-604341"/>
    <d v="2014-12-01T00:00:00"/>
    <n v="12"/>
    <s v="December"/>
    <s v="2014"/>
    <n v="-36.541353383458649"/>
    <n v="-243"/>
    <n v="-48.6"/>
    <x v="0"/>
  </r>
  <r>
    <s v="Government"/>
    <s v="Germany"/>
    <s v="Amarilla"/>
    <s v="Medium"/>
    <n v="1350"/>
    <n v="260"/>
    <n v="350"/>
    <n v="472500"/>
    <n v="23625"/>
    <n v="448875"/>
    <n v="351000"/>
    <n v="121500"/>
    <d v="2014-02-01T00:00:00"/>
    <n v="2"/>
    <s v="February"/>
    <s v="2014"/>
    <n v="0.27067669172932329"/>
    <n v="90"/>
    <n v="0.34615384615384615"/>
    <x v="1"/>
  </r>
  <r>
    <s v="Government"/>
    <s v="Canada"/>
    <s v="Amarilla"/>
    <s v="Medium"/>
    <n v="552"/>
    <n v="260"/>
    <n v="350"/>
    <n v="193200"/>
    <n v="9660"/>
    <n v="183540"/>
    <n v="143520"/>
    <n v="49680"/>
    <d v="2014-08-01T00:00:00"/>
    <n v="8"/>
    <s v="August"/>
    <s v="2014"/>
    <n v="0.27067669172932329"/>
    <n v="90"/>
    <n v="0.34615384615384615"/>
    <x v="1"/>
  </r>
  <r>
    <s v="Government"/>
    <s v="Canada"/>
    <s v="Amarilla"/>
    <s v="Medium"/>
    <n v="1228"/>
    <n v="260"/>
    <n v="350"/>
    <n v="429800"/>
    <n v="21490"/>
    <n v="408310"/>
    <n v="319280"/>
    <n v="110520"/>
    <d v="2013-10-01T00:00:00"/>
    <n v="10"/>
    <s v="October"/>
    <s v="2013"/>
    <n v="0.27067669172932329"/>
    <n v="90"/>
    <n v="0.34615384615384615"/>
    <x v="1"/>
  </r>
  <r>
    <s v="Small Business"/>
    <s v="Germany"/>
    <s v="Amarilla"/>
    <s v="Medium"/>
    <n v="1250"/>
    <n v="260"/>
    <n v="300"/>
    <n v="375000"/>
    <n v="18750"/>
    <n v="356250"/>
    <n v="312500"/>
    <n v="50000"/>
    <d v="2014-12-01T00:00:00"/>
    <n v="12"/>
    <s v="December"/>
    <s v="2014"/>
    <n v="0.14035087719298245"/>
    <n v="40"/>
    <n v="0.16"/>
    <x v="1"/>
  </r>
  <r>
    <s v="Midmarket"/>
    <s v="France"/>
    <s v="Paseo"/>
    <s v="Medium"/>
    <n v="3801"/>
    <n v="10"/>
    <n v="15"/>
    <n v="57015"/>
    <n v="3420.8999999999996"/>
    <n v="53594.1"/>
    <n v="38010"/>
    <n v="19005"/>
    <d v="2014-04-01T00:00:00"/>
    <n v="4"/>
    <s v="April"/>
    <s v="2014"/>
    <n v="0.3546099290780142"/>
    <n v="5"/>
    <n v="0.5"/>
    <x v="0"/>
  </r>
  <r>
    <s v="Government"/>
    <s v="United States of America"/>
    <s v="Carretera"/>
    <s v="Medium"/>
    <n v="1117.5"/>
    <n v="3"/>
    <n v="20"/>
    <n v="22350"/>
    <n v="1341"/>
    <n v="21009"/>
    <n v="11175"/>
    <n v="18997.5"/>
    <d v="2014-01-01T00:00:00"/>
    <n v="1"/>
    <s v="January"/>
    <s v="2014"/>
    <n v="0.9042553191489362"/>
    <n v="17"/>
    <n v="1.7"/>
    <x v="0"/>
  </r>
  <r>
    <s v="Midmarket"/>
    <s v="Canada"/>
    <s v="Carretera"/>
    <s v="Medium"/>
    <n v="2844"/>
    <n v="3"/>
    <n v="15"/>
    <n v="42660"/>
    <n v="2559.6"/>
    <n v="40100.400000000001"/>
    <n v="28440"/>
    <n v="34128"/>
    <d v="2014-06-01T00:00:00"/>
    <n v="6"/>
    <s v="June"/>
    <s v="2014"/>
    <n v="0.85106382978723405"/>
    <n v="12"/>
    <n v="1.2"/>
    <x v="0"/>
  </r>
  <r>
    <s v="Channel Partners"/>
    <s v="Mexico"/>
    <s v="Carretera"/>
    <s v="Medium"/>
    <n v="562"/>
    <n v="3"/>
    <n v="12"/>
    <n v="6744"/>
    <n v="404.64"/>
    <n v="6339.36"/>
    <n v="1686"/>
    <n v="5058"/>
    <d v="2014-09-01T00:00:00"/>
    <n v="9"/>
    <s v="September"/>
    <s v="2014"/>
    <n v="0.7978723404255319"/>
    <n v="9"/>
    <n v="3"/>
    <x v="0"/>
  </r>
  <r>
    <s v="Channel Partners"/>
    <s v="Canada"/>
    <s v="Carretera"/>
    <s v="Medium"/>
    <n v="2299"/>
    <n v="3"/>
    <n v="12"/>
    <n v="27588"/>
    <n v="1655.28"/>
    <n v="25932.720000000001"/>
    <n v="6897"/>
    <n v="20691"/>
    <d v="2013-10-01T00:00:00"/>
    <n v="10"/>
    <s v="October"/>
    <s v="2013"/>
    <n v="0.7978723404255319"/>
    <n v="9"/>
    <n v="3"/>
    <x v="0"/>
  </r>
  <r>
    <s v="Midmarket"/>
    <s v="United States of America"/>
    <s v="Carretera"/>
    <s v="Medium"/>
    <n v="2030"/>
    <n v="3"/>
    <n v="15"/>
    <n v="30450"/>
    <n v="1827"/>
    <n v="28623"/>
    <n v="20300"/>
    <n v="24360"/>
    <d v="2014-11-01T00:00:00"/>
    <n v="11"/>
    <s v="November"/>
    <s v="2014"/>
    <n v="0.85106382978723405"/>
    <n v="12"/>
    <n v="1.2"/>
    <x v="0"/>
  </r>
  <r>
    <s v="Government"/>
    <s v="United States of America"/>
    <s v="Carretera"/>
    <s v="Medium"/>
    <n v="263"/>
    <n v="3"/>
    <n v="7"/>
    <n v="1841"/>
    <n v="110.46"/>
    <n v="1730.54"/>
    <n v="1315"/>
    <n v="1052"/>
    <d v="2013-11-01T00:00:00"/>
    <n v="11"/>
    <s v="November"/>
    <s v="2013"/>
    <n v="0.60790273556231"/>
    <n v="4"/>
    <n v="0.8"/>
    <x v="0"/>
  </r>
  <r>
    <s v="Enterprise"/>
    <s v="Germany"/>
    <s v="Carretera"/>
    <s v="Medium"/>
    <n v="887"/>
    <n v="3"/>
    <n v="125"/>
    <n v="110875"/>
    <n v="6652.5"/>
    <n v="104222.5"/>
    <n v="106440"/>
    <n v="108214"/>
    <d v="2013-12-01T00:00:00"/>
    <n v="12"/>
    <s v="December"/>
    <s v="2013"/>
    <n v="1.0382978723404255"/>
    <n v="122"/>
    <n v="1.0166666666666666"/>
    <x v="2"/>
  </r>
  <r>
    <s v="Government"/>
    <s v="Mexico"/>
    <s v="Montana"/>
    <s v="Medium"/>
    <n v="980"/>
    <n v="5"/>
    <n v="350"/>
    <n v="343000"/>
    <n v="20580"/>
    <n v="322420"/>
    <n v="254800"/>
    <n v="338100"/>
    <d v="2014-04-01T00:00:00"/>
    <n v="4"/>
    <s v="April"/>
    <s v="2014"/>
    <n v="1.0486322188449848"/>
    <n v="345"/>
    <n v="1.3269230769230769"/>
    <x v="1"/>
  </r>
  <r>
    <s v="Government"/>
    <s v="Germany"/>
    <s v="Montana"/>
    <s v="Medium"/>
    <n v="1460"/>
    <n v="5"/>
    <n v="350"/>
    <n v="511000"/>
    <n v="30660"/>
    <n v="480340"/>
    <n v="379600"/>
    <n v="503700"/>
    <d v="2014-05-01T00:00:00"/>
    <n v="5"/>
    <s v="May"/>
    <s v="2014"/>
    <n v="1.0486322188449848"/>
    <n v="345"/>
    <n v="1.3269230769230769"/>
    <x v="1"/>
  </r>
  <r>
    <s v="Government"/>
    <s v="France"/>
    <s v="Montana"/>
    <s v="Medium"/>
    <n v="1403"/>
    <n v="5"/>
    <n v="7"/>
    <n v="9821"/>
    <n v="589.26"/>
    <n v="9231.74"/>
    <n v="7015"/>
    <n v="2806"/>
    <d v="2013-10-01T00:00:00"/>
    <n v="10"/>
    <s v="October"/>
    <s v="2013"/>
    <n v="0.303951367781155"/>
    <n v="2"/>
    <n v="0.4"/>
    <x v="0"/>
  </r>
  <r>
    <s v="Channel Partners"/>
    <s v="United States of America"/>
    <s v="Montana"/>
    <s v="Medium"/>
    <n v="2723"/>
    <n v="5"/>
    <n v="12"/>
    <n v="32676"/>
    <n v="1960.56"/>
    <n v="30715.439999999999"/>
    <n v="8169"/>
    <n v="19061"/>
    <d v="2014-11-01T00:00:00"/>
    <n v="11"/>
    <s v="November"/>
    <s v="2014"/>
    <n v="0.62056737588652489"/>
    <n v="7"/>
    <n v="2.3333333333333335"/>
    <x v="0"/>
  </r>
  <r>
    <s v="Government"/>
    <s v="France"/>
    <s v="Paseo"/>
    <s v="Medium"/>
    <n v="1496"/>
    <n v="10"/>
    <n v="350"/>
    <n v="523600"/>
    <n v="31416"/>
    <n v="492184"/>
    <n v="388960"/>
    <n v="508640"/>
    <d v="2014-06-01T00:00:00"/>
    <n v="6"/>
    <s v="June"/>
    <s v="2014"/>
    <n v="1.0334346504559271"/>
    <n v="340"/>
    <n v="1.3076923076923077"/>
    <x v="1"/>
  </r>
  <r>
    <s v="Channel Partners"/>
    <s v="Canada"/>
    <s v="Paseo"/>
    <s v="Medium"/>
    <n v="2299"/>
    <n v="10"/>
    <n v="12"/>
    <n v="27588"/>
    <n v="1655.28"/>
    <n v="25932.720000000001"/>
    <n v="6897"/>
    <n v="4598"/>
    <d v="2013-10-01T00:00:00"/>
    <n v="10"/>
    <s v="October"/>
    <s v="2013"/>
    <n v="0.17730496453900707"/>
    <n v="2"/>
    <n v="0.66666666666666663"/>
    <x v="0"/>
  </r>
  <r>
    <s v="Government"/>
    <s v="United States of America"/>
    <s v="Paseo"/>
    <s v="Medium"/>
    <n v="727"/>
    <n v="10"/>
    <n v="350"/>
    <n v="254450"/>
    <n v="15267"/>
    <n v="239183"/>
    <n v="189020"/>
    <n v="247180"/>
    <d v="2013-10-01T00:00:00"/>
    <n v="10"/>
    <s v="October"/>
    <s v="2013"/>
    <n v="1.0334346504559271"/>
    <n v="340"/>
    <n v="1.3076923076923077"/>
    <x v="1"/>
  </r>
  <r>
    <s v="Enterprise"/>
    <s v="Canada"/>
    <s v="Velo"/>
    <s v="Medium"/>
    <n v="952"/>
    <n v="120"/>
    <n v="125"/>
    <n v="119000"/>
    <n v="7140"/>
    <n v="111860"/>
    <n v="114240"/>
    <n v="4760"/>
    <d v="2014-02-01T00:00:00"/>
    <n v="2"/>
    <s v="February"/>
    <s v="2014"/>
    <n v="4.2553191489361701E-2"/>
    <n v="5"/>
    <n v="4.1666666666666664E-2"/>
    <x v="2"/>
  </r>
  <r>
    <s v="Enterprise"/>
    <s v="United States of America"/>
    <s v="Velo"/>
    <s v="Medium"/>
    <n v="2755"/>
    <n v="120"/>
    <n v="125"/>
    <n v="344375"/>
    <n v="20662.5"/>
    <n v="323712.5"/>
    <n v="330600"/>
    <n v="13775"/>
    <d v="2014-02-01T00:00:00"/>
    <n v="2"/>
    <s v="February"/>
    <s v="2014"/>
    <n v="4.2553191489361701E-2"/>
    <n v="5"/>
    <n v="4.1666666666666664E-2"/>
    <x v="2"/>
  </r>
  <r>
    <s v="Midmarket"/>
    <s v="Germany"/>
    <s v="Velo"/>
    <s v="Medium"/>
    <n v="1530"/>
    <n v="120"/>
    <n v="15"/>
    <n v="22950"/>
    <n v="1377"/>
    <n v="21573"/>
    <n v="15300"/>
    <n v="-160650"/>
    <d v="2014-05-01T00:00:00"/>
    <n v="5"/>
    <s v="May"/>
    <s v="2014"/>
    <n v="-7.4468085106382977"/>
    <n v="-105"/>
    <n v="-10.5"/>
    <x v="0"/>
  </r>
  <r>
    <s v="Government"/>
    <s v="France"/>
    <s v="Velo"/>
    <s v="Medium"/>
    <n v="1496"/>
    <n v="120"/>
    <n v="350"/>
    <n v="523600"/>
    <n v="31416"/>
    <n v="492184"/>
    <n v="388960"/>
    <n v="344080"/>
    <d v="2014-06-01T00:00:00"/>
    <n v="6"/>
    <s v="June"/>
    <s v="2014"/>
    <n v="0.69908814589665658"/>
    <n v="230"/>
    <n v="0.88461538461538458"/>
    <x v="1"/>
  </r>
  <r>
    <s v="Government"/>
    <s v="Mexico"/>
    <s v="Velo"/>
    <s v="Medium"/>
    <n v="1498"/>
    <n v="120"/>
    <n v="7"/>
    <n v="10486"/>
    <n v="629.16"/>
    <n v="9856.84"/>
    <n v="7490"/>
    <n v="-169274"/>
    <d v="2014-06-01T00:00:00"/>
    <n v="6"/>
    <s v="June"/>
    <s v="2014"/>
    <n v="-17.173252279635257"/>
    <n v="-113"/>
    <n v="-22.6"/>
    <x v="0"/>
  </r>
  <r>
    <s v="Small Business"/>
    <s v="France"/>
    <s v="Velo"/>
    <s v="Medium"/>
    <n v="1221"/>
    <n v="120"/>
    <n v="300"/>
    <n v="366300"/>
    <n v="21978"/>
    <n v="344322"/>
    <n v="305250"/>
    <n v="219780"/>
    <d v="2013-10-01T00:00:00"/>
    <n v="10"/>
    <s v="October"/>
    <s v="2013"/>
    <n v="0.63829787234042556"/>
    <n v="180"/>
    <n v="0.72"/>
    <x v="1"/>
  </r>
  <r>
    <s v="Government"/>
    <s v="France"/>
    <s v="Velo"/>
    <s v="Medium"/>
    <n v="2076"/>
    <n v="120"/>
    <n v="350"/>
    <n v="726600"/>
    <n v="43596"/>
    <n v="683004"/>
    <n v="539760"/>
    <n v="477480"/>
    <d v="2013-10-01T00:00:00"/>
    <n v="10"/>
    <s v="October"/>
    <s v="2013"/>
    <n v="0.69908814589665658"/>
    <n v="230"/>
    <n v="0.88461538461538458"/>
    <x v="1"/>
  </r>
  <r>
    <s v="Midmarket"/>
    <s v="Canada"/>
    <s v="VTT"/>
    <s v="Medium"/>
    <n v="2844"/>
    <n v="250"/>
    <n v="15"/>
    <n v="42660"/>
    <n v="2559.6"/>
    <n v="40100.400000000001"/>
    <n v="28440"/>
    <n v="-668340"/>
    <d v="2014-06-01T00:00:00"/>
    <n v="6"/>
    <s v="June"/>
    <s v="2014"/>
    <n v="-16.666666666666664"/>
    <n v="-235"/>
    <n v="-23.5"/>
    <x v="0"/>
  </r>
  <r>
    <s v="Government"/>
    <s v="Mexico"/>
    <s v="VTT"/>
    <s v="Medium"/>
    <n v="1498"/>
    <n v="250"/>
    <n v="7"/>
    <n v="10486"/>
    <n v="629.16"/>
    <n v="9856.84"/>
    <n v="7490"/>
    <n v="-364014"/>
    <d v="2014-06-01T00:00:00"/>
    <n v="6"/>
    <s v="June"/>
    <s v="2014"/>
    <n v="-36.930091185410333"/>
    <n v="-243"/>
    <n v="-48.6"/>
    <x v="0"/>
  </r>
  <r>
    <s v="Small Business"/>
    <s v="France"/>
    <s v="VTT"/>
    <s v="Medium"/>
    <n v="1221"/>
    <n v="250"/>
    <n v="300"/>
    <n v="366300"/>
    <n v="21978"/>
    <n v="344322"/>
    <n v="305250"/>
    <n v="61050"/>
    <d v="2013-10-01T00:00:00"/>
    <n v="10"/>
    <s v="October"/>
    <s v="2013"/>
    <n v="0.1773049645390071"/>
    <n v="50"/>
    <n v="0.2"/>
    <x v="1"/>
  </r>
  <r>
    <s v="Government"/>
    <s v="Mexico"/>
    <s v="VTT"/>
    <s v="Medium"/>
    <n v="1123"/>
    <n v="250"/>
    <n v="20"/>
    <n v="22460"/>
    <n v="1347.6"/>
    <n v="21112.400000000001"/>
    <n v="11230"/>
    <n v="-258290"/>
    <d v="2013-11-01T00:00:00"/>
    <n v="11"/>
    <s v="November"/>
    <s v="2013"/>
    <n v="-12.234042553191488"/>
    <n v="-230"/>
    <n v="-23"/>
    <x v="0"/>
  </r>
  <r>
    <s v="Small Business"/>
    <s v="Canada"/>
    <s v="VTT"/>
    <s v="Medium"/>
    <n v="2436"/>
    <n v="250"/>
    <n v="300"/>
    <n v="730800"/>
    <n v="43848"/>
    <n v="686952"/>
    <n v="609000"/>
    <n v="121800"/>
    <d v="2013-12-01T00:00:00"/>
    <n v="12"/>
    <s v="December"/>
    <s v="2013"/>
    <n v="0.1773049645390071"/>
    <n v="50"/>
    <n v="0.2"/>
    <x v="1"/>
  </r>
  <r>
    <s v="Enterprise"/>
    <s v="France"/>
    <s v="Amarilla"/>
    <s v="Medium"/>
    <n v="1987.5"/>
    <n v="260"/>
    <n v="125"/>
    <n v="248437.5"/>
    <n v="14906.25"/>
    <n v="233531.25"/>
    <n v="238500"/>
    <n v="-268312.5"/>
    <d v="2014-01-01T00:00:00"/>
    <n v="1"/>
    <s v="January"/>
    <s v="2014"/>
    <n v="-1.1489361702127661"/>
    <n v="-135"/>
    <n v="-1.125"/>
    <x v="2"/>
  </r>
  <r>
    <s v="Government"/>
    <s v="Mexico"/>
    <s v="Amarilla"/>
    <s v="Medium"/>
    <n v="1679"/>
    <n v="260"/>
    <n v="350"/>
    <n v="587650"/>
    <n v="35259"/>
    <n v="552391"/>
    <n v="436540"/>
    <n v="151110"/>
    <d v="2014-09-01T00:00:00"/>
    <n v="9"/>
    <s v="September"/>
    <s v="2014"/>
    <n v="0.2735562310030395"/>
    <n v="90"/>
    <n v="0.34615384615384615"/>
    <x v="1"/>
  </r>
  <r>
    <s v="Government"/>
    <s v="United States of America"/>
    <s v="Amarilla"/>
    <s v="Medium"/>
    <n v="727"/>
    <n v="260"/>
    <n v="350"/>
    <n v="254450"/>
    <n v="15267"/>
    <n v="239183"/>
    <n v="189020"/>
    <n v="65430"/>
    <d v="2013-10-01T00:00:00"/>
    <n v="10"/>
    <s v="October"/>
    <s v="2013"/>
    <n v="0.2735562310030395"/>
    <n v="90"/>
    <n v="0.34615384615384615"/>
    <x v="1"/>
  </r>
  <r>
    <s v="Government"/>
    <s v="France"/>
    <s v="Amarilla"/>
    <s v="Medium"/>
    <n v="1403"/>
    <n v="260"/>
    <n v="7"/>
    <n v="9821"/>
    <n v="589.26"/>
    <n v="9231.74"/>
    <n v="7015"/>
    <n v="-354959"/>
    <d v="2013-10-01T00:00:00"/>
    <n v="10"/>
    <s v="October"/>
    <s v="2013"/>
    <n v="-38.449848024316111"/>
    <n v="-253"/>
    <n v="-50.6"/>
    <x v="0"/>
  </r>
  <r>
    <s v="Government"/>
    <s v="France"/>
    <s v="Amarilla"/>
    <s v="Medium"/>
    <n v="2076"/>
    <n v="260"/>
    <n v="350"/>
    <n v="726600"/>
    <n v="43596"/>
    <n v="683004"/>
    <n v="539760"/>
    <n v="186840"/>
    <d v="2013-10-01T00:00:00"/>
    <n v="10"/>
    <s v="October"/>
    <s v="2013"/>
    <n v="0.2735562310030395"/>
    <n v="90"/>
    <n v="0.34615384615384615"/>
    <x v="1"/>
  </r>
  <r>
    <s v="Government"/>
    <s v="France"/>
    <s v="Montana"/>
    <s v="Medium"/>
    <n v="1757"/>
    <n v="5"/>
    <n v="20"/>
    <n v="35140"/>
    <n v="2108.4"/>
    <n v="33031.599999999999"/>
    <n v="17570"/>
    <n v="26355"/>
    <d v="2013-10-01T00:00:00"/>
    <n v="10"/>
    <s v="October"/>
    <s v="2013"/>
    <n v="0.7978723404255319"/>
    <n v="15"/>
    <n v="1.5"/>
    <x v="0"/>
  </r>
  <r>
    <s v="Midmarket"/>
    <s v="United States of America"/>
    <s v="Paseo"/>
    <s v="Medium"/>
    <n v="2198"/>
    <n v="10"/>
    <n v="15"/>
    <n v="32970"/>
    <n v="1978.2"/>
    <n v="30991.8"/>
    <n v="21980"/>
    <n v="10990"/>
    <d v="2014-08-01T00:00:00"/>
    <n v="8"/>
    <s v="August"/>
    <s v="2014"/>
    <n v="0.3546099290780142"/>
    <n v="5"/>
    <n v="0.5"/>
    <x v="0"/>
  </r>
  <r>
    <s v="Midmarket"/>
    <s v="Germany"/>
    <s v="Paseo"/>
    <s v="Medium"/>
    <n v="1743"/>
    <n v="10"/>
    <n v="15"/>
    <n v="26145"/>
    <n v="1568.7"/>
    <n v="24576.3"/>
    <n v="17430"/>
    <n v="8715"/>
    <d v="2014-08-01T00:00:00"/>
    <n v="8"/>
    <s v="August"/>
    <s v="2014"/>
    <n v="0.3546099290780142"/>
    <n v="5"/>
    <n v="0.5"/>
    <x v="0"/>
  </r>
  <r>
    <s v="Midmarket"/>
    <s v="United States of America"/>
    <s v="Paseo"/>
    <s v="Medium"/>
    <n v="1153"/>
    <n v="10"/>
    <n v="15"/>
    <n v="17295"/>
    <n v="1037.7"/>
    <n v="16257.3"/>
    <n v="11530"/>
    <n v="5765"/>
    <d v="2014-10-01T00:00:00"/>
    <n v="10"/>
    <s v="October"/>
    <s v="2014"/>
    <n v="0.3546099290780142"/>
    <n v="5"/>
    <n v="0.5"/>
    <x v="0"/>
  </r>
  <r>
    <s v="Government"/>
    <s v="France"/>
    <s v="Paseo"/>
    <s v="Medium"/>
    <n v="1757"/>
    <n v="10"/>
    <n v="20"/>
    <n v="35140"/>
    <n v="2108.4"/>
    <n v="33031.599999999999"/>
    <n v="17570"/>
    <n v="17570"/>
    <d v="2013-10-01T00:00:00"/>
    <n v="10"/>
    <s v="October"/>
    <s v="2013"/>
    <n v="0.53191489361702127"/>
    <n v="10"/>
    <n v="1"/>
    <x v="0"/>
  </r>
  <r>
    <s v="Government"/>
    <s v="Germany"/>
    <s v="Velo"/>
    <s v="Medium"/>
    <n v="1001"/>
    <n v="120"/>
    <n v="20"/>
    <n v="20020"/>
    <n v="1201.2"/>
    <n v="18818.8"/>
    <n v="10010"/>
    <n v="-100100"/>
    <d v="2014-08-01T00:00:00"/>
    <n v="8"/>
    <s v="August"/>
    <s v="2014"/>
    <n v="-5.3191489361702127"/>
    <n v="-100"/>
    <n v="-10"/>
    <x v="0"/>
  </r>
  <r>
    <s v="Government"/>
    <s v="Mexico"/>
    <s v="Velo"/>
    <s v="Medium"/>
    <n v="1333"/>
    <n v="120"/>
    <n v="7"/>
    <n v="9331"/>
    <n v="559.86"/>
    <n v="8771.14"/>
    <n v="6665"/>
    <n v="-150629"/>
    <d v="2014-11-01T00:00:00"/>
    <n v="11"/>
    <s v="November"/>
    <s v="2014"/>
    <n v="-17.17325227963526"/>
    <n v="-113"/>
    <n v="-22.6"/>
    <x v="0"/>
  </r>
  <r>
    <s v="Midmarket"/>
    <s v="United States of America"/>
    <s v="VTT"/>
    <s v="Medium"/>
    <n v="1153"/>
    <n v="250"/>
    <n v="15"/>
    <n v="17295"/>
    <n v="1037.7"/>
    <n v="16257.3"/>
    <n v="11530"/>
    <n v="-270955"/>
    <d v="2014-10-01T00:00:00"/>
    <n v="10"/>
    <s v="October"/>
    <s v="2014"/>
    <n v="-16.666666666666668"/>
    <n v="-235"/>
    <n v="-23.5"/>
    <x v="0"/>
  </r>
  <r>
    <s v="Channel Partners"/>
    <s v="Mexico"/>
    <s v="Carretera"/>
    <s v="Medium"/>
    <n v="727"/>
    <n v="3"/>
    <n v="12"/>
    <n v="8724"/>
    <n v="610.67999999999995"/>
    <n v="8113.32"/>
    <n v="2181"/>
    <n v="6543"/>
    <d v="2014-02-01T00:00:00"/>
    <n v="2"/>
    <s v="February"/>
    <s v="2014"/>
    <n v="0.80645161290322587"/>
    <n v="9"/>
    <n v="3"/>
    <x v="0"/>
  </r>
  <r>
    <s v="Channel Partners"/>
    <s v="Canada"/>
    <s v="Carretera"/>
    <s v="Medium"/>
    <n v="1884"/>
    <n v="3"/>
    <n v="12"/>
    <n v="22608"/>
    <n v="1582.56"/>
    <n v="21025.439999999999"/>
    <n v="5652"/>
    <n v="16956"/>
    <d v="2014-08-01T00:00:00"/>
    <n v="8"/>
    <s v="August"/>
    <s v="2014"/>
    <n v="0.80645161290322587"/>
    <n v="9"/>
    <n v="3"/>
    <x v="0"/>
  </r>
  <r>
    <s v="Government"/>
    <s v="Mexico"/>
    <s v="Carretera"/>
    <s v="Medium"/>
    <n v="1834"/>
    <n v="3"/>
    <n v="20"/>
    <n v="36680"/>
    <n v="2567.6"/>
    <n v="34112.400000000001"/>
    <n v="18340"/>
    <n v="31178"/>
    <d v="2013-09-01T00:00:00"/>
    <n v="9"/>
    <s v="September"/>
    <s v="2013"/>
    <n v="0.91397849462365588"/>
    <n v="17"/>
    <n v="1.7"/>
    <x v="0"/>
  </r>
  <r>
    <s v="Channel Partners"/>
    <s v="Mexico"/>
    <s v="Montana"/>
    <s v="Medium"/>
    <n v="2340"/>
    <n v="5"/>
    <n v="12"/>
    <n v="28080"/>
    <n v="1965.6"/>
    <n v="26114.400000000001"/>
    <n v="7020"/>
    <n v="16380"/>
    <d v="2014-01-01T00:00:00"/>
    <n v="1"/>
    <s v="January"/>
    <s v="2014"/>
    <n v="0.62724014336917555"/>
    <n v="7"/>
    <n v="2.3333333333333335"/>
    <x v="0"/>
  </r>
  <r>
    <s v="Channel Partners"/>
    <s v="France"/>
    <s v="Montana"/>
    <s v="Medium"/>
    <n v="2342"/>
    <n v="5"/>
    <n v="12"/>
    <n v="28104"/>
    <n v="1967.28"/>
    <n v="26136.720000000001"/>
    <n v="7026"/>
    <n v="16394"/>
    <d v="2014-11-01T00:00:00"/>
    <n v="11"/>
    <s v="November"/>
    <s v="2014"/>
    <n v="0.62724014336917555"/>
    <n v="7"/>
    <n v="2.3333333333333335"/>
    <x v="0"/>
  </r>
  <r>
    <s v="Government"/>
    <s v="France"/>
    <s v="Paseo"/>
    <s v="Medium"/>
    <n v="1031"/>
    <n v="10"/>
    <n v="7"/>
    <n v="7217"/>
    <n v="505.19"/>
    <n v="6711.81"/>
    <n v="5155"/>
    <n v="-3093"/>
    <d v="2013-09-01T00:00:00"/>
    <n v="9"/>
    <s v="September"/>
    <s v="2013"/>
    <n v="-0.46082949308755755"/>
    <n v="-3"/>
    <n v="-0.6"/>
    <x v="0"/>
  </r>
  <r>
    <s v="Midmarket"/>
    <s v="Canada"/>
    <s v="Velo"/>
    <s v="Medium"/>
    <n v="1262"/>
    <n v="120"/>
    <n v="15"/>
    <n v="18930"/>
    <n v="1325.1"/>
    <n v="17604.900000000001"/>
    <n v="12620"/>
    <n v="-132510"/>
    <d v="2014-05-01T00:00:00"/>
    <n v="5"/>
    <s v="May"/>
    <s v="2014"/>
    <n v="-7.5268817204301071"/>
    <n v="-105"/>
    <n v="-10.5"/>
    <x v="0"/>
  </r>
  <r>
    <s v="Government"/>
    <s v="Canada"/>
    <s v="Velo"/>
    <s v="Medium"/>
    <n v="1135"/>
    <n v="120"/>
    <n v="7"/>
    <n v="7945"/>
    <n v="556.15"/>
    <n v="7388.85"/>
    <n v="5675"/>
    <n v="-128255"/>
    <d v="2014-06-01T00:00:00"/>
    <n v="6"/>
    <s v="June"/>
    <s v="2014"/>
    <n v="-17.357910906298002"/>
    <n v="-113"/>
    <n v="-22.6"/>
    <x v="0"/>
  </r>
  <r>
    <s v="Government"/>
    <s v="United States of America"/>
    <s v="Velo"/>
    <s v="Medium"/>
    <n v="547"/>
    <n v="120"/>
    <n v="7"/>
    <n v="3829"/>
    <n v="268.02999999999997"/>
    <n v="3560.9700000000003"/>
    <n v="2735"/>
    <n v="-61811"/>
    <d v="2014-11-01T00:00:00"/>
    <n v="11"/>
    <s v="November"/>
    <s v="2014"/>
    <n v="-17.357910906298002"/>
    <n v="-113"/>
    <n v="-22.6"/>
    <x v="0"/>
  </r>
  <r>
    <s v="Government"/>
    <s v="Canada"/>
    <s v="Velo"/>
    <s v="Medium"/>
    <n v="1582"/>
    <n v="120"/>
    <n v="7"/>
    <n v="11074"/>
    <n v="775.18"/>
    <n v="10298.82"/>
    <n v="7910"/>
    <n v="-178766"/>
    <d v="2014-12-01T00:00:00"/>
    <n v="12"/>
    <s v="December"/>
    <s v="2014"/>
    <n v="-17.357910906298002"/>
    <n v="-113"/>
    <n v="-22.6"/>
    <x v="0"/>
  </r>
  <r>
    <s v="Channel Partners"/>
    <s v="France"/>
    <s v="VTT"/>
    <s v="Medium"/>
    <n v="1738.5"/>
    <n v="250"/>
    <n v="12"/>
    <n v="20862"/>
    <n v="1460.34"/>
    <n v="19401.66"/>
    <n v="5215.5"/>
    <n v="-413763"/>
    <d v="2014-04-01T00:00:00"/>
    <n v="4"/>
    <s v="April"/>
    <s v="2014"/>
    <n v="-21.326164874551971"/>
    <n v="-238"/>
    <n v="-79.333333333333329"/>
    <x v="0"/>
  </r>
  <r>
    <s v="Channel Partners"/>
    <s v="Germany"/>
    <s v="VTT"/>
    <s v="Medium"/>
    <n v="2215"/>
    <n v="250"/>
    <n v="12"/>
    <n v="26580"/>
    <n v="1860.6"/>
    <n v="24719.4"/>
    <n v="6645"/>
    <n v="-527170"/>
    <d v="2013-09-01T00:00:00"/>
    <n v="9"/>
    <s v="September"/>
    <s v="2013"/>
    <n v="-21.326164874551971"/>
    <n v="-238"/>
    <n v="-79.333333333333329"/>
    <x v="0"/>
  </r>
  <r>
    <s v="Government"/>
    <s v="Canada"/>
    <s v="VTT"/>
    <s v="Medium"/>
    <n v="1582"/>
    <n v="250"/>
    <n v="7"/>
    <n v="11074"/>
    <n v="775.18"/>
    <n v="10298.82"/>
    <n v="7910"/>
    <n v="-384426"/>
    <d v="2014-12-01T00:00:00"/>
    <n v="12"/>
    <s v="December"/>
    <s v="2014"/>
    <n v="-37.327188940092164"/>
    <n v="-243"/>
    <n v="-48.6"/>
    <x v="0"/>
  </r>
  <r>
    <s v="Government"/>
    <s v="Canada"/>
    <s v="Amarilla"/>
    <s v="Medium"/>
    <n v="1135"/>
    <n v="260"/>
    <n v="7"/>
    <n v="7945"/>
    <n v="556.15"/>
    <n v="7388.85"/>
    <n v="5675"/>
    <n v="-287155"/>
    <d v="2014-06-01T00:00:00"/>
    <n v="6"/>
    <s v="June"/>
    <s v="2014"/>
    <n v="-38.863287250384026"/>
    <n v="-253"/>
    <n v="-50.6"/>
    <x v="0"/>
  </r>
  <r>
    <s v="Government"/>
    <s v="United States of America"/>
    <s v="Carretera"/>
    <s v="Medium"/>
    <n v="1761"/>
    <n v="3"/>
    <n v="350"/>
    <n v="616350"/>
    <n v="43144.5"/>
    <n v="573205.5"/>
    <n v="457860"/>
    <n v="611067"/>
    <d v="2014-03-01T00:00:00"/>
    <n v="3"/>
    <s v="March"/>
    <s v="2014"/>
    <n v="1.0660522273425499"/>
    <n v="347"/>
    <n v="1.3346153846153845"/>
    <x v="1"/>
  </r>
  <r>
    <s v="Small Business"/>
    <s v="France"/>
    <s v="Carretera"/>
    <s v="Medium"/>
    <n v="448"/>
    <n v="3"/>
    <n v="300"/>
    <n v="134400"/>
    <n v="9408"/>
    <n v="124992"/>
    <n v="112000"/>
    <n v="133056"/>
    <d v="2014-06-01T00:00:00"/>
    <n v="6"/>
    <s v="June"/>
    <s v="2014"/>
    <n v="1.064516129032258"/>
    <n v="297"/>
    <n v="1.1879999999999999"/>
    <x v="1"/>
  </r>
  <r>
    <s v="Small Business"/>
    <s v="France"/>
    <s v="Carretera"/>
    <s v="Medium"/>
    <n v="2181"/>
    <n v="3"/>
    <n v="300"/>
    <n v="654300"/>
    <n v="45801"/>
    <n v="608499"/>
    <n v="545250"/>
    <n v="647757"/>
    <d v="2014-10-01T00:00:00"/>
    <n v="10"/>
    <s v="October"/>
    <s v="2014"/>
    <n v="1.064516129032258"/>
    <n v="297"/>
    <n v="1.1879999999999999"/>
    <x v="1"/>
  </r>
  <r>
    <s v="Government"/>
    <s v="France"/>
    <s v="Montana"/>
    <s v="Medium"/>
    <n v="1976"/>
    <n v="5"/>
    <n v="20"/>
    <n v="39520"/>
    <n v="2766.4"/>
    <n v="36753.599999999999"/>
    <n v="19760"/>
    <n v="29640"/>
    <d v="2014-10-01T00:00:00"/>
    <n v="10"/>
    <s v="October"/>
    <s v="2014"/>
    <n v="0.80645161290322587"/>
    <n v="15"/>
    <n v="1.5"/>
    <x v="0"/>
  </r>
  <r>
    <s v="Small Business"/>
    <s v="France"/>
    <s v="Montana"/>
    <s v="Medium"/>
    <n v="2181"/>
    <n v="5"/>
    <n v="300"/>
    <n v="654300"/>
    <n v="45801"/>
    <n v="608499"/>
    <n v="545250"/>
    <n v="643395"/>
    <d v="2014-10-01T00:00:00"/>
    <n v="10"/>
    <s v="October"/>
    <s v="2014"/>
    <n v="1.0573476702508962"/>
    <n v="295"/>
    <n v="1.18"/>
    <x v="1"/>
  </r>
  <r>
    <s v="Enterprise"/>
    <s v="Germany"/>
    <s v="Montana"/>
    <s v="Medium"/>
    <n v="2500"/>
    <n v="5"/>
    <n v="125"/>
    <n v="312500"/>
    <n v="21875"/>
    <n v="290625"/>
    <n v="300000"/>
    <n v="300000"/>
    <d v="2013-11-01T00:00:00"/>
    <n v="11"/>
    <s v="November"/>
    <s v="2013"/>
    <n v="1.032258064516129"/>
    <n v="120"/>
    <n v="1"/>
    <x v="2"/>
  </r>
  <r>
    <s v="Small Business"/>
    <s v="Canada"/>
    <s v="Paseo"/>
    <s v="Medium"/>
    <n v="1702"/>
    <n v="10"/>
    <n v="300"/>
    <n v="510600"/>
    <n v="35742"/>
    <n v="474858"/>
    <n v="425500"/>
    <n v="493580"/>
    <d v="2014-05-01T00:00:00"/>
    <n v="5"/>
    <s v="May"/>
    <s v="2014"/>
    <n v="1.0394265232974911"/>
    <n v="290"/>
    <n v="1.1599999999999999"/>
    <x v="1"/>
  </r>
  <r>
    <s v="Small Business"/>
    <s v="France"/>
    <s v="Paseo"/>
    <s v="Medium"/>
    <n v="448"/>
    <n v="10"/>
    <n v="300"/>
    <n v="134400"/>
    <n v="9408"/>
    <n v="124992"/>
    <n v="112000"/>
    <n v="129920"/>
    <d v="2014-06-01T00:00:00"/>
    <n v="6"/>
    <s v="June"/>
    <s v="2014"/>
    <n v="1.0394265232974911"/>
    <n v="290"/>
    <n v="1.1599999999999999"/>
    <x v="1"/>
  </r>
  <r>
    <s v="Enterprise"/>
    <s v="Germany"/>
    <s v="Paseo"/>
    <s v="Medium"/>
    <n v="3513"/>
    <n v="10"/>
    <n v="125"/>
    <n v="439125"/>
    <n v="30738.75"/>
    <n v="408386.25"/>
    <n v="421560"/>
    <n v="403995"/>
    <d v="2014-07-01T00:00:00"/>
    <n v="7"/>
    <s v="July"/>
    <s v="2014"/>
    <n v="0.989247311827957"/>
    <n v="115"/>
    <n v="0.95833333333333337"/>
    <x v="2"/>
  </r>
  <r>
    <s v="Midmarket"/>
    <s v="France"/>
    <s v="Paseo"/>
    <s v="Medium"/>
    <n v="2101"/>
    <n v="10"/>
    <n v="15"/>
    <n v="31515"/>
    <n v="2206.0500000000002"/>
    <n v="29308.95"/>
    <n v="21010"/>
    <n v="10505"/>
    <d v="2014-08-01T00:00:00"/>
    <n v="8"/>
    <s v="August"/>
    <s v="2014"/>
    <n v="0.35842293906810035"/>
    <n v="5"/>
    <n v="0.5"/>
    <x v="0"/>
  </r>
  <r>
    <s v="Midmarket"/>
    <s v="United States of America"/>
    <s v="Paseo"/>
    <s v="Medium"/>
    <n v="2931"/>
    <n v="10"/>
    <n v="15"/>
    <n v="43965"/>
    <n v="3077.55"/>
    <n v="40887.449999999997"/>
    <n v="29310"/>
    <n v="14655"/>
    <d v="2013-09-01T00:00:00"/>
    <n v="9"/>
    <s v="September"/>
    <s v="2013"/>
    <n v="0.35842293906810041"/>
    <n v="5"/>
    <n v="0.5"/>
    <x v="0"/>
  </r>
  <r>
    <s v="Government"/>
    <s v="France"/>
    <s v="Paseo"/>
    <s v="Medium"/>
    <n v="1535"/>
    <n v="10"/>
    <n v="20"/>
    <n v="30700"/>
    <n v="2149"/>
    <n v="28551"/>
    <n v="15350"/>
    <n v="15350"/>
    <d v="2014-09-01T00:00:00"/>
    <n v="9"/>
    <s v="September"/>
    <s v="2014"/>
    <n v="0.5376344086021505"/>
    <n v="10"/>
    <n v="1"/>
    <x v="0"/>
  </r>
  <r>
    <s v="Small Business"/>
    <s v="Germany"/>
    <s v="Paseo"/>
    <s v="Medium"/>
    <n v="1123"/>
    <n v="10"/>
    <n v="300"/>
    <n v="336900"/>
    <n v="23583"/>
    <n v="313317"/>
    <n v="280750"/>
    <n v="325670"/>
    <d v="2013-09-01T00:00:00"/>
    <n v="9"/>
    <s v="September"/>
    <s v="2013"/>
    <n v="1.0394265232974911"/>
    <n v="290"/>
    <n v="1.1599999999999999"/>
    <x v="1"/>
  </r>
  <r>
    <s v="Small Business"/>
    <s v="Canada"/>
    <s v="Paseo"/>
    <s v="Medium"/>
    <n v="1404"/>
    <n v="10"/>
    <n v="300"/>
    <n v="421200"/>
    <n v="29484"/>
    <n v="391716"/>
    <n v="351000"/>
    <n v="407160"/>
    <d v="2013-11-01T00:00:00"/>
    <n v="11"/>
    <s v="November"/>
    <s v="2013"/>
    <n v="1.0394265232974911"/>
    <n v="290"/>
    <n v="1.1599999999999999"/>
    <x v="1"/>
  </r>
  <r>
    <s v="Channel Partners"/>
    <s v="Mexico"/>
    <s v="Paseo"/>
    <s v="Medium"/>
    <n v="2763"/>
    <n v="10"/>
    <n v="12"/>
    <n v="33156"/>
    <n v="2320.92"/>
    <n v="30835.08"/>
    <n v="8289"/>
    <n v="5526"/>
    <d v="2013-11-01T00:00:00"/>
    <n v="11"/>
    <s v="November"/>
    <s v="2013"/>
    <n v="0.17921146953405018"/>
    <n v="2"/>
    <n v="0.66666666666666663"/>
    <x v="0"/>
  </r>
  <r>
    <s v="Government"/>
    <s v="Germany"/>
    <s v="Paseo"/>
    <s v="Medium"/>
    <n v="2125"/>
    <n v="10"/>
    <n v="7"/>
    <n v="14875"/>
    <n v="1041.25"/>
    <n v="13833.75"/>
    <n v="10625"/>
    <n v="-6375"/>
    <d v="2013-12-01T00:00:00"/>
    <n v="12"/>
    <s v="December"/>
    <s v="2013"/>
    <n v="-0.46082949308755761"/>
    <n v="-3"/>
    <n v="-0.6"/>
    <x v="0"/>
  </r>
  <r>
    <s v="Small Business"/>
    <s v="France"/>
    <s v="Velo"/>
    <s v="Medium"/>
    <n v="1659"/>
    <n v="120"/>
    <n v="300"/>
    <n v="497700"/>
    <n v="34839"/>
    <n v="462861"/>
    <n v="414750"/>
    <n v="298620"/>
    <d v="2014-07-01T00:00:00"/>
    <n v="7"/>
    <s v="July"/>
    <s v="2014"/>
    <n v="0.64516129032258063"/>
    <n v="180"/>
    <n v="0.72"/>
    <x v="1"/>
  </r>
  <r>
    <s v="Government"/>
    <s v="Mexico"/>
    <s v="Velo"/>
    <s v="Medium"/>
    <n v="609"/>
    <n v="120"/>
    <n v="20"/>
    <n v="12180"/>
    <n v="852.6"/>
    <n v="11327.4"/>
    <n v="6090"/>
    <n v="-60900"/>
    <d v="2014-08-01T00:00:00"/>
    <n v="8"/>
    <s v="August"/>
    <s v="2014"/>
    <n v="-5.3763440860215059"/>
    <n v="-100"/>
    <n v="-10"/>
    <x v="0"/>
  </r>
  <r>
    <s v="Enterprise"/>
    <s v="Germany"/>
    <s v="Velo"/>
    <s v="Medium"/>
    <n v="2087"/>
    <n v="120"/>
    <n v="125"/>
    <n v="260875"/>
    <n v="18261.25"/>
    <n v="242613.75"/>
    <n v="250440"/>
    <n v="10435"/>
    <d v="2014-09-01T00:00:00"/>
    <n v="9"/>
    <s v="September"/>
    <s v="2014"/>
    <n v="4.3010752688172046E-2"/>
    <n v="5"/>
    <n v="4.1666666666666664E-2"/>
    <x v="2"/>
  </r>
  <r>
    <s v="Government"/>
    <s v="France"/>
    <s v="Velo"/>
    <s v="Medium"/>
    <n v="1976"/>
    <n v="120"/>
    <n v="20"/>
    <n v="39520"/>
    <n v="2766.4"/>
    <n v="36753.599999999999"/>
    <n v="19760"/>
    <n v="-197600"/>
    <d v="2014-10-01T00:00:00"/>
    <n v="10"/>
    <s v="October"/>
    <s v="2014"/>
    <n v="-5.3763440860215059"/>
    <n v="-100"/>
    <n v="-10"/>
    <x v="0"/>
  </r>
  <r>
    <s v="Government"/>
    <s v="United States of America"/>
    <s v="Velo"/>
    <s v="Medium"/>
    <n v="1421"/>
    <n v="120"/>
    <n v="20"/>
    <n v="28420"/>
    <n v="1989.4"/>
    <n v="26430.6"/>
    <n v="14210"/>
    <n v="-142100"/>
    <d v="2013-12-01T00:00:00"/>
    <n v="12"/>
    <s v="December"/>
    <s v="2013"/>
    <n v="-5.3763440860215059"/>
    <n v="-100"/>
    <n v="-10"/>
    <x v="0"/>
  </r>
  <r>
    <s v="Small Business"/>
    <s v="United States of America"/>
    <s v="Velo"/>
    <s v="Medium"/>
    <n v="1372"/>
    <n v="120"/>
    <n v="300"/>
    <n v="411600"/>
    <n v="28812"/>
    <n v="382788"/>
    <n v="343000"/>
    <n v="246960"/>
    <d v="2014-12-01T00:00:00"/>
    <n v="12"/>
    <s v="December"/>
    <s v="2014"/>
    <n v="0.64516129032258063"/>
    <n v="180"/>
    <n v="0.72"/>
    <x v="1"/>
  </r>
  <r>
    <s v="Government"/>
    <s v="Germany"/>
    <s v="Velo"/>
    <s v="Medium"/>
    <n v="588"/>
    <n v="120"/>
    <n v="20"/>
    <n v="11760"/>
    <n v="823.2"/>
    <n v="10936.8"/>
    <n v="5880"/>
    <n v="-58800"/>
    <d v="2013-12-01T00:00:00"/>
    <n v="12"/>
    <s v="December"/>
    <s v="2013"/>
    <n v="-5.3763440860215059"/>
    <n v="-100"/>
    <n v="-10"/>
    <x v="0"/>
  </r>
  <r>
    <s v="Channel Partners"/>
    <s v="Canada"/>
    <s v="VTT"/>
    <s v="Medium"/>
    <n v="3244.5"/>
    <n v="250"/>
    <n v="12"/>
    <n v="38934"/>
    <n v="2725.38"/>
    <n v="36208.620000000003"/>
    <n v="9733.5"/>
    <n v="-772191"/>
    <d v="2014-01-01T00:00:00"/>
    <n v="1"/>
    <s v="January"/>
    <s v="2014"/>
    <n v="-21.326164874551971"/>
    <n v="-238"/>
    <n v="-79.333333333333329"/>
    <x v="0"/>
  </r>
  <r>
    <s v="Small Business"/>
    <s v="France"/>
    <s v="VTT"/>
    <s v="Medium"/>
    <n v="959"/>
    <n v="250"/>
    <n v="300"/>
    <n v="287700"/>
    <n v="20139"/>
    <n v="267561"/>
    <n v="239750"/>
    <n v="47950"/>
    <d v="2014-02-01T00:00:00"/>
    <n v="2"/>
    <s v="February"/>
    <s v="2014"/>
    <n v="0.17921146953405018"/>
    <n v="50"/>
    <n v="0.2"/>
    <x v="1"/>
  </r>
  <r>
    <s v="Small Business"/>
    <s v="Mexico"/>
    <s v="VTT"/>
    <s v="Medium"/>
    <n v="2747"/>
    <n v="250"/>
    <n v="300"/>
    <n v="824100"/>
    <n v="57687"/>
    <n v="766413"/>
    <n v="686750"/>
    <n v="137350"/>
    <d v="2014-02-01T00:00:00"/>
    <n v="2"/>
    <s v="February"/>
    <s v="2014"/>
    <n v="0.17921146953405018"/>
    <n v="50"/>
    <n v="0.2"/>
    <x v="1"/>
  </r>
  <r>
    <s v="Enterprise"/>
    <s v="Canada"/>
    <s v="Amarilla"/>
    <s v="Medium"/>
    <n v="1645"/>
    <n v="260"/>
    <n v="125"/>
    <n v="205625"/>
    <n v="14393.75"/>
    <n v="191231.25"/>
    <n v="197400"/>
    <n v="-222075"/>
    <d v="2014-05-01T00:00:00"/>
    <n v="5"/>
    <s v="May"/>
    <s v="2014"/>
    <n v="-1.1612903225806452"/>
    <n v="-135"/>
    <n v="-1.125"/>
    <x v="2"/>
  </r>
  <r>
    <s v="Government"/>
    <s v="France"/>
    <s v="Amarilla"/>
    <s v="Medium"/>
    <n v="2876"/>
    <n v="260"/>
    <n v="350"/>
    <n v="1006600"/>
    <n v="70462"/>
    <n v="936138"/>
    <n v="747760"/>
    <n v="258840"/>
    <d v="2014-09-01T00:00:00"/>
    <n v="9"/>
    <s v="September"/>
    <s v="2014"/>
    <n v="0.27649769585253459"/>
    <n v="90"/>
    <n v="0.34615384615384615"/>
    <x v="1"/>
  </r>
  <r>
    <s v="Enterprise"/>
    <s v="Germany"/>
    <s v="Amarilla"/>
    <s v="Medium"/>
    <n v="994"/>
    <n v="260"/>
    <n v="125"/>
    <n v="124250"/>
    <n v="8697.5"/>
    <n v="115552.5"/>
    <n v="119280"/>
    <n v="-134190"/>
    <d v="2013-09-01T00:00:00"/>
    <n v="9"/>
    <s v="September"/>
    <s v="2013"/>
    <n v="-1.1612903225806452"/>
    <n v="-135"/>
    <n v="-1.125"/>
    <x v="2"/>
  </r>
  <r>
    <s v="Government"/>
    <s v="Canada"/>
    <s v="Amarilla"/>
    <s v="Medium"/>
    <n v="1118"/>
    <n v="260"/>
    <n v="20"/>
    <n v="22360"/>
    <n v="1565.2"/>
    <n v="20794.8"/>
    <n v="11180"/>
    <n v="-268320"/>
    <d v="2014-11-01T00:00:00"/>
    <n v="11"/>
    <s v="November"/>
    <s v="2014"/>
    <n v="-12.903225806451614"/>
    <n v="-240"/>
    <n v="-24"/>
    <x v="0"/>
  </r>
  <r>
    <s v="Small Business"/>
    <s v="United States of America"/>
    <s v="Amarilla"/>
    <s v="Medium"/>
    <n v="1372"/>
    <n v="260"/>
    <n v="300"/>
    <n v="411600"/>
    <n v="28812"/>
    <n v="382788"/>
    <n v="343000"/>
    <n v="54880"/>
    <d v="2014-12-01T00:00:00"/>
    <n v="12"/>
    <s v="December"/>
    <s v="2014"/>
    <n v="0.14336917562724014"/>
    <n v="40"/>
    <n v="0.16"/>
    <x v="1"/>
  </r>
  <r>
    <s v="Government"/>
    <s v="Canada"/>
    <s v="Montana"/>
    <s v="Medium"/>
    <n v="488"/>
    <n v="5"/>
    <n v="7"/>
    <n v="3416"/>
    <n v="273.27999999999997"/>
    <n v="3142.7200000000003"/>
    <n v="2440"/>
    <n v="976"/>
    <d v="2014-02-01T00:00:00"/>
    <n v="2"/>
    <s v="February"/>
    <s v="2014"/>
    <n v="0.3105590062111801"/>
    <n v="2"/>
    <n v="0.4"/>
    <x v="0"/>
  </r>
  <r>
    <s v="Government"/>
    <s v="United States of America"/>
    <s v="Montana"/>
    <s v="Medium"/>
    <n v="1282"/>
    <n v="5"/>
    <n v="20"/>
    <n v="25640"/>
    <n v="2051.1999999999998"/>
    <n v="23588.799999999999"/>
    <n v="12820"/>
    <n v="19230"/>
    <d v="2014-06-01T00:00:00"/>
    <n v="6"/>
    <s v="June"/>
    <s v="2014"/>
    <n v="0.81521739130434789"/>
    <n v="15"/>
    <n v="1.5"/>
    <x v="0"/>
  </r>
  <r>
    <s v="Government"/>
    <s v="Canada"/>
    <s v="Paseo"/>
    <s v="Medium"/>
    <n v="257"/>
    <n v="10"/>
    <n v="7"/>
    <n v="1799"/>
    <n v="143.91999999999999"/>
    <n v="1655.08"/>
    <n v="1285"/>
    <n v="-771"/>
    <d v="2014-05-01T00:00:00"/>
    <n v="5"/>
    <s v="May"/>
    <s v="2014"/>
    <n v="-0.46583850931677023"/>
    <n v="-3"/>
    <n v="-0.6"/>
    <x v="0"/>
  </r>
  <r>
    <s v="Government"/>
    <s v="United States of America"/>
    <s v="Amarilla"/>
    <s v="Medium"/>
    <n v="1282"/>
    <n v="260"/>
    <n v="20"/>
    <n v="25640"/>
    <n v="2051.1999999999998"/>
    <n v="23588.799999999999"/>
    <n v="12820"/>
    <n v="-307680"/>
    <d v="2014-06-01T00:00:00"/>
    <n v="6"/>
    <s v="June"/>
    <s v="2014"/>
    <n v="-13.043478260869566"/>
    <n v="-240"/>
    <n v="-24"/>
    <x v="0"/>
  </r>
  <r>
    <s v="Enterprise"/>
    <s v="Mexico"/>
    <s v="Carretera"/>
    <s v="Medium"/>
    <n v="1540"/>
    <n v="3"/>
    <n v="125"/>
    <n v="192500"/>
    <n v="15400"/>
    <n v="177100"/>
    <n v="184800"/>
    <n v="187880"/>
    <d v="2014-08-01T00:00:00"/>
    <n v="8"/>
    <s v="August"/>
    <s v="2014"/>
    <n v="1.0608695652173914"/>
    <n v="122"/>
    <n v="1.0166666666666666"/>
    <x v="2"/>
  </r>
  <r>
    <s v="Midmarket"/>
    <s v="France"/>
    <s v="Carretera"/>
    <s v="Medium"/>
    <n v="490"/>
    <n v="3"/>
    <n v="15"/>
    <n v="7350"/>
    <n v="588"/>
    <n v="6762"/>
    <n v="4900"/>
    <n v="5880"/>
    <d v="2014-11-01T00:00:00"/>
    <n v="11"/>
    <s v="November"/>
    <s v="2014"/>
    <n v="0.86956521739130432"/>
    <n v="12"/>
    <n v="1.2"/>
    <x v="0"/>
  </r>
  <r>
    <s v="Government"/>
    <s v="Mexico"/>
    <s v="Carretera"/>
    <s v="Medium"/>
    <n v="1362"/>
    <n v="3"/>
    <n v="350"/>
    <n v="476700"/>
    <n v="38136"/>
    <n v="438564"/>
    <n v="354120"/>
    <n v="472614"/>
    <d v="2014-12-01T00:00:00"/>
    <n v="12"/>
    <s v="December"/>
    <s v="2014"/>
    <n v="1.0776397515527951"/>
    <n v="347"/>
    <n v="1.3346153846153845"/>
    <x v="1"/>
  </r>
  <r>
    <s v="Midmarket"/>
    <s v="France"/>
    <s v="Montana"/>
    <s v="Medium"/>
    <n v="2501"/>
    <n v="5"/>
    <n v="15"/>
    <n v="37515"/>
    <n v="3001.2"/>
    <n v="34513.800000000003"/>
    <n v="25010"/>
    <n v="25010"/>
    <d v="2014-03-01T00:00:00"/>
    <n v="3"/>
    <s v="March"/>
    <s v="2014"/>
    <n v="0.72463768115942018"/>
    <n v="10"/>
    <n v="1"/>
    <x v="0"/>
  </r>
  <r>
    <s v="Government"/>
    <s v="Canada"/>
    <s v="Montana"/>
    <s v="Medium"/>
    <n v="708"/>
    <n v="5"/>
    <n v="20"/>
    <n v="14160"/>
    <n v="1132.8"/>
    <n v="13027.2"/>
    <n v="7080"/>
    <n v="10620"/>
    <d v="2014-06-01T00:00:00"/>
    <n v="6"/>
    <s v="June"/>
    <s v="2014"/>
    <n v="0.81521739130434778"/>
    <n v="15"/>
    <n v="1.5"/>
    <x v="0"/>
  </r>
  <r>
    <s v="Government"/>
    <s v="Germany"/>
    <s v="Montana"/>
    <s v="Medium"/>
    <n v="645"/>
    <n v="5"/>
    <n v="20"/>
    <n v="12900"/>
    <n v="1032"/>
    <n v="11868"/>
    <n v="6450"/>
    <n v="9675"/>
    <d v="2014-07-01T00:00:00"/>
    <n v="7"/>
    <s v="July"/>
    <s v="2014"/>
    <n v="0.81521739130434778"/>
    <n v="15"/>
    <n v="1.5"/>
    <x v="0"/>
  </r>
  <r>
    <s v="Small Business"/>
    <s v="France"/>
    <s v="Montana"/>
    <s v="Medium"/>
    <n v="1562"/>
    <n v="5"/>
    <n v="300"/>
    <n v="468600"/>
    <n v="37488"/>
    <n v="431112"/>
    <n v="390500"/>
    <n v="460790"/>
    <d v="2014-08-01T00:00:00"/>
    <n v="8"/>
    <s v="August"/>
    <s v="2014"/>
    <n v="1.068840579710145"/>
    <n v="295"/>
    <n v="1.18"/>
    <x v="1"/>
  </r>
  <r>
    <s v="Small Business"/>
    <s v="Canada"/>
    <s v="Montana"/>
    <s v="Medium"/>
    <n v="1283"/>
    <n v="5"/>
    <n v="300"/>
    <n v="384900"/>
    <n v="30792"/>
    <n v="354108"/>
    <n v="320750"/>
    <n v="378485"/>
    <d v="2013-09-01T00:00:00"/>
    <n v="9"/>
    <s v="September"/>
    <s v="2013"/>
    <n v="1.068840579710145"/>
    <n v="295"/>
    <n v="1.18"/>
    <x v="1"/>
  </r>
  <r>
    <s v="Midmarket"/>
    <s v="Germany"/>
    <s v="Montana"/>
    <s v="Medium"/>
    <n v="711"/>
    <n v="5"/>
    <n v="15"/>
    <n v="10665"/>
    <n v="853.2"/>
    <n v="9811.7999999999993"/>
    <n v="7110"/>
    <n v="7110"/>
    <d v="2014-12-01T00:00:00"/>
    <n v="12"/>
    <s v="December"/>
    <s v="2014"/>
    <n v="0.72463768115942029"/>
    <n v="10"/>
    <n v="1"/>
    <x v="0"/>
  </r>
  <r>
    <s v="Enterprise"/>
    <s v="Mexico"/>
    <s v="Paseo"/>
    <s v="Medium"/>
    <n v="1114"/>
    <n v="10"/>
    <n v="125"/>
    <n v="139250"/>
    <n v="11140"/>
    <n v="128110"/>
    <n v="133680"/>
    <n v="128110"/>
    <d v="2014-03-01T00:00:00"/>
    <n v="3"/>
    <s v="March"/>
    <s v="2014"/>
    <n v="1"/>
    <n v="115"/>
    <n v="0.95833333333333337"/>
    <x v="2"/>
  </r>
  <r>
    <s v="Government"/>
    <s v="Germany"/>
    <s v="Paseo"/>
    <s v="Medium"/>
    <n v="1259"/>
    <n v="10"/>
    <n v="7"/>
    <n v="8813"/>
    <n v="705.04"/>
    <n v="8107.96"/>
    <n v="6295"/>
    <n v="-3777"/>
    <d v="2014-04-01T00:00:00"/>
    <n v="4"/>
    <s v="April"/>
    <s v="2014"/>
    <n v="-0.46583850931677018"/>
    <n v="-3"/>
    <n v="-0.6"/>
    <x v="0"/>
  </r>
  <r>
    <s v="Government"/>
    <s v="Germany"/>
    <s v="Paseo"/>
    <s v="Medium"/>
    <n v="1095"/>
    <n v="10"/>
    <n v="7"/>
    <n v="7665"/>
    <n v="613.20000000000005"/>
    <n v="7051.8"/>
    <n v="5475"/>
    <n v="-3285"/>
    <d v="2014-05-01T00:00:00"/>
    <n v="5"/>
    <s v="May"/>
    <s v="2014"/>
    <n v="-0.46583850931677018"/>
    <n v="-3"/>
    <n v="-0.6"/>
    <x v="0"/>
  </r>
  <r>
    <s v="Government"/>
    <s v="Germany"/>
    <s v="Paseo"/>
    <s v="Medium"/>
    <n v="1366"/>
    <n v="10"/>
    <n v="20"/>
    <n v="27320"/>
    <n v="2185.6"/>
    <n v="25134.400000000001"/>
    <n v="13660"/>
    <n v="13660"/>
    <d v="2014-06-01T00:00:00"/>
    <n v="6"/>
    <s v="June"/>
    <s v="2014"/>
    <n v="0.54347826086956519"/>
    <n v="10"/>
    <n v="1"/>
    <x v="0"/>
  </r>
  <r>
    <s v="Small Business"/>
    <s v="Mexico"/>
    <s v="Paseo"/>
    <s v="Medium"/>
    <n v="2460"/>
    <n v="10"/>
    <n v="300"/>
    <n v="738000"/>
    <n v="59040"/>
    <n v="678960"/>
    <n v="615000"/>
    <n v="713400"/>
    <d v="2014-06-01T00:00:00"/>
    <n v="6"/>
    <s v="June"/>
    <s v="2014"/>
    <n v="1.0507246376811594"/>
    <n v="290"/>
    <n v="1.1599999999999999"/>
    <x v="1"/>
  </r>
  <r>
    <s v="Government"/>
    <s v="United States of America"/>
    <s v="Paseo"/>
    <s v="Medium"/>
    <n v="678"/>
    <n v="10"/>
    <n v="7"/>
    <n v="4746"/>
    <n v="379.68"/>
    <n v="4366.32"/>
    <n v="3390"/>
    <n v="-2034"/>
    <d v="2014-08-01T00:00:00"/>
    <n v="8"/>
    <s v="August"/>
    <s v="2014"/>
    <n v="-0.46583850931677023"/>
    <n v="-3"/>
    <n v="-0.6"/>
    <x v="0"/>
  </r>
  <r>
    <s v="Government"/>
    <s v="Germany"/>
    <s v="Paseo"/>
    <s v="Medium"/>
    <n v="1598"/>
    <n v="10"/>
    <n v="7"/>
    <n v="11186"/>
    <n v="894.88"/>
    <n v="10291.120000000001"/>
    <n v="7990"/>
    <n v="-4794"/>
    <d v="2014-08-01T00:00:00"/>
    <n v="8"/>
    <s v="August"/>
    <s v="2014"/>
    <n v="-0.46583850931677018"/>
    <n v="-3"/>
    <n v="-0.6"/>
    <x v="0"/>
  </r>
  <r>
    <s v="Government"/>
    <s v="Germany"/>
    <s v="Paseo"/>
    <s v="Medium"/>
    <n v="2409"/>
    <n v="10"/>
    <n v="7"/>
    <n v="16863"/>
    <n v="1349.04"/>
    <n v="15513.96"/>
    <n v="12045"/>
    <n v="-7227"/>
    <d v="2013-09-01T00:00:00"/>
    <n v="9"/>
    <s v="September"/>
    <s v="2013"/>
    <n v="-0.46583850931677023"/>
    <n v="-3"/>
    <n v="-0.6"/>
    <x v="0"/>
  </r>
  <r>
    <s v="Government"/>
    <s v="Germany"/>
    <s v="Paseo"/>
    <s v="Medium"/>
    <n v="1934"/>
    <n v="10"/>
    <n v="20"/>
    <n v="38680"/>
    <n v="3094.4"/>
    <n v="35585.599999999999"/>
    <n v="19340"/>
    <n v="19340"/>
    <d v="2014-09-01T00:00:00"/>
    <n v="9"/>
    <s v="September"/>
    <s v="2014"/>
    <n v="0.54347826086956519"/>
    <n v="10"/>
    <n v="1"/>
    <x v="0"/>
  </r>
  <r>
    <s v="Government"/>
    <s v="Mexico"/>
    <s v="Paseo"/>
    <s v="Medium"/>
    <n v="2993"/>
    <n v="10"/>
    <n v="20"/>
    <n v="59860"/>
    <n v="4788.8"/>
    <n v="55071.199999999997"/>
    <n v="29930"/>
    <n v="29930"/>
    <d v="2014-09-01T00:00:00"/>
    <n v="9"/>
    <s v="September"/>
    <s v="2014"/>
    <n v="0.5434782608695653"/>
    <n v="10"/>
    <n v="1"/>
    <x v="0"/>
  </r>
  <r>
    <s v="Government"/>
    <s v="Germany"/>
    <s v="Paseo"/>
    <s v="Medium"/>
    <n v="2146"/>
    <n v="10"/>
    <n v="350"/>
    <n v="751100"/>
    <n v="60088"/>
    <n v="691012"/>
    <n v="557960"/>
    <n v="729640"/>
    <d v="2013-11-01T00:00:00"/>
    <n v="11"/>
    <s v="November"/>
    <s v="2013"/>
    <n v="1.0559006211180124"/>
    <n v="340"/>
    <n v="1.3076923076923077"/>
    <x v="1"/>
  </r>
  <r>
    <s v="Government"/>
    <s v="Mexico"/>
    <s v="Paseo"/>
    <s v="Medium"/>
    <n v="1946"/>
    <n v="10"/>
    <n v="7"/>
    <n v="13622"/>
    <n v="1089.76"/>
    <n v="12532.24"/>
    <n v="9730"/>
    <n v="-5838"/>
    <d v="2013-12-01T00:00:00"/>
    <n v="12"/>
    <s v="December"/>
    <s v="2013"/>
    <n v="-0.46583850931677018"/>
    <n v="-3"/>
    <n v="-0.6"/>
    <x v="0"/>
  </r>
  <r>
    <s v="Government"/>
    <s v="Mexico"/>
    <s v="Paseo"/>
    <s v="Medium"/>
    <n v="1362"/>
    <n v="10"/>
    <n v="350"/>
    <n v="476700"/>
    <n v="38136"/>
    <n v="438564"/>
    <n v="354120"/>
    <n v="463080"/>
    <d v="2014-12-01T00:00:00"/>
    <n v="12"/>
    <s v="December"/>
    <s v="2014"/>
    <n v="1.0559006211180124"/>
    <n v="340"/>
    <n v="1.3076923076923077"/>
    <x v="1"/>
  </r>
  <r>
    <s v="Channel Partners"/>
    <s v="Canada"/>
    <s v="Velo"/>
    <s v="Medium"/>
    <n v="598"/>
    <n v="120"/>
    <n v="12"/>
    <n v="7176"/>
    <n v="574.08000000000004"/>
    <n v="6601.92"/>
    <n v="1794"/>
    <n v="-64584"/>
    <d v="2014-03-01T00:00:00"/>
    <n v="3"/>
    <s v="March"/>
    <s v="2014"/>
    <n v="-9.7826086956521738"/>
    <n v="-108"/>
    <n v="-36"/>
    <x v="0"/>
  </r>
  <r>
    <s v="Government"/>
    <s v="United States of America"/>
    <s v="Velo"/>
    <s v="Medium"/>
    <n v="2907"/>
    <n v="120"/>
    <n v="7"/>
    <n v="20349"/>
    <n v="1627.92"/>
    <n v="18721.080000000002"/>
    <n v="14535"/>
    <n v="-328491"/>
    <d v="2014-06-01T00:00:00"/>
    <n v="6"/>
    <s v="June"/>
    <s v="2014"/>
    <n v="-17.546583850931675"/>
    <n v="-113"/>
    <n v="-22.6"/>
    <x v="0"/>
  </r>
  <r>
    <s v="Government"/>
    <s v="Germany"/>
    <s v="Velo"/>
    <s v="Medium"/>
    <n v="2338"/>
    <n v="120"/>
    <n v="7"/>
    <n v="16366"/>
    <n v="1309.28"/>
    <n v="15056.72"/>
    <n v="11690"/>
    <n v="-264194"/>
    <d v="2014-06-01T00:00:00"/>
    <n v="6"/>
    <s v="June"/>
    <s v="2014"/>
    <n v="-17.546583850931679"/>
    <n v="-113"/>
    <n v="-22.6"/>
    <x v="0"/>
  </r>
  <r>
    <s v="Small Business"/>
    <s v="France"/>
    <s v="Velo"/>
    <s v="Medium"/>
    <n v="386"/>
    <n v="120"/>
    <n v="300"/>
    <n v="115800"/>
    <n v="9264"/>
    <n v="106536"/>
    <n v="96500"/>
    <n v="69480"/>
    <d v="2013-11-01T00:00:00"/>
    <n v="11"/>
    <s v="November"/>
    <s v="2013"/>
    <n v="0.65217391304347827"/>
    <n v="180"/>
    <n v="0.72"/>
    <x v="1"/>
  </r>
  <r>
    <s v="Small Business"/>
    <s v="Mexico"/>
    <s v="Velo"/>
    <s v="Medium"/>
    <n v="635"/>
    <n v="120"/>
    <n v="300"/>
    <n v="190500"/>
    <n v="15240"/>
    <n v="175260"/>
    <n v="158750"/>
    <n v="114300"/>
    <d v="2014-12-01T00:00:00"/>
    <n v="12"/>
    <s v="December"/>
    <s v="2014"/>
    <n v="0.65217391304347827"/>
    <n v="180"/>
    <n v="0.72"/>
    <x v="1"/>
  </r>
  <r>
    <s v="Government"/>
    <s v="France"/>
    <s v="VTT"/>
    <s v="Medium"/>
    <n v="574.5"/>
    <n v="250"/>
    <n v="350"/>
    <n v="201075"/>
    <n v="16086"/>
    <n v="184989"/>
    <n v="149370"/>
    <n v="57450"/>
    <d v="2014-04-01T00:00:00"/>
    <n v="4"/>
    <s v="April"/>
    <s v="2014"/>
    <n v="0.3105590062111801"/>
    <n v="100"/>
    <n v="0.38461538461538464"/>
    <x v="1"/>
  </r>
  <r>
    <s v="Government"/>
    <s v="Germany"/>
    <s v="VTT"/>
    <s v="Medium"/>
    <n v="2338"/>
    <n v="250"/>
    <n v="7"/>
    <n v="16366"/>
    <n v="1309.28"/>
    <n v="15056.72"/>
    <n v="11690"/>
    <n v="-568134"/>
    <d v="2014-06-01T00:00:00"/>
    <n v="6"/>
    <s v="June"/>
    <s v="2014"/>
    <n v="-37.732919254658384"/>
    <n v="-243"/>
    <n v="-48.6"/>
    <x v="0"/>
  </r>
  <r>
    <s v="Government"/>
    <s v="France"/>
    <s v="VTT"/>
    <s v="Medium"/>
    <n v="381"/>
    <n v="250"/>
    <n v="350"/>
    <n v="133350"/>
    <n v="10668"/>
    <n v="122682"/>
    <n v="99060"/>
    <n v="38100"/>
    <d v="2014-08-01T00:00:00"/>
    <n v="8"/>
    <s v="August"/>
    <s v="2014"/>
    <n v="0.3105590062111801"/>
    <n v="100"/>
    <n v="0.38461538461538464"/>
    <x v="1"/>
  </r>
  <r>
    <s v="Government"/>
    <s v="Germany"/>
    <s v="VTT"/>
    <s v="Medium"/>
    <n v="422"/>
    <n v="250"/>
    <n v="350"/>
    <n v="147700"/>
    <n v="11816"/>
    <n v="135884"/>
    <n v="109720"/>
    <n v="42200"/>
    <d v="2014-08-01T00:00:00"/>
    <n v="8"/>
    <s v="August"/>
    <s v="2014"/>
    <n v="0.3105590062111801"/>
    <n v="100"/>
    <n v="0.38461538461538464"/>
    <x v="1"/>
  </r>
  <r>
    <s v="Small Business"/>
    <s v="Canada"/>
    <s v="VTT"/>
    <s v="Medium"/>
    <n v="2134"/>
    <n v="250"/>
    <n v="300"/>
    <n v="640200"/>
    <n v="51216"/>
    <n v="588984"/>
    <n v="533500"/>
    <n v="106700"/>
    <d v="2014-09-01T00:00:00"/>
    <n v="9"/>
    <s v="September"/>
    <s v="2014"/>
    <n v="0.18115942028985507"/>
    <n v="50"/>
    <n v="0.2"/>
    <x v="1"/>
  </r>
  <r>
    <s v="Small Business"/>
    <s v="United States of America"/>
    <s v="VTT"/>
    <s v="Medium"/>
    <n v="808"/>
    <n v="250"/>
    <n v="300"/>
    <n v="242400"/>
    <n v="19392"/>
    <n v="223008"/>
    <n v="202000"/>
    <n v="40400"/>
    <d v="2013-12-01T00:00:00"/>
    <n v="12"/>
    <s v="December"/>
    <s v="2013"/>
    <n v="0.18115942028985507"/>
    <n v="50"/>
    <n v="0.2"/>
    <x v="1"/>
  </r>
  <r>
    <s v="Government"/>
    <s v="Canada"/>
    <s v="Amarilla"/>
    <s v="Medium"/>
    <n v="708"/>
    <n v="260"/>
    <n v="20"/>
    <n v="14160"/>
    <n v="1132.8"/>
    <n v="13027.2"/>
    <n v="7080"/>
    <n v="-169920"/>
    <d v="2014-06-01T00:00:00"/>
    <n v="6"/>
    <s v="June"/>
    <s v="2014"/>
    <n v="-13.043478260869565"/>
    <n v="-240"/>
    <n v="-24"/>
    <x v="0"/>
  </r>
  <r>
    <s v="Government"/>
    <s v="United States of America"/>
    <s v="Amarilla"/>
    <s v="Medium"/>
    <n v="2907"/>
    <n v="260"/>
    <n v="7"/>
    <n v="20349"/>
    <n v="1627.92"/>
    <n v="18721.080000000002"/>
    <n v="14535"/>
    <n v="-735471"/>
    <d v="2014-06-01T00:00:00"/>
    <n v="6"/>
    <s v="June"/>
    <s v="2014"/>
    <n v="-39.285714285714285"/>
    <n v="-253"/>
    <n v="-50.6"/>
    <x v="0"/>
  </r>
  <r>
    <s v="Government"/>
    <s v="Germany"/>
    <s v="Amarilla"/>
    <s v="Medium"/>
    <n v="1366"/>
    <n v="260"/>
    <n v="20"/>
    <n v="27320"/>
    <n v="2185.6"/>
    <n v="25134.400000000001"/>
    <n v="13660"/>
    <n v="-327840"/>
    <d v="2014-06-01T00:00:00"/>
    <n v="6"/>
    <s v="June"/>
    <s v="2014"/>
    <n v="-13.043478260869565"/>
    <n v="-240"/>
    <n v="-24"/>
    <x v="0"/>
  </r>
  <r>
    <s v="Small Business"/>
    <s v="Mexico"/>
    <s v="Amarilla"/>
    <s v="Medium"/>
    <n v="2460"/>
    <n v="260"/>
    <n v="300"/>
    <n v="738000"/>
    <n v="59040"/>
    <n v="678960"/>
    <n v="615000"/>
    <n v="98400"/>
    <d v="2014-06-01T00:00:00"/>
    <n v="6"/>
    <s v="June"/>
    <s v="2014"/>
    <n v="0.14492753623188406"/>
    <n v="40"/>
    <n v="0.16"/>
    <x v="1"/>
  </r>
  <r>
    <s v="Government"/>
    <s v="Germany"/>
    <s v="Amarilla"/>
    <s v="Medium"/>
    <n v="1520"/>
    <n v="260"/>
    <n v="20"/>
    <n v="30400"/>
    <n v="2432"/>
    <n v="27968"/>
    <n v="15200"/>
    <n v="-364800"/>
    <d v="2014-11-01T00:00:00"/>
    <n v="11"/>
    <s v="November"/>
    <s v="2014"/>
    <n v="-13.043478260869565"/>
    <n v="-240"/>
    <n v="-24"/>
    <x v="0"/>
  </r>
  <r>
    <s v="Midmarket"/>
    <s v="Germany"/>
    <s v="Amarilla"/>
    <s v="Medium"/>
    <n v="711"/>
    <n v="260"/>
    <n v="15"/>
    <n v="10665"/>
    <n v="853.2"/>
    <n v="9811.7999999999993"/>
    <n v="7110"/>
    <n v="-174195"/>
    <d v="2014-12-01T00:00:00"/>
    <n v="12"/>
    <s v="December"/>
    <s v="2014"/>
    <n v="-17.753623188405797"/>
    <n v="-245"/>
    <n v="-24.5"/>
    <x v="0"/>
  </r>
  <r>
    <s v="Channel Partners"/>
    <s v="Mexico"/>
    <s v="Amarilla"/>
    <s v="Medium"/>
    <n v="1375"/>
    <n v="260"/>
    <n v="12"/>
    <n v="16500"/>
    <n v="1320"/>
    <n v="15180"/>
    <n v="4125"/>
    <n v="-341000"/>
    <d v="2013-12-01T00:00:00"/>
    <n v="12"/>
    <s v="December"/>
    <s v="2013"/>
    <n v="-22.463768115942027"/>
    <n v="-248"/>
    <n v="-82.666666666666671"/>
    <x v="0"/>
  </r>
  <r>
    <s v="Small Business"/>
    <s v="Mexico"/>
    <s v="Amarilla"/>
    <s v="Medium"/>
    <n v="635"/>
    <n v="260"/>
    <n v="300"/>
    <n v="190500"/>
    <n v="15240"/>
    <n v="175260"/>
    <n v="158750"/>
    <n v="25400"/>
    <d v="2014-12-01T00:00:00"/>
    <n v="12"/>
    <s v="December"/>
    <s v="2014"/>
    <n v="0.14492753623188406"/>
    <n v="40"/>
    <n v="0.16"/>
    <x v="1"/>
  </r>
  <r>
    <s v="Government"/>
    <s v="United States of America"/>
    <s v="VTT"/>
    <s v="Medium"/>
    <n v="436.5"/>
    <n v="250"/>
    <n v="20"/>
    <n v="8730"/>
    <n v="698.40000000000009"/>
    <n v="8031.6"/>
    <n v="4365"/>
    <n v="-100395"/>
    <d v="2014-07-01T00:00:00"/>
    <n v="7"/>
    <s v="July"/>
    <s v="2014"/>
    <n v="-12.5"/>
    <n v="-230"/>
    <n v="-23"/>
    <x v="0"/>
  </r>
  <r>
    <s v="Small Business"/>
    <s v="Canada"/>
    <s v="Carretera"/>
    <s v="Medium"/>
    <n v="1094"/>
    <n v="3"/>
    <n v="300"/>
    <n v="328200"/>
    <n v="29538"/>
    <n v="298662"/>
    <n v="273500"/>
    <n v="324918"/>
    <d v="2014-06-01T00:00:00"/>
    <n v="6"/>
    <s v="June"/>
    <s v="2014"/>
    <n v="1.0879120879120878"/>
    <n v="297"/>
    <n v="1.1879999999999999"/>
    <x v="1"/>
  </r>
  <r>
    <s v="Channel Partners"/>
    <s v="Mexico"/>
    <s v="Carretera"/>
    <s v="Medium"/>
    <n v="367"/>
    <n v="3"/>
    <n v="12"/>
    <n v="4404"/>
    <n v="396.36"/>
    <n v="4007.64"/>
    <n v="1101"/>
    <n v="3303"/>
    <d v="2013-10-01T00:00:00"/>
    <n v="10"/>
    <s v="October"/>
    <s v="2013"/>
    <n v="0.82417582417582425"/>
    <n v="9"/>
    <n v="3"/>
    <x v="0"/>
  </r>
  <r>
    <s v="Small Business"/>
    <s v="Canada"/>
    <s v="Montana"/>
    <s v="Medium"/>
    <n v="3802.5"/>
    <n v="5"/>
    <n v="300"/>
    <n v="1140750"/>
    <n v="102667.5"/>
    <n v="1038082.5"/>
    <n v="950625"/>
    <n v="1121737.5"/>
    <d v="2014-04-01T00:00:00"/>
    <n v="4"/>
    <s v="April"/>
    <s v="2014"/>
    <n v="1.0805860805860805"/>
    <n v="295"/>
    <n v="1.18"/>
    <x v="1"/>
  </r>
  <r>
    <s v="Government"/>
    <s v="France"/>
    <s v="Montana"/>
    <s v="Medium"/>
    <n v="1666"/>
    <n v="5"/>
    <n v="350"/>
    <n v="583100"/>
    <n v="52479"/>
    <n v="530621"/>
    <n v="433160"/>
    <n v="574770"/>
    <d v="2014-05-01T00:00:00"/>
    <n v="5"/>
    <s v="May"/>
    <s v="2014"/>
    <n v="1.0832025117739403"/>
    <n v="345"/>
    <n v="1.3269230769230769"/>
    <x v="1"/>
  </r>
  <r>
    <s v="Small Business"/>
    <s v="France"/>
    <s v="Montana"/>
    <s v="Medium"/>
    <n v="322"/>
    <n v="5"/>
    <n v="300"/>
    <n v="96600"/>
    <n v="8694"/>
    <n v="87906"/>
    <n v="80500"/>
    <n v="94990"/>
    <d v="2013-09-01T00:00:00"/>
    <n v="9"/>
    <s v="September"/>
    <s v="2013"/>
    <n v="1.0805860805860805"/>
    <n v="295"/>
    <n v="1.18"/>
    <x v="1"/>
  </r>
  <r>
    <s v="Channel Partners"/>
    <s v="Canada"/>
    <s v="Montana"/>
    <s v="Medium"/>
    <n v="2321"/>
    <n v="5"/>
    <n v="12"/>
    <n v="27852"/>
    <n v="2506.6799999999998"/>
    <n v="25345.32"/>
    <n v="6963"/>
    <n v="16247"/>
    <d v="2014-11-01T00:00:00"/>
    <n v="11"/>
    <s v="November"/>
    <s v="2014"/>
    <n v="0.64102564102564108"/>
    <n v="7"/>
    <n v="2.3333333333333335"/>
    <x v="0"/>
  </r>
  <r>
    <s v="Enterprise"/>
    <s v="France"/>
    <s v="Montana"/>
    <s v="Medium"/>
    <n v="1857"/>
    <n v="5"/>
    <n v="125"/>
    <n v="232125"/>
    <n v="20891.25"/>
    <n v="211233.75"/>
    <n v="222840"/>
    <n v="222840"/>
    <d v="2013-11-01T00:00:00"/>
    <n v="11"/>
    <s v="November"/>
    <s v="2013"/>
    <n v="1.054945054945055"/>
    <n v="120"/>
    <n v="1"/>
    <x v="2"/>
  </r>
  <r>
    <s v="Government"/>
    <s v="Canada"/>
    <s v="Montana"/>
    <s v="Medium"/>
    <n v="1611"/>
    <n v="5"/>
    <n v="7"/>
    <n v="11277"/>
    <n v="1014.93"/>
    <n v="10262.07"/>
    <n v="8055"/>
    <n v="3222"/>
    <d v="2013-12-01T00:00:00"/>
    <n v="12"/>
    <s v="December"/>
    <s v="2013"/>
    <n v="0.31397174254317112"/>
    <n v="2"/>
    <n v="0.4"/>
    <x v="0"/>
  </r>
  <r>
    <s v="Enterprise"/>
    <s v="United States of America"/>
    <s v="Montana"/>
    <s v="Medium"/>
    <n v="2797"/>
    <n v="5"/>
    <n v="125"/>
    <n v="349625"/>
    <n v="31466.25"/>
    <n v="318158.75"/>
    <n v="335640"/>
    <n v="335640"/>
    <d v="2014-12-01T00:00:00"/>
    <n v="12"/>
    <s v="December"/>
    <s v="2014"/>
    <n v="1.054945054945055"/>
    <n v="120"/>
    <n v="1"/>
    <x v="2"/>
  </r>
  <r>
    <s v="Small Business"/>
    <s v="Germany"/>
    <s v="Montana"/>
    <s v="Medium"/>
    <n v="334"/>
    <n v="5"/>
    <n v="300"/>
    <n v="100200"/>
    <n v="9018"/>
    <n v="91182"/>
    <n v="83500"/>
    <n v="98530"/>
    <d v="2013-12-01T00:00:00"/>
    <n v="12"/>
    <s v="December"/>
    <s v="2013"/>
    <n v="1.0805860805860805"/>
    <n v="295"/>
    <n v="1.18"/>
    <x v="1"/>
  </r>
  <r>
    <s v="Small Business"/>
    <s v="Mexico"/>
    <s v="Paseo"/>
    <s v="Medium"/>
    <n v="2565"/>
    <n v="10"/>
    <n v="300"/>
    <n v="769500"/>
    <n v="69255"/>
    <n v="700245"/>
    <n v="641250"/>
    <n v="743850"/>
    <d v="2014-01-01T00:00:00"/>
    <n v="1"/>
    <s v="January"/>
    <s v="2014"/>
    <n v="1.0622710622710623"/>
    <n v="290"/>
    <n v="1.1599999999999999"/>
    <x v="1"/>
  </r>
  <r>
    <s v="Government"/>
    <s v="Mexico"/>
    <s v="Paseo"/>
    <s v="Medium"/>
    <n v="2417"/>
    <n v="10"/>
    <n v="350"/>
    <n v="845950"/>
    <n v="76135.5"/>
    <n v="769814.5"/>
    <n v="628420"/>
    <n v="821780"/>
    <d v="2014-01-01T00:00:00"/>
    <n v="1"/>
    <s v="January"/>
    <s v="2014"/>
    <n v="1.0675039246467819"/>
    <n v="340"/>
    <n v="1.3076923076923077"/>
    <x v="1"/>
  </r>
  <r>
    <s v="Midmarket"/>
    <s v="United States of America"/>
    <s v="Paseo"/>
    <s v="Medium"/>
    <n v="3675"/>
    <n v="10"/>
    <n v="15"/>
    <n v="55125"/>
    <n v="4961.25"/>
    <n v="50163.75"/>
    <n v="36750"/>
    <n v="18375"/>
    <d v="2014-04-01T00:00:00"/>
    <n v="4"/>
    <s v="April"/>
    <s v="2014"/>
    <n v="0.36630036630036628"/>
    <n v="5"/>
    <n v="0.5"/>
    <x v="0"/>
  </r>
  <r>
    <s v="Small Business"/>
    <s v="Canada"/>
    <s v="Paseo"/>
    <s v="Medium"/>
    <n v="1094"/>
    <n v="10"/>
    <n v="300"/>
    <n v="328200"/>
    <n v="29538"/>
    <n v="298662"/>
    <n v="273500"/>
    <n v="317260"/>
    <d v="2014-06-01T00:00:00"/>
    <n v="6"/>
    <s v="June"/>
    <s v="2014"/>
    <n v="1.0622710622710623"/>
    <n v="290"/>
    <n v="1.1599999999999999"/>
    <x v="1"/>
  </r>
  <r>
    <s v="Midmarket"/>
    <s v="France"/>
    <s v="Paseo"/>
    <s v="Medium"/>
    <n v="1227"/>
    <n v="10"/>
    <n v="15"/>
    <n v="18405"/>
    <n v="1656.45"/>
    <n v="16748.55"/>
    <n v="12270"/>
    <n v="6135"/>
    <d v="2014-10-01T00:00:00"/>
    <n v="10"/>
    <s v="October"/>
    <s v="2014"/>
    <n v="0.36630036630036633"/>
    <n v="5"/>
    <n v="0.5"/>
    <x v="0"/>
  </r>
  <r>
    <s v="Channel Partners"/>
    <s v="Mexico"/>
    <s v="Paseo"/>
    <s v="Medium"/>
    <n v="367"/>
    <n v="10"/>
    <n v="12"/>
    <n v="4404"/>
    <n v="396.36"/>
    <n v="4007.64"/>
    <n v="1101"/>
    <n v="734"/>
    <d v="2013-10-01T00:00:00"/>
    <n v="10"/>
    <s v="October"/>
    <s v="2013"/>
    <n v="0.18315018315018317"/>
    <n v="2"/>
    <n v="0.66666666666666663"/>
    <x v="0"/>
  </r>
  <r>
    <s v="Small Business"/>
    <s v="France"/>
    <s v="Paseo"/>
    <s v="Medium"/>
    <n v="1324"/>
    <n v="10"/>
    <n v="300"/>
    <n v="397200"/>
    <n v="35748"/>
    <n v="361452"/>
    <n v="331000"/>
    <n v="383960"/>
    <d v="2014-11-01T00:00:00"/>
    <n v="11"/>
    <s v="November"/>
    <s v="2014"/>
    <n v="1.0622710622710623"/>
    <n v="290"/>
    <n v="1.1599999999999999"/>
    <x v="1"/>
  </r>
  <r>
    <s v="Channel Partners"/>
    <s v="Germany"/>
    <s v="Paseo"/>
    <s v="Medium"/>
    <n v="1775"/>
    <n v="10"/>
    <n v="12"/>
    <n v="21300"/>
    <n v="1917"/>
    <n v="19383"/>
    <n v="5325"/>
    <n v="3550"/>
    <d v="2013-11-01T00:00:00"/>
    <n v="11"/>
    <s v="November"/>
    <s v="2013"/>
    <n v="0.18315018315018314"/>
    <n v="2"/>
    <n v="0.66666666666666663"/>
    <x v="0"/>
  </r>
  <r>
    <s v="Enterprise"/>
    <s v="United States of America"/>
    <s v="Paseo"/>
    <s v="Medium"/>
    <n v="2797"/>
    <n v="10"/>
    <n v="125"/>
    <n v="349625"/>
    <n v="31466.25"/>
    <n v="318158.75"/>
    <n v="335640"/>
    <n v="321655"/>
    <d v="2014-12-01T00:00:00"/>
    <n v="12"/>
    <s v="December"/>
    <s v="2014"/>
    <n v="1.0109890109890109"/>
    <n v="115"/>
    <n v="0.95833333333333337"/>
    <x v="2"/>
  </r>
  <r>
    <s v="Midmarket"/>
    <s v="Mexico"/>
    <s v="Velo"/>
    <s v="Medium"/>
    <n v="245"/>
    <n v="120"/>
    <n v="15"/>
    <n v="3675"/>
    <n v="330.75"/>
    <n v="3344.25"/>
    <n v="2450"/>
    <n v="-25725"/>
    <d v="2014-05-01T00:00:00"/>
    <n v="5"/>
    <s v="May"/>
    <s v="2014"/>
    <n v="-7.6923076923076925"/>
    <n v="-105"/>
    <n v="-10.5"/>
    <x v="0"/>
  </r>
  <r>
    <s v="Small Business"/>
    <s v="Canada"/>
    <s v="Velo"/>
    <s v="Medium"/>
    <n v="3793.5"/>
    <n v="120"/>
    <n v="300"/>
    <n v="1138050"/>
    <n v="102424.5"/>
    <n v="1035625.5"/>
    <n v="948375"/>
    <n v="682830"/>
    <d v="2014-07-01T00:00:00"/>
    <n v="7"/>
    <s v="July"/>
    <s v="2014"/>
    <n v="0.65934065934065933"/>
    <n v="180"/>
    <n v="0.72"/>
    <x v="1"/>
  </r>
  <r>
    <s v="Government"/>
    <s v="Germany"/>
    <s v="Velo"/>
    <s v="Medium"/>
    <n v="1307"/>
    <n v="120"/>
    <n v="350"/>
    <n v="457450"/>
    <n v="41170.5"/>
    <n v="416279.5"/>
    <n v="339820"/>
    <n v="300610"/>
    <d v="2014-07-01T00:00:00"/>
    <n v="7"/>
    <s v="July"/>
    <s v="2014"/>
    <n v="0.72213500784929352"/>
    <n v="230"/>
    <n v="0.88461538461538458"/>
    <x v="1"/>
  </r>
  <r>
    <s v="Enterprise"/>
    <s v="Canada"/>
    <s v="Velo"/>
    <s v="Medium"/>
    <n v="567"/>
    <n v="120"/>
    <n v="125"/>
    <n v="70875"/>
    <n v="6378.75"/>
    <n v="64496.25"/>
    <n v="68040"/>
    <n v="2835"/>
    <d v="2014-09-01T00:00:00"/>
    <n v="9"/>
    <s v="September"/>
    <s v="2014"/>
    <n v="4.3956043956043959E-2"/>
    <n v="5"/>
    <n v="4.1666666666666664E-2"/>
    <x v="2"/>
  </r>
  <r>
    <s v="Enterprise"/>
    <s v="Mexico"/>
    <s v="Velo"/>
    <s v="Medium"/>
    <n v="2110"/>
    <n v="120"/>
    <n v="125"/>
    <n v="263750"/>
    <n v="23737.5"/>
    <n v="240012.5"/>
    <n v="253200"/>
    <n v="10550"/>
    <d v="2014-09-01T00:00:00"/>
    <n v="9"/>
    <s v="September"/>
    <s v="2014"/>
    <n v="4.3956043956043959E-2"/>
    <n v="5"/>
    <n v="4.1666666666666664E-2"/>
    <x v="2"/>
  </r>
  <r>
    <s v="Government"/>
    <s v="Canada"/>
    <s v="Velo"/>
    <s v="Medium"/>
    <n v="1269"/>
    <n v="120"/>
    <n v="350"/>
    <n v="444150"/>
    <n v="39973.5"/>
    <n v="404176.5"/>
    <n v="329940"/>
    <n v="291870"/>
    <d v="2014-10-01T00:00:00"/>
    <n v="10"/>
    <s v="October"/>
    <s v="2014"/>
    <n v="0.72213500784929352"/>
    <n v="230"/>
    <n v="0.88461538461538458"/>
    <x v="1"/>
  </r>
  <r>
    <s v="Channel Partners"/>
    <s v="United States of America"/>
    <s v="VTT"/>
    <s v="Medium"/>
    <n v="1956"/>
    <n v="250"/>
    <n v="12"/>
    <n v="23472"/>
    <n v="2112.48"/>
    <n v="21359.52"/>
    <n v="5868"/>
    <n v="-465528"/>
    <d v="2014-01-01T00:00:00"/>
    <n v="1"/>
    <s v="January"/>
    <s v="2014"/>
    <n v="-21.794871794871796"/>
    <n v="-238"/>
    <n v="-79.333333333333329"/>
    <x v="0"/>
  </r>
  <r>
    <s v="Small Business"/>
    <s v="Germany"/>
    <s v="VTT"/>
    <s v="Medium"/>
    <n v="2659"/>
    <n v="250"/>
    <n v="300"/>
    <n v="797700"/>
    <n v="71793"/>
    <n v="725907"/>
    <n v="664750"/>
    <n v="132950"/>
    <d v="2014-02-01T00:00:00"/>
    <n v="2"/>
    <s v="February"/>
    <s v="2014"/>
    <n v="0.18315018315018314"/>
    <n v="50"/>
    <n v="0.2"/>
    <x v="1"/>
  </r>
  <r>
    <s v="Government"/>
    <s v="United States of America"/>
    <s v="VTT"/>
    <s v="Medium"/>
    <n v="1351.5"/>
    <n v="250"/>
    <n v="350"/>
    <n v="473025"/>
    <n v="42572.25"/>
    <n v="430452.75"/>
    <n v="351390"/>
    <n v="135150"/>
    <d v="2014-04-01T00:00:00"/>
    <n v="4"/>
    <s v="April"/>
    <s v="2014"/>
    <n v="0.31397174254317112"/>
    <n v="100"/>
    <n v="0.38461538461538464"/>
    <x v="1"/>
  </r>
  <r>
    <s v="Channel Partners"/>
    <s v="Germany"/>
    <s v="VTT"/>
    <s v="Medium"/>
    <n v="880"/>
    <n v="250"/>
    <n v="12"/>
    <n v="10560"/>
    <n v="950.4"/>
    <n v="9609.6"/>
    <n v="2640"/>
    <n v="-209440"/>
    <d v="2014-05-01T00:00:00"/>
    <n v="5"/>
    <s v="May"/>
    <s v="2014"/>
    <n v="-21.794871794871796"/>
    <n v="-238"/>
    <n v="-79.333333333333329"/>
    <x v="0"/>
  </r>
  <r>
    <s v="Small Business"/>
    <s v="United States of America"/>
    <s v="VTT"/>
    <s v="Medium"/>
    <n v="1867"/>
    <n v="250"/>
    <n v="300"/>
    <n v="560100"/>
    <n v="50409"/>
    <n v="509691"/>
    <n v="466750"/>
    <n v="93350"/>
    <d v="2014-09-01T00:00:00"/>
    <n v="9"/>
    <s v="September"/>
    <s v="2014"/>
    <n v="0.18315018315018314"/>
    <n v="50"/>
    <n v="0.2"/>
    <x v="1"/>
  </r>
  <r>
    <s v="Channel Partners"/>
    <s v="France"/>
    <s v="VTT"/>
    <s v="Medium"/>
    <n v="2234"/>
    <n v="250"/>
    <n v="12"/>
    <n v="26808"/>
    <n v="2412.7199999999998"/>
    <n v="24395.279999999999"/>
    <n v="6702"/>
    <n v="-531692"/>
    <d v="2013-09-01T00:00:00"/>
    <n v="9"/>
    <s v="September"/>
    <s v="2013"/>
    <n v="-21.794871794871796"/>
    <n v="-238"/>
    <n v="-79.333333333333329"/>
    <x v="0"/>
  </r>
  <r>
    <s v="Midmarket"/>
    <s v="France"/>
    <s v="VTT"/>
    <s v="Medium"/>
    <n v="1227"/>
    <n v="250"/>
    <n v="15"/>
    <n v="18405"/>
    <n v="1656.45"/>
    <n v="16748.55"/>
    <n v="12270"/>
    <n v="-288345"/>
    <d v="2014-10-01T00:00:00"/>
    <n v="10"/>
    <s v="October"/>
    <s v="2014"/>
    <n v="-17.216117216117215"/>
    <n v="-235"/>
    <n v="-23.5"/>
    <x v="0"/>
  </r>
  <r>
    <s v="Enterprise"/>
    <s v="Mexico"/>
    <s v="VTT"/>
    <s v="Medium"/>
    <n v="877"/>
    <n v="250"/>
    <n v="125"/>
    <n v="109625"/>
    <n v="9866.25"/>
    <n v="99758.75"/>
    <n v="105240"/>
    <n v="-109625"/>
    <d v="2014-11-01T00:00:00"/>
    <n v="11"/>
    <s v="November"/>
    <s v="2014"/>
    <n v="-1.098901098901099"/>
    <n v="-125"/>
    <n v="-1.0416666666666667"/>
    <x v="2"/>
  </r>
  <r>
    <s v="Government"/>
    <s v="United States of America"/>
    <s v="Amarilla"/>
    <s v="Medium"/>
    <n v="2071"/>
    <n v="260"/>
    <n v="350"/>
    <n v="724850"/>
    <n v="65236.5"/>
    <n v="659613.5"/>
    <n v="538460"/>
    <n v="186390"/>
    <d v="2014-09-01T00:00:00"/>
    <n v="9"/>
    <s v="September"/>
    <s v="2014"/>
    <n v="0.28257456828885402"/>
    <n v="90"/>
    <n v="0.34615384615384615"/>
    <x v="1"/>
  </r>
  <r>
    <s v="Government"/>
    <s v="Canada"/>
    <s v="Amarilla"/>
    <s v="Medium"/>
    <n v="1269"/>
    <n v="260"/>
    <n v="350"/>
    <n v="444150"/>
    <n v="39973.5"/>
    <n v="404176.5"/>
    <n v="329940"/>
    <n v="114210"/>
    <d v="2014-10-01T00:00:00"/>
    <n v="10"/>
    <s v="October"/>
    <s v="2014"/>
    <n v="0.28257456828885402"/>
    <n v="90"/>
    <n v="0.34615384615384615"/>
    <x v="1"/>
  </r>
  <r>
    <s v="Midmarket"/>
    <s v="Germany"/>
    <s v="Amarilla"/>
    <s v="Medium"/>
    <n v="970"/>
    <n v="260"/>
    <n v="15"/>
    <n v="14550"/>
    <n v="1309.5"/>
    <n v="13240.5"/>
    <n v="9700"/>
    <n v="-237650"/>
    <d v="2013-11-01T00:00:00"/>
    <n v="11"/>
    <s v="November"/>
    <s v="2013"/>
    <n v="-17.948717948717949"/>
    <n v="-245"/>
    <n v="-24.5"/>
    <x v="0"/>
  </r>
  <r>
    <s v="Government"/>
    <s v="Mexico"/>
    <s v="Amarilla"/>
    <s v="Medium"/>
    <n v="1694"/>
    <n v="260"/>
    <n v="20"/>
    <n v="33880"/>
    <n v="3049.2"/>
    <n v="30830.799999999999"/>
    <n v="16940"/>
    <n v="-406560"/>
    <d v="2014-11-01T00:00:00"/>
    <n v="11"/>
    <s v="November"/>
    <s v="2014"/>
    <n v="-13.186813186813188"/>
    <n v="-240"/>
    <n v="-24"/>
    <x v="0"/>
  </r>
  <r>
    <s v="Government"/>
    <s v="Germany"/>
    <s v="Carretera"/>
    <s v="Medium"/>
    <n v="663"/>
    <n v="3"/>
    <n v="20"/>
    <n v="13260"/>
    <n v="1193.4000000000001"/>
    <n v="12066.6"/>
    <n v="6630"/>
    <n v="11271"/>
    <d v="2014-05-01T00:00:00"/>
    <n v="5"/>
    <s v="May"/>
    <s v="2014"/>
    <n v="0.93406593406593408"/>
    <n v="17"/>
    <n v="1.7"/>
    <x v="0"/>
  </r>
  <r>
    <s v="Government"/>
    <s v="Canada"/>
    <s v="Carretera"/>
    <s v="Medium"/>
    <n v="819"/>
    <n v="3"/>
    <n v="7"/>
    <n v="5733"/>
    <n v="515.97"/>
    <n v="5217.03"/>
    <n v="4095"/>
    <n v="3276"/>
    <d v="2014-07-01T00:00:00"/>
    <n v="7"/>
    <s v="July"/>
    <s v="2014"/>
    <n v="0.62794348508634223"/>
    <n v="4"/>
    <n v="0.8"/>
    <x v="0"/>
  </r>
  <r>
    <s v="Channel Partners"/>
    <s v="Germany"/>
    <s v="Carretera"/>
    <s v="Medium"/>
    <n v="1580"/>
    <n v="3"/>
    <n v="12"/>
    <n v="18960"/>
    <n v="1706.4"/>
    <n v="17253.599999999999"/>
    <n v="4740"/>
    <n v="14220"/>
    <d v="2014-09-01T00:00:00"/>
    <n v="9"/>
    <s v="September"/>
    <s v="2014"/>
    <n v="0.82417582417582425"/>
    <n v="9"/>
    <n v="3"/>
    <x v="0"/>
  </r>
  <r>
    <s v="Government"/>
    <s v="Mexico"/>
    <s v="Carretera"/>
    <s v="Medium"/>
    <n v="521"/>
    <n v="3"/>
    <n v="7"/>
    <n v="3647"/>
    <n v="328.23"/>
    <n v="3318.77"/>
    <n v="2605"/>
    <n v="2084"/>
    <d v="2014-12-01T00:00:00"/>
    <n v="12"/>
    <s v="December"/>
    <s v="2014"/>
    <n v="0.62794348508634223"/>
    <n v="4"/>
    <n v="0.8"/>
    <x v="0"/>
  </r>
  <r>
    <s v="Government"/>
    <s v="United States of America"/>
    <s v="Paseo"/>
    <s v="Medium"/>
    <n v="973"/>
    <n v="10"/>
    <n v="20"/>
    <n v="19460"/>
    <n v="1751.4"/>
    <n v="17708.599999999999"/>
    <n v="9730"/>
    <n v="9730"/>
    <d v="2014-03-01T00:00:00"/>
    <n v="3"/>
    <s v="March"/>
    <s v="2014"/>
    <n v="0.5494505494505495"/>
    <n v="10"/>
    <n v="1"/>
    <x v="0"/>
  </r>
  <r>
    <s v="Government"/>
    <s v="Mexico"/>
    <s v="Paseo"/>
    <s v="Medium"/>
    <n v="1038"/>
    <n v="10"/>
    <n v="20"/>
    <n v="20760"/>
    <n v="1868.4"/>
    <n v="18891.599999999999"/>
    <n v="10380"/>
    <n v="10380"/>
    <d v="2014-06-01T00:00:00"/>
    <n v="6"/>
    <s v="June"/>
    <s v="2014"/>
    <n v="0.5494505494505495"/>
    <n v="10"/>
    <n v="1"/>
    <x v="0"/>
  </r>
  <r>
    <s v="Government"/>
    <s v="Germany"/>
    <s v="Paseo"/>
    <s v="Medium"/>
    <n v="360"/>
    <n v="10"/>
    <n v="7"/>
    <n v="2520"/>
    <n v="226.8"/>
    <n v="2293.1999999999998"/>
    <n v="1800"/>
    <n v="-1080"/>
    <d v="2014-10-01T00:00:00"/>
    <n v="10"/>
    <s v="October"/>
    <s v="2014"/>
    <n v="-0.4709576138147567"/>
    <n v="-3"/>
    <n v="-0.6"/>
    <x v="0"/>
  </r>
  <r>
    <s v="Channel Partners"/>
    <s v="France"/>
    <s v="Velo"/>
    <s v="Medium"/>
    <n v="1967"/>
    <n v="120"/>
    <n v="12"/>
    <n v="23604"/>
    <n v="2124.36"/>
    <n v="21479.64"/>
    <n v="5901"/>
    <n v="-212436"/>
    <d v="2014-03-01T00:00:00"/>
    <n v="3"/>
    <s v="March"/>
    <s v="2014"/>
    <n v="-9.8901098901098905"/>
    <n v="-108"/>
    <n v="-36"/>
    <x v="0"/>
  </r>
  <r>
    <s v="Midmarket"/>
    <s v="Mexico"/>
    <s v="Velo"/>
    <s v="Medium"/>
    <n v="2628"/>
    <n v="120"/>
    <n v="15"/>
    <n v="39420"/>
    <n v="3547.8"/>
    <n v="35872.199999999997"/>
    <n v="26280"/>
    <n v="-275940"/>
    <d v="2014-04-01T00:00:00"/>
    <n v="4"/>
    <s v="April"/>
    <s v="2014"/>
    <n v="-7.6923076923076925"/>
    <n v="-105"/>
    <n v="-10.5"/>
    <x v="0"/>
  </r>
  <r>
    <s v="Government"/>
    <s v="Germany"/>
    <s v="VTT"/>
    <s v="Medium"/>
    <n v="360"/>
    <n v="250"/>
    <n v="7"/>
    <n v="2520"/>
    <n v="226.8"/>
    <n v="2293.1999999999998"/>
    <n v="1800"/>
    <n v="-87480"/>
    <d v="2014-10-01T00:00:00"/>
    <n v="10"/>
    <s v="October"/>
    <s v="2014"/>
    <n v="-38.147566718995293"/>
    <n v="-243"/>
    <n v="-48.6"/>
    <x v="0"/>
  </r>
  <r>
    <s v="Government"/>
    <s v="France"/>
    <s v="VTT"/>
    <s v="Medium"/>
    <n v="2682"/>
    <n v="250"/>
    <n v="20"/>
    <n v="53640"/>
    <n v="4827.6000000000004"/>
    <n v="48812.4"/>
    <n v="26820"/>
    <n v="-616860"/>
    <d v="2013-11-01T00:00:00"/>
    <n v="11"/>
    <s v="November"/>
    <s v="2013"/>
    <n v="-12.637362637362637"/>
    <n v="-230"/>
    <n v="-23"/>
    <x v="0"/>
  </r>
  <r>
    <s v="Government"/>
    <s v="Mexico"/>
    <s v="VTT"/>
    <s v="Medium"/>
    <n v="521"/>
    <n v="250"/>
    <n v="7"/>
    <n v="3647"/>
    <n v="328.23"/>
    <n v="3318.77"/>
    <n v="2605"/>
    <n v="-126603"/>
    <d v="2014-12-01T00:00:00"/>
    <n v="12"/>
    <s v="December"/>
    <s v="2014"/>
    <n v="-38.147566718995293"/>
    <n v="-243"/>
    <n v="-48.6"/>
    <x v="0"/>
  </r>
  <r>
    <s v="Government"/>
    <s v="Mexico"/>
    <s v="Amarilla"/>
    <s v="Medium"/>
    <n v="1038"/>
    <n v="260"/>
    <n v="20"/>
    <n v="20760"/>
    <n v="1868.4"/>
    <n v="18891.599999999999"/>
    <n v="10380"/>
    <n v="-249120"/>
    <d v="2014-06-01T00:00:00"/>
    <n v="6"/>
    <s v="June"/>
    <s v="2014"/>
    <n v="-13.186813186813188"/>
    <n v="-240"/>
    <n v="-24"/>
    <x v="0"/>
  </r>
  <r>
    <s v="Midmarket"/>
    <s v="Canada"/>
    <s v="Amarilla"/>
    <s v="Medium"/>
    <n v="1630.5"/>
    <n v="260"/>
    <n v="15"/>
    <n v="24457.5"/>
    <n v="2201.1750000000002"/>
    <n v="22256.325000000001"/>
    <n v="16305"/>
    <n v="-399472.5"/>
    <d v="2014-07-01T00:00:00"/>
    <n v="7"/>
    <s v="July"/>
    <s v="2014"/>
    <n v="-17.948717948717949"/>
    <n v="-245"/>
    <n v="-24.5"/>
    <x v="0"/>
  </r>
  <r>
    <s v="Channel Partners"/>
    <s v="France"/>
    <s v="Amarilla"/>
    <s v="Medium"/>
    <n v="306"/>
    <n v="260"/>
    <n v="12"/>
    <n v="3672"/>
    <n v="330.48"/>
    <n v="3341.52"/>
    <n v="918"/>
    <n v="-75888"/>
    <d v="2013-12-01T00:00:00"/>
    <n v="12"/>
    <s v="December"/>
    <s v="2013"/>
    <n v="-22.710622710622712"/>
    <n v="-248"/>
    <n v="-82.666666666666671"/>
    <x v="0"/>
  </r>
  <r>
    <s v="Channel Partners"/>
    <s v="United States of America"/>
    <s v="Carretera"/>
    <s v="High"/>
    <n v="386"/>
    <n v="3"/>
    <n v="12"/>
    <n v="4632"/>
    <n v="463.2"/>
    <n v="4168.8"/>
    <n v="1158"/>
    <n v="3474"/>
    <d v="2013-10-01T00:00:00"/>
    <n v="10"/>
    <s v="October"/>
    <s v="2013"/>
    <n v="0.83333333333333326"/>
    <n v="9"/>
    <n v="3"/>
    <x v="0"/>
  </r>
  <r>
    <s v="Government"/>
    <s v="United States of America"/>
    <s v="Montana"/>
    <s v="High"/>
    <n v="2328"/>
    <n v="5"/>
    <n v="7"/>
    <n v="16296"/>
    <n v="1629.6"/>
    <n v="14666.4"/>
    <n v="11640"/>
    <n v="4656"/>
    <d v="2014-09-01T00:00:00"/>
    <n v="9"/>
    <s v="September"/>
    <s v="2014"/>
    <n v="0.31746031746031744"/>
    <n v="2"/>
    <n v="0.4"/>
    <x v="0"/>
  </r>
  <r>
    <s v="Channel Partners"/>
    <s v="United States of America"/>
    <s v="Paseo"/>
    <s v="High"/>
    <n v="386"/>
    <n v="10"/>
    <n v="12"/>
    <n v="4632"/>
    <n v="463.2"/>
    <n v="4168.8"/>
    <n v="1158"/>
    <n v="772"/>
    <d v="2013-10-01T00:00:00"/>
    <n v="10"/>
    <s v="October"/>
    <s v="2013"/>
    <n v="0.18518518518518517"/>
    <n v="2"/>
    <n v="0.66666666666666663"/>
    <x v="0"/>
  </r>
  <r>
    <s v="Enterprise"/>
    <s v="United States of America"/>
    <s v="Carretera"/>
    <s v="High"/>
    <n v="3445.5"/>
    <n v="3"/>
    <n v="125"/>
    <n v="430687.5"/>
    <n v="43068.75"/>
    <n v="387618.75"/>
    <n v="413460"/>
    <n v="420351"/>
    <d v="2014-04-01T00:00:00"/>
    <n v="4"/>
    <s v="April"/>
    <s v="2014"/>
    <n v="1.0844444444444445"/>
    <n v="122"/>
    <n v="1.0166666666666666"/>
    <x v="2"/>
  </r>
  <r>
    <s v="Enterprise"/>
    <s v="France"/>
    <s v="Carretera"/>
    <s v="High"/>
    <n v="1482"/>
    <n v="3"/>
    <n v="125"/>
    <n v="185250"/>
    <n v="18525"/>
    <n v="166725"/>
    <n v="177840"/>
    <n v="180804"/>
    <d v="2013-12-01T00:00:00"/>
    <n v="12"/>
    <s v="December"/>
    <s v="2013"/>
    <n v="1.0844444444444445"/>
    <n v="122"/>
    <n v="1.0166666666666666"/>
    <x v="2"/>
  </r>
  <r>
    <s v="Government"/>
    <s v="United States of America"/>
    <s v="Montana"/>
    <s v="High"/>
    <n v="2313"/>
    <n v="5"/>
    <n v="350"/>
    <n v="809550"/>
    <n v="80955"/>
    <n v="728595"/>
    <n v="601380"/>
    <n v="797985"/>
    <d v="2014-05-01T00:00:00"/>
    <n v="5"/>
    <s v="May"/>
    <s v="2014"/>
    <n v="1.0952380952380953"/>
    <n v="345"/>
    <n v="1.3269230769230769"/>
    <x v="1"/>
  </r>
  <r>
    <s v="Enterprise"/>
    <s v="United States of America"/>
    <s v="Montana"/>
    <s v="High"/>
    <n v="1804"/>
    <n v="5"/>
    <n v="125"/>
    <n v="225500"/>
    <n v="22550"/>
    <n v="202950"/>
    <n v="216480"/>
    <n v="216480"/>
    <d v="2013-11-01T00:00:00"/>
    <n v="11"/>
    <s v="November"/>
    <s v="2013"/>
    <n v="1.0666666666666667"/>
    <n v="120"/>
    <n v="1"/>
    <x v="2"/>
  </r>
  <r>
    <s v="Midmarket"/>
    <s v="France"/>
    <s v="Montana"/>
    <s v="High"/>
    <n v="2072"/>
    <n v="5"/>
    <n v="15"/>
    <n v="31080"/>
    <n v="3108"/>
    <n v="27972"/>
    <n v="20720"/>
    <n v="20720"/>
    <d v="2014-12-01T00:00:00"/>
    <n v="12"/>
    <s v="December"/>
    <s v="2014"/>
    <n v="0.7407407407407407"/>
    <n v="10"/>
    <n v="1"/>
    <x v="0"/>
  </r>
  <r>
    <s v="Government"/>
    <s v="France"/>
    <s v="Paseo"/>
    <s v="High"/>
    <n v="1954"/>
    <n v="10"/>
    <n v="20"/>
    <n v="39080"/>
    <n v="3908"/>
    <n v="35172"/>
    <n v="19540"/>
    <n v="19540"/>
    <d v="2014-03-01T00:00:00"/>
    <n v="3"/>
    <s v="March"/>
    <s v="2014"/>
    <n v="0.55555555555555558"/>
    <n v="10"/>
    <n v="1"/>
    <x v="0"/>
  </r>
  <r>
    <s v="Small Business"/>
    <s v="Mexico"/>
    <s v="Paseo"/>
    <s v="High"/>
    <n v="591"/>
    <n v="10"/>
    <n v="300"/>
    <n v="177300"/>
    <n v="17730"/>
    <n v="159570"/>
    <n v="147750"/>
    <n v="171390"/>
    <d v="2014-05-01T00:00:00"/>
    <n v="5"/>
    <s v="May"/>
    <s v="2014"/>
    <n v="1.0740740740740742"/>
    <n v="290"/>
    <n v="1.1599999999999999"/>
    <x v="1"/>
  </r>
  <r>
    <s v="Midmarket"/>
    <s v="France"/>
    <s v="Paseo"/>
    <s v="High"/>
    <n v="2167"/>
    <n v="10"/>
    <n v="15"/>
    <n v="32505"/>
    <n v="3250.5"/>
    <n v="29254.5"/>
    <n v="21670"/>
    <n v="10835"/>
    <d v="2013-10-01T00:00:00"/>
    <n v="10"/>
    <s v="October"/>
    <s v="2013"/>
    <n v="0.37037037037037035"/>
    <n v="5"/>
    <n v="0.5"/>
    <x v="0"/>
  </r>
  <r>
    <s v="Government"/>
    <s v="Germany"/>
    <s v="Paseo"/>
    <s v="High"/>
    <n v="241"/>
    <n v="10"/>
    <n v="20"/>
    <n v="4820"/>
    <n v="482"/>
    <n v="4338"/>
    <n v="2410"/>
    <n v="2410"/>
    <d v="2014-10-01T00:00:00"/>
    <n v="10"/>
    <s v="October"/>
    <s v="2014"/>
    <n v="0.55555555555555558"/>
    <n v="10"/>
    <n v="1"/>
    <x v="0"/>
  </r>
  <r>
    <s v="Midmarket"/>
    <s v="Germany"/>
    <s v="Velo"/>
    <s v="High"/>
    <n v="681"/>
    <n v="120"/>
    <n v="15"/>
    <n v="10215"/>
    <n v="1021.5"/>
    <n v="9193.5"/>
    <n v="6810"/>
    <n v="-71505"/>
    <d v="2014-01-01T00:00:00"/>
    <n v="1"/>
    <s v="January"/>
    <s v="2014"/>
    <n v="-7.7777777777777777"/>
    <n v="-105"/>
    <n v="-10.5"/>
    <x v="0"/>
  </r>
  <r>
    <s v="Midmarket"/>
    <s v="Germany"/>
    <s v="Velo"/>
    <s v="High"/>
    <n v="510"/>
    <n v="120"/>
    <n v="15"/>
    <n v="7650"/>
    <n v="765"/>
    <n v="6885"/>
    <n v="5100"/>
    <n v="-53550"/>
    <d v="2014-04-01T00:00:00"/>
    <n v="4"/>
    <s v="April"/>
    <s v="2014"/>
    <n v="-7.7777777777777777"/>
    <n v="-105"/>
    <n v="-10.5"/>
    <x v="0"/>
  </r>
  <r>
    <s v="Midmarket"/>
    <s v="United States of America"/>
    <s v="Velo"/>
    <s v="High"/>
    <n v="790"/>
    <n v="120"/>
    <n v="15"/>
    <n v="11850"/>
    <n v="1185"/>
    <n v="10665"/>
    <n v="7900"/>
    <n v="-82950"/>
    <d v="2014-05-01T00:00:00"/>
    <n v="5"/>
    <s v="May"/>
    <s v="2014"/>
    <n v="-7.7777777777777777"/>
    <n v="-105"/>
    <n v="-10.5"/>
    <x v="0"/>
  </r>
  <r>
    <s v="Government"/>
    <s v="France"/>
    <s v="Velo"/>
    <s v="High"/>
    <n v="639"/>
    <n v="120"/>
    <n v="350"/>
    <n v="223650"/>
    <n v="22365"/>
    <n v="201285"/>
    <n v="166140"/>
    <n v="146970"/>
    <d v="2014-07-01T00:00:00"/>
    <n v="7"/>
    <s v="July"/>
    <s v="2014"/>
    <n v="0.73015873015873012"/>
    <n v="230"/>
    <n v="0.88461538461538458"/>
    <x v="1"/>
  </r>
  <r>
    <s v="Enterprise"/>
    <s v="United States of America"/>
    <s v="Velo"/>
    <s v="High"/>
    <n v="1596"/>
    <n v="120"/>
    <n v="125"/>
    <n v="199500"/>
    <n v="19950"/>
    <n v="179550"/>
    <n v="191520"/>
    <n v="7980"/>
    <d v="2014-09-01T00:00:00"/>
    <n v="9"/>
    <s v="September"/>
    <s v="2014"/>
    <n v="4.4444444444444446E-2"/>
    <n v="5"/>
    <n v="4.1666666666666664E-2"/>
    <x v="2"/>
  </r>
  <r>
    <s v="Small Business"/>
    <s v="United States of America"/>
    <s v="Velo"/>
    <s v="High"/>
    <n v="2294"/>
    <n v="120"/>
    <n v="300"/>
    <n v="688200"/>
    <n v="68820"/>
    <n v="619380"/>
    <n v="573500"/>
    <n v="412920"/>
    <d v="2013-10-01T00:00:00"/>
    <n v="10"/>
    <s v="October"/>
    <s v="2013"/>
    <n v="0.66666666666666663"/>
    <n v="180"/>
    <n v="0.72"/>
    <x v="1"/>
  </r>
  <r>
    <s v="Government"/>
    <s v="Germany"/>
    <s v="Velo"/>
    <s v="High"/>
    <n v="241"/>
    <n v="120"/>
    <n v="20"/>
    <n v="4820"/>
    <n v="482"/>
    <n v="4338"/>
    <n v="2410"/>
    <n v="-24100"/>
    <d v="2014-10-01T00:00:00"/>
    <n v="10"/>
    <s v="October"/>
    <s v="2014"/>
    <n v="-5.5555555555555554"/>
    <n v="-100"/>
    <n v="-10"/>
    <x v="0"/>
  </r>
  <r>
    <s v="Government"/>
    <s v="Germany"/>
    <s v="Velo"/>
    <s v="High"/>
    <n v="2665"/>
    <n v="120"/>
    <n v="7"/>
    <n v="18655"/>
    <n v="1865.5"/>
    <n v="16789.5"/>
    <n v="13325"/>
    <n v="-301145"/>
    <d v="2014-11-01T00:00:00"/>
    <n v="11"/>
    <s v="November"/>
    <s v="2014"/>
    <n v="-17.936507936507937"/>
    <n v="-113"/>
    <n v="-22.6"/>
    <x v="0"/>
  </r>
  <r>
    <s v="Enterprise"/>
    <s v="Canada"/>
    <s v="Velo"/>
    <s v="High"/>
    <n v="1916"/>
    <n v="120"/>
    <n v="125"/>
    <n v="239500"/>
    <n v="23950"/>
    <n v="215550"/>
    <n v="229920"/>
    <n v="9580"/>
    <d v="2013-12-01T00:00:00"/>
    <n v="12"/>
    <s v="December"/>
    <s v="2013"/>
    <n v="4.4444444444444446E-2"/>
    <n v="5"/>
    <n v="4.1666666666666664E-2"/>
    <x v="2"/>
  </r>
  <r>
    <s v="Small Business"/>
    <s v="France"/>
    <s v="Velo"/>
    <s v="High"/>
    <n v="853"/>
    <n v="120"/>
    <n v="300"/>
    <n v="255900"/>
    <n v="25590"/>
    <n v="230310"/>
    <n v="213250"/>
    <n v="153540"/>
    <d v="2014-12-01T00:00:00"/>
    <n v="12"/>
    <s v="December"/>
    <s v="2014"/>
    <n v="0.66666666666666663"/>
    <n v="180"/>
    <n v="0.72"/>
    <x v="1"/>
  </r>
  <r>
    <s v="Enterprise"/>
    <s v="Mexico"/>
    <s v="VTT"/>
    <s v="High"/>
    <n v="341"/>
    <n v="250"/>
    <n v="125"/>
    <n v="42625"/>
    <n v="4262.5"/>
    <n v="38362.5"/>
    <n v="40920"/>
    <n v="-42625"/>
    <d v="2014-05-01T00:00:00"/>
    <n v="5"/>
    <s v="May"/>
    <s v="2014"/>
    <n v="-1.1111111111111112"/>
    <n v="-125"/>
    <n v="-1.0416666666666667"/>
    <x v="2"/>
  </r>
  <r>
    <s v="Midmarket"/>
    <s v="Mexico"/>
    <s v="VTT"/>
    <s v="High"/>
    <n v="641"/>
    <n v="250"/>
    <n v="15"/>
    <n v="9615"/>
    <n v="961.5"/>
    <n v="8653.5"/>
    <n v="6410"/>
    <n v="-150635"/>
    <d v="2014-07-01T00:00:00"/>
    <n v="7"/>
    <s v="July"/>
    <s v="2014"/>
    <n v="-17.407407407407408"/>
    <n v="-235"/>
    <n v="-23.5"/>
    <x v="0"/>
  </r>
  <r>
    <s v="Government"/>
    <s v="United States of America"/>
    <s v="VTT"/>
    <s v="High"/>
    <n v="2807"/>
    <n v="250"/>
    <n v="350"/>
    <n v="982450"/>
    <n v="98245"/>
    <n v="884205"/>
    <n v="729820"/>
    <n v="280700"/>
    <d v="2014-08-01T00:00:00"/>
    <n v="8"/>
    <s v="August"/>
    <s v="2014"/>
    <n v="0.31746031746031744"/>
    <n v="100"/>
    <n v="0.38461538461538464"/>
    <x v="1"/>
  </r>
  <r>
    <s v="Small Business"/>
    <s v="Mexico"/>
    <s v="VTT"/>
    <s v="High"/>
    <n v="432"/>
    <n v="250"/>
    <n v="300"/>
    <n v="129600"/>
    <n v="12960"/>
    <n v="116640"/>
    <n v="108000"/>
    <n v="21600"/>
    <d v="2014-09-01T00:00:00"/>
    <n v="9"/>
    <s v="September"/>
    <s v="2014"/>
    <n v="0.18518518518518517"/>
    <n v="50"/>
    <n v="0.2"/>
    <x v="1"/>
  </r>
  <r>
    <s v="Small Business"/>
    <s v="United States of America"/>
    <s v="VTT"/>
    <s v="High"/>
    <n v="2294"/>
    <n v="250"/>
    <n v="300"/>
    <n v="688200"/>
    <n v="68820"/>
    <n v="619380"/>
    <n v="573500"/>
    <n v="114700"/>
    <d v="2013-10-01T00:00:00"/>
    <n v="10"/>
    <s v="October"/>
    <s v="2013"/>
    <n v="0.18518518518518517"/>
    <n v="50"/>
    <n v="0.2"/>
    <x v="1"/>
  </r>
  <r>
    <s v="Midmarket"/>
    <s v="France"/>
    <s v="VTT"/>
    <s v="High"/>
    <n v="2167"/>
    <n v="250"/>
    <n v="15"/>
    <n v="32505"/>
    <n v="3250.5"/>
    <n v="29254.5"/>
    <n v="21670"/>
    <n v="-509245"/>
    <d v="2013-10-01T00:00:00"/>
    <n v="10"/>
    <s v="October"/>
    <s v="2013"/>
    <n v="-17.407407407407408"/>
    <n v="-235"/>
    <n v="-23.5"/>
    <x v="0"/>
  </r>
  <r>
    <s v="Enterprise"/>
    <s v="Canada"/>
    <s v="VTT"/>
    <s v="High"/>
    <n v="2529"/>
    <n v="250"/>
    <n v="125"/>
    <n v="316125"/>
    <n v="31612.5"/>
    <n v="284512.5"/>
    <n v="303480"/>
    <n v="-316125"/>
    <d v="2014-11-01T00:00:00"/>
    <n v="11"/>
    <s v="November"/>
    <s v="2014"/>
    <n v="-1.1111111111111112"/>
    <n v="-125"/>
    <n v="-1.0416666666666667"/>
    <x v="2"/>
  </r>
  <r>
    <s v="Government"/>
    <s v="Germany"/>
    <s v="VTT"/>
    <s v="High"/>
    <n v="1870"/>
    <n v="250"/>
    <n v="350"/>
    <n v="654500"/>
    <n v="65450"/>
    <n v="589050"/>
    <n v="486200"/>
    <n v="187000"/>
    <d v="2013-12-01T00:00:00"/>
    <n v="12"/>
    <s v="December"/>
    <s v="2013"/>
    <n v="0.31746031746031744"/>
    <n v="100"/>
    <n v="0.38461538461538464"/>
    <x v="1"/>
  </r>
  <r>
    <s v="Enterprise"/>
    <s v="United States of America"/>
    <s v="Amarilla"/>
    <s v="High"/>
    <n v="579"/>
    <n v="260"/>
    <n v="125"/>
    <n v="72375"/>
    <n v="7237.5"/>
    <n v="65137.5"/>
    <n v="69480"/>
    <n v="-78165"/>
    <d v="2014-01-01T00:00:00"/>
    <n v="1"/>
    <s v="January"/>
    <s v="2014"/>
    <n v="-1.2"/>
    <n v="-135"/>
    <n v="-1.125"/>
    <x v="2"/>
  </r>
  <r>
    <s v="Government"/>
    <s v="Canada"/>
    <s v="Amarilla"/>
    <s v="High"/>
    <n v="2240"/>
    <n v="260"/>
    <n v="350"/>
    <n v="784000"/>
    <n v="78400"/>
    <n v="705600"/>
    <n v="582400"/>
    <n v="201600"/>
    <d v="2014-02-01T00:00:00"/>
    <n v="2"/>
    <s v="February"/>
    <s v="2014"/>
    <n v="0.2857142857142857"/>
    <n v="90"/>
    <n v="0.34615384615384615"/>
    <x v="1"/>
  </r>
  <r>
    <s v="Small Business"/>
    <s v="United States of America"/>
    <s v="Amarilla"/>
    <s v="High"/>
    <n v="2993"/>
    <n v="260"/>
    <n v="300"/>
    <n v="897900"/>
    <n v="89790"/>
    <n v="808110"/>
    <n v="748250"/>
    <n v="119720"/>
    <d v="2014-03-01T00:00:00"/>
    <n v="3"/>
    <s v="March"/>
    <s v="2014"/>
    <n v="0.14814814814814814"/>
    <n v="40"/>
    <n v="0.16"/>
    <x v="1"/>
  </r>
  <r>
    <s v="Channel Partners"/>
    <s v="Canada"/>
    <s v="Amarilla"/>
    <s v="High"/>
    <n v="3520.5"/>
    <n v="260"/>
    <n v="12"/>
    <n v="42246"/>
    <n v="4224.6000000000004"/>
    <n v="38021.4"/>
    <n v="10561.5"/>
    <n v="-873084"/>
    <d v="2014-04-01T00:00:00"/>
    <n v="4"/>
    <s v="April"/>
    <s v="2014"/>
    <n v="-22.962962962962962"/>
    <n v="-248"/>
    <n v="-82.666666666666671"/>
    <x v="0"/>
  </r>
  <r>
    <s v="Government"/>
    <s v="Mexico"/>
    <s v="Amarilla"/>
    <s v="High"/>
    <n v="2039"/>
    <n v="260"/>
    <n v="20"/>
    <n v="40780"/>
    <n v="4078"/>
    <n v="36702"/>
    <n v="20390"/>
    <n v="-489360"/>
    <d v="2014-05-01T00:00:00"/>
    <n v="5"/>
    <s v="May"/>
    <s v="2014"/>
    <n v="-13.333333333333334"/>
    <n v="-240"/>
    <n v="-24"/>
    <x v="0"/>
  </r>
  <r>
    <s v="Channel Partners"/>
    <s v="Germany"/>
    <s v="Amarilla"/>
    <s v="High"/>
    <n v="2574"/>
    <n v="260"/>
    <n v="12"/>
    <n v="30888"/>
    <n v="3088.8"/>
    <n v="27799.200000000001"/>
    <n v="7722"/>
    <n v="-638352"/>
    <d v="2014-08-01T00:00:00"/>
    <n v="8"/>
    <s v="August"/>
    <s v="2014"/>
    <n v="-22.962962962962962"/>
    <n v="-248"/>
    <n v="-82.666666666666671"/>
    <x v="0"/>
  </r>
  <r>
    <s v="Government"/>
    <s v="Canada"/>
    <s v="Amarilla"/>
    <s v="High"/>
    <n v="707"/>
    <n v="260"/>
    <n v="350"/>
    <n v="247450"/>
    <n v="24745"/>
    <n v="222705"/>
    <n v="183820"/>
    <n v="63630"/>
    <d v="2014-09-01T00:00:00"/>
    <n v="9"/>
    <s v="September"/>
    <s v="2014"/>
    <n v="0.2857142857142857"/>
    <n v="90"/>
    <n v="0.34615384615384615"/>
    <x v="1"/>
  </r>
  <r>
    <s v="Midmarket"/>
    <s v="France"/>
    <s v="Amarilla"/>
    <s v="High"/>
    <n v="2072"/>
    <n v="260"/>
    <n v="15"/>
    <n v="31080"/>
    <n v="3108"/>
    <n v="27972"/>
    <n v="20720"/>
    <n v="-507640"/>
    <d v="2014-12-01T00:00:00"/>
    <n v="12"/>
    <s v="December"/>
    <s v="2014"/>
    <n v="-18.148148148148149"/>
    <n v="-245"/>
    <n v="-24.5"/>
    <x v="0"/>
  </r>
  <r>
    <s v="Small Business"/>
    <s v="France"/>
    <s v="Amarilla"/>
    <s v="High"/>
    <n v="853"/>
    <n v="260"/>
    <n v="300"/>
    <n v="255900"/>
    <n v="25590"/>
    <n v="230310"/>
    <n v="213250"/>
    <n v="34120"/>
    <d v="2014-12-01T00:00:00"/>
    <n v="12"/>
    <s v="December"/>
    <s v="2014"/>
    <n v="0.14814814814814814"/>
    <n v="40"/>
    <n v="0.16"/>
    <x v="1"/>
  </r>
  <r>
    <s v="Channel Partners"/>
    <s v="France"/>
    <s v="Carretera"/>
    <s v="High"/>
    <n v="1198"/>
    <n v="3"/>
    <n v="12"/>
    <n v="14376"/>
    <n v="1581.36"/>
    <n v="12794.64"/>
    <n v="3594"/>
    <n v="10782"/>
    <d v="2013-10-01T00:00:00"/>
    <n v="10"/>
    <s v="October"/>
    <s v="2013"/>
    <n v="0.84269662921348321"/>
    <n v="9"/>
    <n v="3"/>
    <x v="0"/>
  </r>
  <r>
    <s v="Government"/>
    <s v="France"/>
    <s v="Paseo"/>
    <s v="High"/>
    <n v="2532"/>
    <n v="10"/>
    <n v="7"/>
    <n v="17724"/>
    <n v="1949.6399999999999"/>
    <n v="15774.36"/>
    <n v="12660"/>
    <n v="-7596"/>
    <d v="2014-04-01T00:00:00"/>
    <n v="4"/>
    <s v="April"/>
    <s v="2014"/>
    <n v="-0.4815409309791332"/>
    <n v="-3"/>
    <n v="-0.6"/>
    <x v="0"/>
  </r>
  <r>
    <s v="Channel Partners"/>
    <s v="France"/>
    <s v="Paseo"/>
    <s v="High"/>
    <n v="1198"/>
    <n v="10"/>
    <n v="12"/>
    <n v="14376"/>
    <n v="1581.36"/>
    <n v="12794.64"/>
    <n v="3594"/>
    <n v="2396"/>
    <d v="2013-10-01T00:00:00"/>
    <n v="10"/>
    <s v="October"/>
    <s v="2013"/>
    <n v="0.18726591760299627"/>
    <n v="2"/>
    <n v="0.66666666666666663"/>
    <x v="0"/>
  </r>
  <r>
    <s v="Midmarket"/>
    <s v="Canada"/>
    <s v="Velo"/>
    <s v="High"/>
    <n v="384"/>
    <n v="120"/>
    <n v="15"/>
    <n v="5760"/>
    <n v="633.59999999999991"/>
    <n v="5126.3999999999996"/>
    <n v="3840"/>
    <n v="-40320"/>
    <d v="2014-01-01T00:00:00"/>
    <n v="1"/>
    <s v="January"/>
    <s v="2014"/>
    <n v="-7.8651685393258433"/>
    <n v="-105"/>
    <n v="-10.5"/>
    <x v="0"/>
  </r>
  <r>
    <s v="Channel Partners"/>
    <s v="Germany"/>
    <s v="Velo"/>
    <s v="High"/>
    <n v="472"/>
    <n v="120"/>
    <n v="12"/>
    <n v="5664"/>
    <n v="623.04"/>
    <n v="5040.96"/>
    <n v="1416"/>
    <n v="-50976"/>
    <d v="2014-10-01T00:00:00"/>
    <n v="10"/>
    <s v="October"/>
    <s v="2014"/>
    <n v="-10.112359550561798"/>
    <n v="-108"/>
    <n v="-36"/>
    <x v="0"/>
  </r>
  <r>
    <s v="Government"/>
    <s v="United States of America"/>
    <s v="VTT"/>
    <s v="High"/>
    <n v="1579"/>
    <n v="250"/>
    <n v="7"/>
    <n v="11053"/>
    <n v="1215.83"/>
    <n v="9837.17"/>
    <n v="7895"/>
    <n v="-383697"/>
    <d v="2014-03-01T00:00:00"/>
    <n v="3"/>
    <s v="March"/>
    <s v="2014"/>
    <n v="-39.004815409309792"/>
    <n v="-243"/>
    <n v="-48.6"/>
    <x v="0"/>
  </r>
  <r>
    <s v="Channel Partners"/>
    <s v="Mexico"/>
    <s v="VTT"/>
    <s v="High"/>
    <n v="1005"/>
    <n v="250"/>
    <n v="12"/>
    <n v="12060"/>
    <n v="1326.6"/>
    <n v="10733.4"/>
    <n v="3015"/>
    <n v="-239190"/>
    <d v="2013-09-01T00:00:00"/>
    <n v="9"/>
    <s v="September"/>
    <s v="2013"/>
    <n v="-22.284644194756556"/>
    <n v="-238"/>
    <n v="-79.333333333333329"/>
    <x v="0"/>
  </r>
  <r>
    <s v="Midmarket"/>
    <s v="United States of America"/>
    <s v="Amarilla"/>
    <s v="High"/>
    <n v="3199.5"/>
    <n v="260"/>
    <n v="15"/>
    <n v="47992.5"/>
    <n v="5279.1749999999993"/>
    <n v="42713.324999999997"/>
    <n v="31995"/>
    <n v="-783877.5"/>
    <d v="2014-07-01T00:00:00"/>
    <n v="7"/>
    <s v="July"/>
    <s v="2014"/>
    <n v="-18.352059925093634"/>
    <n v="-245"/>
    <n v="-24.5"/>
    <x v="0"/>
  </r>
  <r>
    <s v="Channel Partners"/>
    <s v="Germany"/>
    <s v="Amarilla"/>
    <s v="High"/>
    <n v="472"/>
    <n v="260"/>
    <n v="12"/>
    <n v="5664"/>
    <n v="623.04"/>
    <n v="5040.96"/>
    <n v="1416"/>
    <n v="-117056"/>
    <d v="2014-10-01T00:00:00"/>
    <n v="10"/>
    <s v="October"/>
    <s v="2014"/>
    <n v="-23.220973782771534"/>
    <n v="-248"/>
    <n v="-82.666666666666671"/>
    <x v="0"/>
  </r>
  <r>
    <s v="Channel Partners"/>
    <s v="Canada"/>
    <s v="Carretera"/>
    <s v="High"/>
    <n v="1937"/>
    <n v="3"/>
    <n v="12"/>
    <n v="23244"/>
    <n v="2556.84"/>
    <n v="20687.16"/>
    <n v="5811"/>
    <n v="17433"/>
    <d v="2014-02-01T00:00:00"/>
    <n v="2"/>
    <s v="February"/>
    <s v="2014"/>
    <n v="0.84269662921348321"/>
    <n v="9"/>
    <n v="3"/>
    <x v="0"/>
  </r>
  <r>
    <s v="Government"/>
    <s v="Germany"/>
    <s v="Carretera"/>
    <s v="High"/>
    <n v="792"/>
    <n v="3"/>
    <n v="350"/>
    <n v="277200"/>
    <n v="30492"/>
    <n v="246708"/>
    <n v="205920"/>
    <n v="274824"/>
    <d v="2014-03-01T00:00:00"/>
    <n v="3"/>
    <s v="March"/>
    <s v="2014"/>
    <n v="1.1139646869983948"/>
    <n v="347"/>
    <n v="1.3346153846153845"/>
    <x v="1"/>
  </r>
  <r>
    <s v="Small Business"/>
    <s v="Germany"/>
    <s v="Carretera"/>
    <s v="High"/>
    <n v="2811"/>
    <n v="3"/>
    <n v="300"/>
    <n v="843300"/>
    <n v="92763"/>
    <n v="750537"/>
    <n v="702750"/>
    <n v="834867"/>
    <d v="2014-07-01T00:00:00"/>
    <n v="7"/>
    <s v="July"/>
    <s v="2014"/>
    <n v="1.1123595505617978"/>
    <n v="297"/>
    <n v="1.1879999999999999"/>
    <x v="1"/>
  </r>
  <r>
    <s v="Enterprise"/>
    <s v="France"/>
    <s v="Carretera"/>
    <s v="High"/>
    <n v="2441"/>
    <n v="3"/>
    <n v="125"/>
    <n v="305125"/>
    <n v="33563.75"/>
    <n v="271561.25"/>
    <n v="292920"/>
    <n v="297802"/>
    <d v="2014-10-01T00:00:00"/>
    <n v="10"/>
    <s v="October"/>
    <s v="2014"/>
    <n v="1.0966292134831461"/>
    <n v="122"/>
    <n v="1.0166666666666666"/>
    <x v="2"/>
  </r>
  <r>
    <s v="Midmarket"/>
    <s v="Canada"/>
    <s v="Carretera"/>
    <s v="High"/>
    <n v="1560"/>
    <n v="3"/>
    <n v="15"/>
    <n v="23400"/>
    <n v="2574"/>
    <n v="20826"/>
    <n v="15600"/>
    <n v="18720"/>
    <d v="2013-11-01T00:00:00"/>
    <n v="11"/>
    <s v="November"/>
    <s v="2013"/>
    <n v="0.898876404494382"/>
    <n v="12"/>
    <n v="1.2"/>
    <x v="0"/>
  </r>
  <r>
    <s v="Government"/>
    <s v="Mexico"/>
    <s v="Carretera"/>
    <s v="High"/>
    <n v="2706"/>
    <n v="3"/>
    <n v="7"/>
    <n v="18942"/>
    <n v="2083.62"/>
    <n v="16858.38"/>
    <n v="13530"/>
    <n v="10824"/>
    <d v="2013-11-01T00:00:00"/>
    <n v="11"/>
    <s v="November"/>
    <s v="2013"/>
    <n v="0.6420545746388443"/>
    <n v="4"/>
    <n v="0.8"/>
    <x v="0"/>
  </r>
  <r>
    <s v="Government"/>
    <s v="Germany"/>
    <s v="Montana"/>
    <s v="High"/>
    <n v="766"/>
    <n v="5"/>
    <n v="350"/>
    <n v="268100"/>
    <n v="29491"/>
    <n v="238609"/>
    <n v="199160"/>
    <n v="264270"/>
    <d v="2014-01-01T00:00:00"/>
    <n v="1"/>
    <s v="January"/>
    <s v="2014"/>
    <n v="1.1075441412520064"/>
    <n v="345"/>
    <n v="1.3269230769230769"/>
    <x v="1"/>
  </r>
  <r>
    <s v="Government"/>
    <s v="Germany"/>
    <s v="Montana"/>
    <s v="High"/>
    <n v="2992"/>
    <n v="5"/>
    <n v="20"/>
    <n v="59840"/>
    <n v="6582.4"/>
    <n v="53257.599999999999"/>
    <n v="29920"/>
    <n v="44880"/>
    <d v="2013-10-01T00:00:00"/>
    <n v="10"/>
    <s v="October"/>
    <s v="2013"/>
    <n v="0.84269662921348321"/>
    <n v="15"/>
    <n v="1.5"/>
    <x v="0"/>
  </r>
  <r>
    <s v="Midmarket"/>
    <s v="Mexico"/>
    <s v="Montana"/>
    <s v="High"/>
    <n v="2157"/>
    <n v="5"/>
    <n v="15"/>
    <n v="32355"/>
    <n v="3559.05"/>
    <n v="28795.95"/>
    <n v="21570"/>
    <n v="21570"/>
    <d v="2014-12-01T00:00:00"/>
    <n v="12"/>
    <s v="December"/>
    <s v="2014"/>
    <n v="0.74906367041198496"/>
    <n v="10"/>
    <n v="1"/>
    <x v="0"/>
  </r>
  <r>
    <s v="Small Business"/>
    <s v="Canada"/>
    <s v="Paseo"/>
    <s v="High"/>
    <n v="873"/>
    <n v="10"/>
    <n v="300"/>
    <n v="261900"/>
    <n v="28809"/>
    <n v="233091"/>
    <n v="218250"/>
    <n v="253170"/>
    <d v="2014-01-01T00:00:00"/>
    <n v="1"/>
    <s v="January"/>
    <s v="2014"/>
    <n v="1.0861423220973783"/>
    <n v="290"/>
    <n v="1.1599999999999999"/>
    <x v="1"/>
  </r>
  <r>
    <s v="Government"/>
    <s v="Mexico"/>
    <s v="Paseo"/>
    <s v="High"/>
    <n v="1122"/>
    <n v="10"/>
    <n v="20"/>
    <n v="22440"/>
    <n v="2468.4"/>
    <n v="19971.599999999999"/>
    <n v="11220"/>
    <n v="11220"/>
    <d v="2014-03-01T00:00:00"/>
    <n v="3"/>
    <s v="March"/>
    <s v="2014"/>
    <n v="0.5617977528089888"/>
    <n v="10"/>
    <n v="1"/>
    <x v="0"/>
  </r>
  <r>
    <s v="Government"/>
    <s v="Canada"/>
    <s v="Paseo"/>
    <s v="High"/>
    <n v="2104.5"/>
    <n v="10"/>
    <n v="350"/>
    <n v="736575"/>
    <n v="81023.25"/>
    <n v="655551.75"/>
    <n v="547170"/>
    <n v="715530"/>
    <d v="2014-07-01T00:00:00"/>
    <n v="7"/>
    <s v="July"/>
    <s v="2014"/>
    <n v="1.0914927768860354"/>
    <n v="340"/>
    <n v="1.3076923076923077"/>
    <x v="1"/>
  </r>
  <r>
    <s v="Channel Partners"/>
    <s v="Canada"/>
    <s v="Paseo"/>
    <s v="High"/>
    <n v="4026"/>
    <n v="10"/>
    <n v="12"/>
    <n v="48312"/>
    <n v="5314.32"/>
    <n v="42997.68"/>
    <n v="12078"/>
    <n v="8052"/>
    <d v="2014-07-01T00:00:00"/>
    <n v="7"/>
    <s v="July"/>
    <s v="2014"/>
    <n v="0.18726591760299624"/>
    <n v="2"/>
    <n v="0.66666666666666663"/>
    <x v="0"/>
  </r>
  <r>
    <s v="Channel Partners"/>
    <s v="France"/>
    <s v="Paseo"/>
    <s v="High"/>
    <n v="2425.5"/>
    <n v="10"/>
    <n v="12"/>
    <n v="29106"/>
    <n v="3201.66"/>
    <n v="25904.34"/>
    <n v="7276.5"/>
    <n v="4851"/>
    <d v="2014-07-01T00:00:00"/>
    <n v="7"/>
    <s v="July"/>
    <s v="2014"/>
    <n v="0.18726591760299624"/>
    <n v="2"/>
    <n v="0.66666666666666663"/>
    <x v="0"/>
  </r>
  <r>
    <s v="Government"/>
    <s v="Canada"/>
    <s v="Paseo"/>
    <s v="High"/>
    <n v="2394"/>
    <n v="10"/>
    <n v="20"/>
    <n v="47880"/>
    <n v="5266.8"/>
    <n v="42613.2"/>
    <n v="23940"/>
    <n v="23940"/>
    <d v="2014-08-01T00:00:00"/>
    <n v="8"/>
    <s v="August"/>
    <s v="2014"/>
    <n v="0.5617977528089888"/>
    <n v="10"/>
    <n v="1"/>
    <x v="0"/>
  </r>
  <r>
    <s v="Midmarket"/>
    <s v="Mexico"/>
    <s v="Paseo"/>
    <s v="High"/>
    <n v="1984"/>
    <n v="10"/>
    <n v="15"/>
    <n v="29760"/>
    <n v="3273.6"/>
    <n v="26486.400000000001"/>
    <n v="19840"/>
    <n v="9920"/>
    <d v="2014-08-01T00:00:00"/>
    <n v="8"/>
    <s v="August"/>
    <s v="2014"/>
    <n v="0.37453183520599248"/>
    <n v="5"/>
    <n v="0.5"/>
    <x v="0"/>
  </r>
  <r>
    <s v="Enterprise"/>
    <s v="France"/>
    <s v="Paseo"/>
    <s v="High"/>
    <n v="2441"/>
    <n v="10"/>
    <n v="125"/>
    <n v="305125"/>
    <n v="33563.75"/>
    <n v="271561.25"/>
    <n v="292920"/>
    <n v="280715"/>
    <d v="2014-10-01T00:00:00"/>
    <n v="10"/>
    <s v="October"/>
    <s v="2014"/>
    <n v="1.0337078651685394"/>
    <n v="115"/>
    <n v="0.95833333333333337"/>
    <x v="2"/>
  </r>
  <r>
    <s v="Government"/>
    <s v="Germany"/>
    <s v="Paseo"/>
    <s v="High"/>
    <n v="2992"/>
    <n v="10"/>
    <n v="20"/>
    <n v="59840"/>
    <n v="6582.4"/>
    <n v="53257.599999999999"/>
    <n v="29920"/>
    <n v="29920"/>
    <d v="2013-10-01T00:00:00"/>
    <n v="10"/>
    <s v="October"/>
    <s v="2013"/>
    <n v="0.5617977528089888"/>
    <n v="10"/>
    <n v="1"/>
    <x v="0"/>
  </r>
  <r>
    <s v="Small Business"/>
    <s v="Canada"/>
    <s v="Paseo"/>
    <s v="High"/>
    <n v="1366"/>
    <n v="10"/>
    <n v="300"/>
    <n v="409800"/>
    <n v="45078"/>
    <n v="364722"/>
    <n v="341500"/>
    <n v="396140"/>
    <d v="2014-11-01T00:00:00"/>
    <n v="11"/>
    <s v="November"/>
    <s v="2014"/>
    <n v="1.0861423220973783"/>
    <n v="290"/>
    <n v="1.1599999999999999"/>
    <x v="1"/>
  </r>
  <r>
    <s v="Government"/>
    <s v="France"/>
    <s v="Velo"/>
    <s v="High"/>
    <n v="2805"/>
    <n v="120"/>
    <n v="20"/>
    <n v="56100"/>
    <n v="6171"/>
    <n v="49929"/>
    <n v="28050"/>
    <n v="-280500"/>
    <d v="2013-09-01T00:00:00"/>
    <n v="9"/>
    <s v="September"/>
    <s v="2013"/>
    <n v="-5.617977528089888"/>
    <n v="-100"/>
    <n v="-10"/>
    <x v="0"/>
  </r>
  <r>
    <s v="Midmarket"/>
    <s v="Mexico"/>
    <s v="Velo"/>
    <s v="High"/>
    <n v="655"/>
    <n v="120"/>
    <n v="15"/>
    <n v="9825"/>
    <n v="1080.75"/>
    <n v="8744.25"/>
    <n v="6550"/>
    <n v="-68775"/>
    <d v="2013-09-01T00:00:00"/>
    <n v="9"/>
    <s v="September"/>
    <s v="2013"/>
    <n v="-7.8651685393258424"/>
    <n v="-105"/>
    <n v="-10.5"/>
    <x v="0"/>
  </r>
  <r>
    <s v="Government"/>
    <s v="Mexico"/>
    <s v="Velo"/>
    <s v="High"/>
    <n v="344"/>
    <n v="120"/>
    <n v="350"/>
    <n v="120400"/>
    <n v="13244"/>
    <n v="107156"/>
    <n v="89440"/>
    <n v="79120"/>
    <d v="2013-10-01T00:00:00"/>
    <n v="10"/>
    <s v="October"/>
    <s v="2013"/>
    <n v="0.73836276083467089"/>
    <n v="230"/>
    <n v="0.88461538461538458"/>
    <x v="1"/>
  </r>
  <r>
    <s v="Government"/>
    <s v="Canada"/>
    <s v="Velo"/>
    <s v="High"/>
    <n v="1808"/>
    <n v="120"/>
    <n v="7"/>
    <n v="12656"/>
    <n v="1392.16"/>
    <n v="11263.84"/>
    <n v="9040"/>
    <n v="-204304"/>
    <d v="2014-11-01T00:00:00"/>
    <n v="11"/>
    <s v="November"/>
    <s v="2014"/>
    <n v="-18.13804173354735"/>
    <n v="-113"/>
    <n v="-22.6"/>
    <x v="0"/>
  </r>
  <r>
    <s v="Channel Partners"/>
    <s v="France"/>
    <s v="VTT"/>
    <s v="High"/>
    <n v="1734"/>
    <n v="250"/>
    <n v="12"/>
    <n v="20808"/>
    <n v="2288.88"/>
    <n v="18519.12"/>
    <n v="5202"/>
    <n v="-412692"/>
    <d v="2014-01-01T00:00:00"/>
    <n v="1"/>
    <s v="January"/>
    <s v="2014"/>
    <n v="-22.284644194756556"/>
    <n v="-238"/>
    <n v="-79.333333333333329"/>
    <x v="0"/>
  </r>
  <r>
    <s v="Enterprise"/>
    <s v="Mexico"/>
    <s v="VTT"/>
    <s v="High"/>
    <n v="554"/>
    <n v="250"/>
    <n v="125"/>
    <n v="69250"/>
    <n v="7617.5"/>
    <n v="61632.5"/>
    <n v="66480"/>
    <n v="-69250"/>
    <d v="2014-01-01T00:00:00"/>
    <n v="1"/>
    <s v="January"/>
    <s v="2014"/>
    <n v="-1.1235955056179776"/>
    <n v="-125"/>
    <n v="-1.0416666666666667"/>
    <x v="2"/>
  </r>
  <r>
    <s v="Government"/>
    <s v="Canada"/>
    <s v="VTT"/>
    <s v="High"/>
    <n v="2935"/>
    <n v="250"/>
    <n v="20"/>
    <n v="58700"/>
    <n v="6457"/>
    <n v="52243"/>
    <n v="29350"/>
    <n v="-675050"/>
    <d v="2013-11-01T00:00:00"/>
    <n v="11"/>
    <s v="November"/>
    <s v="2013"/>
    <n v="-12.921348314606741"/>
    <n v="-230"/>
    <n v="-23"/>
    <x v="0"/>
  </r>
  <r>
    <s v="Enterprise"/>
    <s v="Germany"/>
    <s v="Amarilla"/>
    <s v="High"/>
    <n v="3165"/>
    <n v="260"/>
    <n v="125"/>
    <n v="395625"/>
    <n v="43518.75"/>
    <n v="352106.25"/>
    <n v="379800"/>
    <n v="-427275"/>
    <d v="2014-01-01T00:00:00"/>
    <n v="1"/>
    <s v="January"/>
    <s v="2014"/>
    <n v="-1.2134831460674158"/>
    <n v="-135"/>
    <n v="-1.125"/>
    <x v="2"/>
  </r>
  <r>
    <s v="Government"/>
    <s v="Mexico"/>
    <s v="Amarilla"/>
    <s v="High"/>
    <n v="2629"/>
    <n v="260"/>
    <n v="20"/>
    <n v="52580"/>
    <n v="5783.8"/>
    <n v="46796.2"/>
    <n v="26290"/>
    <n v="-630960"/>
    <d v="2014-01-01T00:00:00"/>
    <n v="1"/>
    <s v="January"/>
    <s v="2014"/>
    <n v="-13.483146067415731"/>
    <n v="-240"/>
    <n v="-24"/>
    <x v="0"/>
  </r>
  <r>
    <s v="Enterprise"/>
    <s v="France"/>
    <s v="Amarilla"/>
    <s v="High"/>
    <n v="1433"/>
    <n v="260"/>
    <n v="125"/>
    <n v="179125"/>
    <n v="19703.75"/>
    <n v="159421.25"/>
    <n v="171960"/>
    <n v="-193455"/>
    <d v="2014-05-01T00:00:00"/>
    <n v="5"/>
    <s v="May"/>
    <s v="2014"/>
    <n v="-1.2134831460674158"/>
    <n v="-135"/>
    <n v="-1.125"/>
    <x v="2"/>
  </r>
  <r>
    <s v="Enterprise"/>
    <s v="Mexico"/>
    <s v="Amarilla"/>
    <s v="High"/>
    <n v="947"/>
    <n v="260"/>
    <n v="125"/>
    <n v="118375"/>
    <n v="13021.25"/>
    <n v="105353.75"/>
    <n v="113640"/>
    <n v="-127845"/>
    <d v="2013-09-01T00:00:00"/>
    <n v="9"/>
    <s v="September"/>
    <s v="2013"/>
    <n v="-1.2134831460674158"/>
    <n v="-135"/>
    <n v="-1.125"/>
    <x v="2"/>
  </r>
  <r>
    <s v="Government"/>
    <s v="Mexico"/>
    <s v="Amarilla"/>
    <s v="High"/>
    <n v="344"/>
    <n v="260"/>
    <n v="350"/>
    <n v="120400"/>
    <n v="13244"/>
    <n v="107156"/>
    <n v="89440"/>
    <n v="30960"/>
    <d v="2013-10-01T00:00:00"/>
    <n v="10"/>
    <s v="October"/>
    <s v="2013"/>
    <n v="0.28892455858747995"/>
    <n v="90"/>
    <n v="0.34615384615384615"/>
    <x v="1"/>
  </r>
  <r>
    <s v="Midmarket"/>
    <s v="Mexico"/>
    <s v="Amarilla"/>
    <s v="High"/>
    <n v="2157"/>
    <n v="260"/>
    <n v="15"/>
    <n v="32355"/>
    <n v="3559.05"/>
    <n v="28795.95"/>
    <n v="21570"/>
    <n v="-528465"/>
    <d v="2014-12-01T00:00:00"/>
    <n v="12"/>
    <s v="December"/>
    <s v="2014"/>
    <n v="-18.352059925093634"/>
    <n v="-245"/>
    <n v="-24.5"/>
    <x v="0"/>
  </r>
  <r>
    <s v="Government"/>
    <s v="United States of America"/>
    <s v="Paseo"/>
    <s v="High"/>
    <n v="380"/>
    <n v="10"/>
    <n v="7"/>
    <n v="2660"/>
    <n v="292.60000000000002"/>
    <n v="2367.4"/>
    <n v="1900"/>
    <n v="-1140"/>
    <d v="2013-09-01T00:00:00"/>
    <n v="9"/>
    <s v="September"/>
    <s v="2013"/>
    <n v="-0.4815409309791332"/>
    <n v="-3"/>
    <n v="-0.6"/>
    <x v="0"/>
  </r>
  <r>
    <s v="Government"/>
    <s v="Mexico"/>
    <s v="Carretera"/>
    <s v="High"/>
    <n v="886"/>
    <n v="3"/>
    <n v="350"/>
    <n v="310100"/>
    <n v="37212"/>
    <n v="272888"/>
    <n v="230360"/>
    <n v="307442"/>
    <d v="2014-06-01T00:00:00"/>
    <n v="6"/>
    <s v="June"/>
    <s v="2014"/>
    <n v="1.1266233766233766"/>
    <n v="347"/>
    <n v="1.3346153846153845"/>
    <x v="1"/>
  </r>
  <r>
    <s v="Enterprise"/>
    <s v="Canada"/>
    <s v="Carretera"/>
    <s v="High"/>
    <n v="2416"/>
    <n v="3"/>
    <n v="125"/>
    <n v="302000"/>
    <n v="36240"/>
    <n v="265760"/>
    <n v="289920"/>
    <n v="294752"/>
    <d v="2013-09-01T00:00:00"/>
    <n v="9"/>
    <s v="September"/>
    <s v="2013"/>
    <n v="1.1090909090909091"/>
    <n v="122"/>
    <n v="1.0166666666666666"/>
    <x v="2"/>
  </r>
  <r>
    <s v="Enterprise"/>
    <s v="Mexico"/>
    <s v="Carretera"/>
    <s v="High"/>
    <n v="2156"/>
    <n v="3"/>
    <n v="125"/>
    <n v="269500"/>
    <n v="32340"/>
    <n v="237160"/>
    <n v="258720"/>
    <n v="263032"/>
    <d v="2014-10-01T00:00:00"/>
    <n v="10"/>
    <s v="October"/>
    <s v="2014"/>
    <n v="1.1090909090909091"/>
    <n v="122"/>
    <n v="1.0166666666666666"/>
    <x v="2"/>
  </r>
  <r>
    <s v="Midmarket"/>
    <s v="Canada"/>
    <s v="Carretera"/>
    <s v="High"/>
    <n v="2689"/>
    <n v="3"/>
    <n v="15"/>
    <n v="40335"/>
    <n v="4840.2"/>
    <n v="35494.800000000003"/>
    <n v="26890"/>
    <n v="32268"/>
    <d v="2014-11-01T00:00:00"/>
    <n v="11"/>
    <s v="November"/>
    <s v="2014"/>
    <n v="0.90909090909090906"/>
    <n v="12"/>
    <n v="1.2"/>
    <x v="0"/>
  </r>
  <r>
    <s v="Midmarket"/>
    <s v="United States of America"/>
    <s v="Montana"/>
    <s v="High"/>
    <n v="677"/>
    <n v="5"/>
    <n v="15"/>
    <n v="10155"/>
    <n v="1218.5999999999999"/>
    <n v="8936.4"/>
    <n v="6770"/>
    <n v="6770"/>
    <d v="2014-03-01T00:00:00"/>
    <n v="3"/>
    <s v="March"/>
    <s v="2014"/>
    <n v="0.75757575757575757"/>
    <n v="10"/>
    <n v="1"/>
    <x v="0"/>
  </r>
  <r>
    <s v="Small Business"/>
    <s v="France"/>
    <s v="Montana"/>
    <s v="High"/>
    <n v="1773"/>
    <n v="5"/>
    <n v="300"/>
    <n v="531900"/>
    <n v="63828"/>
    <n v="468072"/>
    <n v="443250"/>
    <n v="523035"/>
    <d v="2014-04-01T00:00:00"/>
    <n v="4"/>
    <s v="April"/>
    <s v="2014"/>
    <n v="1.1174242424242424"/>
    <n v="295"/>
    <n v="1.18"/>
    <x v="1"/>
  </r>
  <r>
    <s v="Government"/>
    <s v="Mexico"/>
    <s v="Montana"/>
    <s v="High"/>
    <n v="2420"/>
    <n v="5"/>
    <n v="7"/>
    <n v="16940"/>
    <n v="2032.8"/>
    <n v="14907.2"/>
    <n v="12100"/>
    <n v="4840"/>
    <d v="2014-09-01T00:00:00"/>
    <n v="9"/>
    <s v="September"/>
    <s v="2014"/>
    <n v="0.32467532467532467"/>
    <n v="2"/>
    <n v="0.4"/>
    <x v="0"/>
  </r>
  <r>
    <s v="Government"/>
    <s v="Canada"/>
    <s v="Montana"/>
    <s v="High"/>
    <n v="2734"/>
    <n v="5"/>
    <n v="7"/>
    <n v="19138"/>
    <n v="2296.56"/>
    <n v="16841.439999999999"/>
    <n v="13670"/>
    <n v="5468"/>
    <d v="2014-10-01T00:00:00"/>
    <n v="10"/>
    <s v="October"/>
    <s v="2014"/>
    <n v="0.32467532467532473"/>
    <n v="2"/>
    <n v="0.4"/>
    <x v="0"/>
  </r>
  <r>
    <s v="Government"/>
    <s v="Mexico"/>
    <s v="Montana"/>
    <s v="High"/>
    <n v="1715"/>
    <n v="5"/>
    <n v="20"/>
    <n v="34300"/>
    <n v="4116"/>
    <n v="30184"/>
    <n v="17150"/>
    <n v="25725"/>
    <d v="2013-10-01T00:00:00"/>
    <n v="10"/>
    <s v="October"/>
    <s v="2013"/>
    <n v="0.85227272727272729"/>
    <n v="15"/>
    <n v="1.5"/>
    <x v="0"/>
  </r>
  <r>
    <s v="Small Business"/>
    <s v="France"/>
    <s v="Montana"/>
    <s v="High"/>
    <n v="1186"/>
    <n v="5"/>
    <n v="300"/>
    <n v="355800"/>
    <n v="42696"/>
    <n v="313104"/>
    <n v="296500"/>
    <n v="349870"/>
    <d v="2013-12-01T00:00:00"/>
    <n v="12"/>
    <s v="December"/>
    <s v="2013"/>
    <n v="1.1174242424242424"/>
    <n v="295"/>
    <n v="1.18"/>
    <x v="1"/>
  </r>
  <r>
    <s v="Small Business"/>
    <s v="United States of America"/>
    <s v="Paseo"/>
    <s v="High"/>
    <n v="3495"/>
    <n v="10"/>
    <n v="300"/>
    <n v="1048500"/>
    <n v="125820"/>
    <n v="922680"/>
    <n v="873750"/>
    <n v="1013550"/>
    <d v="2014-01-01T00:00:00"/>
    <n v="1"/>
    <s v="January"/>
    <s v="2014"/>
    <n v="1.0984848484848484"/>
    <n v="290"/>
    <n v="1.1599999999999999"/>
    <x v="1"/>
  </r>
  <r>
    <s v="Government"/>
    <s v="Mexico"/>
    <s v="Paseo"/>
    <s v="High"/>
    <n v="886"/>
    <n v="10"/>
    <n v="350"/>
    <n v="310100"/>
    <n v="37212"/>
    <n v="272888"/>
    <n v="230360"/>
    <n v="301240"/>
    <d v="2014-06-01T00:00:00"/>
    <n v="6"/>
    <s v="June"/>
    <s v="2014"/>
    <n v="1.1038961038961039"/>
    <n v="340"/>
    <n v="1.3076923076923077"/>
    <x v="1"/>
  </r>
  <r>
    <s v="Enterprise"/>
    <s v="Mexico"/>
    <s v="Paseo"/>
    <s v="High"/>
    <n v="2156"/>
    <n v="10"/>
    <n v="125"/>
    <n v="269500"/>
    <n v="32340"/>
    <n v="237160"/>
    <n v="258720"/>
    <n v="247940"/>
    <d v="2014-10-01T00:00:00"/>
    <n v="10"/>
    <s v="October"/>
    <s v="2014"/>
    <n v="1.0454545454545454"/>
    <n v="115"/>
    <n v="0.95833333333333337"/>
    <x v="2"/>
  </r>
  <r>
    <s v="Government"/>
    <s v="Mexico"/>
    <s v="Paseo"/>
    <s v="High"/>
    <n v="905"/>
    <n v="10"/>
    <n v="20"/>
    <n v="18100"/>
    <n v="2172"/>
    <n v="15928"/>
    <n v="9050"/>
    <n v="9050"/>
    <d v="2014-10-01T00:00:00"/>
    <n v="10"/>
    <s v="October"/>
    <s v="2014"/>
    <n v="0.56818181818181823"/>
    <n v="10"/>
    <n v="1"/>
    <x v="0"/>
  </r>
  <r>
    <s v="Government"/>
    <s v="Mexico"/>
    <s v="Paseo"/>
    <s v="High"/>
    <n v="1715"/>
    <n v="10"/>
    <n v="20"/>
    <n v="34300"/>
    <n v="4116"/>
    <n v="30184"/>
    <n v="17150"/>
    <n v="17150"/>
    <d v="2013-10-01T00:00:00"/>
    <n v="10"/>
    <s v="October"/>
    <s v="2013"/>
    <n v="0.56818181818181823"/>
    <n v="10"/>
    <n v="1"/>
    <x v="0"/>
  </r>
  <r>
    <s v="Government"/>
    <s v="France"/>
    <s v="Paseo"/>
    <s v="High"/>
    <n v="1594"/>
    <n v="10"/>
    <n v="350"/>
    <n v="557900"/>
    <n v="66948"/>
    <n v="490952"/>
    <n v="414440"/>
    <n v="541960"/>
    <d v="2014-11-01T00:00:00"/>
    <n v="11"/>
    <s v="November"/>
    <s v="2014"/>
    <n v="1.1038961038961039"/>
    <n v="340"/>
    <n v="1.3076923076923077"/>
    <x v="1"/>
  </r>
  <r>
    <s v="Small Business"/>
    <s v="Germany"/>
    <s v="Paseo"/>
    <s v="High"/>
    <n v="1359"/>
    <n v="10"/>
    <n v="300"/>
    <n v="407700"/>
    <n v="48924"/>
    <n v="358776"/>
    <n v="339750"/>
    <n v="394110"/>
    <d v="2014-11-01T00:00:00"/>
    <n v="11"/>
    <s v="November"/>
    <s v="2014"/>
    <n v="1.0984848484848484"/>
    <n v="290"/>
    <n v="1.1599999999999999"/>
    <x v="1"/>
  </r>
  <r>
    <s v="Small Business"/>
    <s v="Mexico"/>
    <s v="Paseo"/>
    <s v="High"/>
    <n v="2150"/>
    <n v="10"/>
    <n v="300"/>
    <n v="645000"/>
    <n v="77400"/>
    <n v="567600"/>
    <n v="537500"/>
    <n v="623500"/>
    <d v="2014-11-01T00:00:00"/>
    <n v="11"/>
    <s v="November"/>
    <s v="2014"/>
    <n v="1.0984848484848484"/>
    <n v="290"/>
    <n v="1.1599999999999999"/>
    <x v="1"/>
  </r>
  <r>
    <s v="Government"/>
    <s v="Mexico"/>
    <s v="Paseo"/>
    <s v="High"/>
    <n v="1197"/>
    <n v="10"/>
    <n v="350"/>
    <n v="418950"/>
    <n v="50274"/>
    <n v="368676"/>
    <n v="311220"/>
    <n v="406980"/>
    <d v="2014-11-01T00:00:00"/>
    <n v="11"/>
    <s v="November"/>
    <s v="2014"/>
    <n v="1.1038961038961039"/>
    <n v="340"/>
    <n v="1.3076923076923077"/>
    <x v="1"/>
  </r>
  <r>
    <s v="Midmarket"/>
    <s v="Mexico"/>
    <s v="Paseo"/>
    <s v="High"/>
    <n v="380"/>
    <n v="10"/>
    <n v="15"/>
    <n v="5700"/>
    <n v="684"/>
    <n v="5016"/>
    <n v="3800"/>
    <n v="1900"/>
    <d v="2013-12-01T00:00:00"/>
    <n v="12"/>
    <s v="December"/>
    <s v="2013"/>
    <n v="0.37878787878787878"/>
    <n v="5"/>
    <n v="0.5"/>
    <x v="0"/>
  </r>
  <r>
    <s v="Government"/>
    <s v="Mexico"/>
    <s v="Paseo"/>
    <s v="High"/>
    <n v="1233"/>
    <n v="10"/>
    <n v="20"/>
    <n v="24660"/>
    <n v="2959.2"/>
    <n v="21700.799999999999"/>
    <n v="12330"/>
    <n v="12330"/>
    <d v="2014-12-01T00:00:00"/>
    <n v="12"/>
    <s v="December"/>
    <s v="2014"/>
    <n v="0.56818181818181823"/>
    <n v="10"/>
    <n v="1"/>
    <x v="0"/>
  </r>
  <r>
    <s v="Government"/>
    <s v="Mexico"/>
    <s v="Velo"/>
    <s v="High"/>
    <n v="1395"/>
    <n v="120"/>
    <n v="350"/>
    <n v="488250"/>
    <n v="58590"/>
    <n v="429660"/>
    <n v="362700"/>
    <n v="320850"/>
    <d v="2014-07-01T00:00:00"/>
    <n v="7"/>
    <s v="July"/>
    <s v="2014"/>
    <n v="0.74675324675324672"/>
    <n v="230"/>
    <n v="0.88461538461538458"/>
    <x v="1"/>
  </r>
  <r>
    <s v="Government"/>
    <s v="United States of America"/>
    <s v="Velo"/>
    <s v="High"/>
    <n v="986"/>
    <n v="120"/>
    <n v="350"/>
    <n v="345100"/>
    <n v="41412"/>
    <n v="303688"/>
    <n v="256360"/>
    <n v="226780"/>
    <d v="2014-10-01T00:00:00"/>
    <n v="10"/>
    <s v="October"/>
    <s v="2014"/>
    <n v="0.74675324675324672"/>
    <n v="230"/>
    <n v="0.88461538461538458"/>
    <x v="1"/>
  </r>
  <r>
    <s v="Government"/>
    <s v="Mexico"/>
    <s v="Velo"/>
    <s v="High"/>
    <n v="905"/>
    <n v="120"/>
    <n v="20"/>
    <n v="18100"/>
    <n v="2172"/>
    <n v="15928"/>
    <n v="9050"/>
    <n v="-90500"/>
    <d v="2014-10-01T00:00:00"/>
    <n v="10"/>
    <s v="October"/>
    <s v="2014"/>
    <n v="-5.6818181818181817"/>
    <n v="-100"/>
    <n v="-10"/>
    <x v="0"/>
  </r>
  <r>
    <s v="Channel Partners"/>
    <s v="Canada"/>
    <s v="VTT"/>
    <s v="High"/>
    <n v="2109"/>
    <n v="250"/>
    <n v="12"/>
    <n v="25308"/>
    <n v="3036.96"/>
    <n v="22271.040000000001"/>
    <n v="6327"/>
    <n v="-501942"/>
    <d v="2014-05-01T00:00:00"/>
    <n v="5"/>
    <s v="May"/>
    <s v="2014"/>
    <n v="-22.537878787878785"/>
    <n v="-238"/>
    <n v="-79.333333333333329"/>
    <x v="0"/>
  </r>
  <r>
    <s v="Midmarket"/>
    <s v="France"/>
    <s v="VTT"/>
    <s v="High"/>
    <n v="3874.5"/>
    <n v="250"/>
    <n v="15"/>
    <n v="58117.5"/>
    <n v="6974.0999999999995"/>
    <n v="51143.4"/>
    <n v="38745"/>
    <n v="-910507.5"/>
    <d v="2014-07-01T00:00:00"/>
    <n v="7"/>
    <s v="July"/>
    <s v="2014"/>
    <n v="-17.803030303030301"/>
    <n v="-235"/>
    <n v="-23.5"/>
    <x v="0"/>
  </r>
  <r>
    <s v="Government"/>
    <s v="Canada"/>
    <s v="VTT"/>
    <s v="High"/>
    <n v="623"/>
    <n v="250"/>
    <n v="350"/>
    <n v="218050"/>
    <n v="26166"/>
    <n v="191884"/>
    <n v="161980"/>
    <n v="62300"/>
    <d v="2013-09-01T00:00:00"/>
    <n v="9"/>
    <s v="September"/>
    <s v="2013"/>
    <n v="0.32467532467532467"/>
    <n v="100"/>
    <n v="0.38461538461538464"/>
    <x v="1"/>
  </r>
  <r>
    <s v="Government"/>
    <s v="United States of America"/>
    <s v="VTT"/>
    <s v="High"/>
    <n v="986"/>
    <n v="250"/>
    <n v="350"/>
    <n v="345100"/>
    <n v="41412"/>
    <n v="303688"/>
    <n v="256360"/>
    <n v="98600"/>
    <d v="2014-10-01T00:00:00"/>
    <n v="10"/>
    <s v="October"/>
    <s v="2014"/>
    <n v="0.32467532467532467"/>
    <n v="100"/>
    <n v="0.38461538461538464"/>
    <x v="1"/>
  </r>
  <r>
    <s v="Enterprise"/>
    <s v="United States of America"/>
    <s v="VTT"/>
    <s v="High"/>
    <n v="2387"/>
    <n v="250"/>
    <n v="125"/>
    <n v="298375"/>
    <n v="35805"/>
    <n v="262570"/>
    <n v="286440"/>
    <n v="-298375"/>
    <d v="2014-11-01T00:00:00"/>
    <n v="11"/>
    <s v="November"/>
    <s v="2014"/>
    <n v="-1.1363636363636365"/>
    <n v="-125"/>
    <n v="-1.0416666666666667"/>
    <x v="2"/>
  </r>
  <r>
    <s v="Government"/>
    <s v="Mexico"/>
    <s v="VTT"/>
    <s v="High"/>
    <n v="1233"/>
    <n v="250"/>
    <n v="20"/>
    <n v="24660"/>
    <n v="2959.2"/>
    <n v="21700.799999999999"/>
    <n v="12330"/>
    <n v="-283590"/>
    <d v="2014-12-01T00:00:00"/>
    <n v="12"/>
    <s v="December"/>
    <s v="2014"/>
    <n v="-13.068181818181818"/>
    <n v="-230"/>
    <n v="-23"/>
    <x v="0"/>
  </r>
  <r>
    <s v="Government"/>
    <s v="United States of America"/>
    <s v="Amarilla"/>
    <s v="High"/>
    <n v="270"/>
    <n v="260"/>
    <n v="350"/>
    <n v="94500"/>
    <n v="11340"/>
    <n v="83160"/>
    <n v="70200"/>
    <n v="24300"/>
    <d v="2014-02-01T00:00:00"/>
    <n v="2"/>
    <s v="February"/>
    <s v="2014"/>
    <n v="0.29220779220779219"/>
    <n v="90"/>
    <n v="0.34615384615384615"/>
    <x v="1"/>
  </r>
  <r>
    <s v="Government"/>
    <s v="France"/>
    <s v="Amarilla"/>
    <s v="High"/>
    <n v="3421.5"/>
    <n v="260"/>
    <n v="7"/>
    <n v="23950.5"/>
    <n v="2874.06"/>
    <n v="21076.44"/>
    <n v="17107.5"/>
    <n v="-865639.5"/>
    <d v="2014-07-01T00:00:00"/>
    <n v="7"/>
    <s v="July"/>
    <s v="2014"/>
    <n v="-41.071428571428577"/>
    <n v="-253"/>
    <n v="-50.6"/>
    <x v="0"/>
  </r>
  <r>
    <s v="Government"/>
    <s v="Canada"/>
    <s v="Amarilla"/>
    <s v="High"/>
    <n v="2734"/>
    <n v="260"/>
    <n v="7"/>
    <n v="19138"/>
    <n v="2296.56"/>
    <n v="16841.439999999999"/>
    <n v="13670"/>
    <n v="-691702"/>
    <d v="2014-10-01T00:00:00"/>
    <n v="10"/>
    <s v="October"/>
    <s v="2014"/>
    <n v="-41.071428571428577"/>
    <n v="-253"/>
    <n v="-50.6"/>
    <x v="0"/>
  </r>
  <r>
    <s v="Midmarket"/>
    <s v="United States of America"/>
    <s v="Amarilla"/>
    <s v="High"/>
    <n v="2548"/>
    <n v="260"/>
    <n v="15"/>
    <n v="38220"/>
    <n v="4586.3999999999996"/>
    <n v="33633.599999999999"/>
    <n v="25480"/>
    <n v="-624260"/>
    <d v="2013-11-01T00:00:00"/>
    <n v="11"/>
    <s v="November"/>
    <s v="2013"/>
    <n v="-18.560606060606062"/>
    <n v="-245"/>
    <n v="-24.5"/>
    <x v="0"/>
  </r>
  <r>
    <s v="Government"/>
    <s v="France"/>
    <s v="Carretera"/>
    <s v="High"/>
    <n v="2521.5"/>
    <n v="3"/>
    <n v="20"/>
    <n v="50430"/>
    <n v="6051.6"/>
    <n v="44378.400000000001"/>
    <n v="25215"/>
    <n v="42865.5"/>
    <d v="2014-01-01T00:00:00"/>
    <n v="1"/>
    <s v="January"/>
    <s v="2014"/>
    <n v="0.96590909090909083"/>
    <n v="17"/>
    <n v="1.7"/>
    <x v="0"/>
  </r>
  <r>
    <s v="Channel Partners"/>
    <s v="Mexico"/>
    <s v="Montana"/>
    <s v="High"/>
    <n v="2661"/>
    <n v="5"/>
    <n v="12"/>
    <n v="31932"/>
    <n v="3831.84"/>
    <n v="28100.16"/>
    <n v="7983"/>
    <n v="18627"/>
    <d v="2014-05-01T00:00:00"/>
    <n v="5"/>
    <s v="May"/>
    <s v="2014"/>
    <n v="0.66287878787878785"/>
    <n v="7"/>
    <n v="2.3333333333333335"/>
    <x v="0"/>
  </r>
  <r>
    <s v="Government"/>
    <s v="Germany"/>
    <s v="Paseo"/>
    <s v="High"/>
    <n v="1531"/>
    <n v="10"/>
    <n v="20"/>
    <n v="30620"/>
    <n v="3674.4"/>
    <n v="26945.599999999999"/>
    <n v="15310"/>
    <n v="15310"/>
    <d v="2014-12-01T00:00:00"/>
    <n v="12"/>
    <s v="December"/>
    <s v="2014"/>
    <n v="0.56818181818181823"/>
    <n v="10"/>
    <n v="1"/>
    <x v="0"/>
  </r>
  <r>
    <s v="Government"/>
    <s v="France"/>
    <s v="VTT"/>
    <s v="High"/>
    <n v="1491"/>
    <n v="250"/>
    <n v="7"/>
    <n v="10437"/>
    <n v="1252.44"/>
    <n v="9184.56"/>
    <n v="7455"/>
    <n v="-362313"/>
    <d v="2014-03-01T00:00:00"/>
    <n v="3"/>
    <s v="March"/>
    <s v="2014"/>
    <n v="-39.448051948051948"/>
    <n v="-243"/>
    <n v="-48.6"/>
    <x v="0"/>
  </r>
  <r>
    <s v="Government"/>
    <s v="Germany"/>
    <s v="VTT"/>
    <s v="High"/>
    <n v="1531"/>
    <n v="250"/>
    <n v="20"/>
    <n v="30620"/>
    <n v="3674.4"/>
    <n v="26945.599999999999"/>
    <n v="15310"/>
    <n v="-352130"/>
    <d v="2014-12-01T00:00:00"/>
    <n v="12"/>
    <s v="December"/>
    <s v="2014"/>
    <n v="-13.068181818181818"/>
    <n v="-230"/>
    <n v="-23"/>
    <x v="0"/>
  </r>
  <r>
    <s v="Channel Partners"/>
    <s v="Canada"/>
    <s v="Amarilla"/>
    <s v="High"/>
    <n v="2761"/>
    <n v="260"/>
    <n v="12"/>
    <n v="33132"/>
    <n v="3975.84"/>
    <n v="29156.16"/>
    <n v="8283"/>
    <n v="-684728"/>
    <d v="2013-09-01T00:00:00"/>
    <n v="9"/>
    <s v="September"/>
    <s v="2013"/>
    <n v="-23.484848484848484"/>
    <n v="-248"/>
    <n v="-82.666666666666671"/>
    <x v="0"/>
  </r>
  <r>
    <s v="Midmarket"/>
    <s v="United States of America"/>
    <s v="Carretera"/>
    <s v="High"/>
    <n v="2567"/>
    <n v="3"/>
    <n v="15"/>
    <n v="38505"/>
    <n v="5005.6499999999996"/>
    <n v="33499.35"/>
    <n v="25670"/>
    <n v="30804"/>
    <d v="2014-06-01T00:00:00"/>
    <n v="6"/>
    <s v="June"/>
    <s v="2014"/>
    <n v="0.91954022988505746"/>
    <n v="12"/>
    <n v="1.2"/>
    <x v="0"/>
  </r>
  <r>
    <s v="Midmarket"/>
    <s v="United States of America"/>
    <s v="VTT"/>
    <s v="High"/>
    <n v="2567"/>
    <n v="250"/>
    <n v="15"/>
    <n v="38505"/>
    <n v="5005.6499999999996"/>
    <n v="33499.35"/>
    <n v="25670"/>
    <n v="-603245"/>
    <d v="2014-06-01T00:00:00"/>
    <n v="6"/>
    <s v="June"/>
    <s v="2014"/>
    <n v="-18.007662835249043"/>
    <n v="-235"/>
    <n v="-23.5"/>
    <x v="0"/>
  </r>
  <r>
    <s v="Government"/>
    <s v="Canada"/>
    <s v="Carretera"/>
    <s v="High"/>
    <n v="923"/>
    <n v="3"/>
    <n v="350"/>
    <n v="323050"/>
    <n v="41996.5"/>
    <n v="281053.5"/>
    <n v="239980"/>
    <n v="320281"/>
    <d v="2014-03-01T00:00:00"/>
    <n v="3"/>
    <s v="March"/>
    <s v="2014"/>
    <n v="1.1395730706075533"/>
    <n v="347"/>
    <n v="1.3346153846153845"/>
    <x v="1"/>
  </r>
  <r>
    <s v="Government"/>
    <s v="France"/>
    <s v="Carretera"/>
    <s v="High"/>
    <n v="1790"/>
    <n v="3"/>
    <n v="350"/>
    <n v="626500"/>
    <n v="81445"/>
    <n v="545055"/>
    <n v="465400"/>
    <n v="621130"/>
    <d v="2014-03-01T00:00:00"/>
    <n v="3"/>
    <s v="March"/>
    <s v="2014"/>
    <n v="1.1395730706075533"/>
    <n v="347"/>
    <n v="1.3346153846153845"/>
    <x v="1"/>
  </r>
  <r>
    <s v="Government"/>
    <s v="Germany"/>
    <s v="Carretera"/>
    <s v="High"/>
    <n v="442"/>
    <n v="3"/>
    <n v="20"/>
    <n v="8840"/>
    <n v="1149.2"/>
    <n v="7690.8"/>
    <n v="4420"/>
    <n v="7514"/>
    <d v="2013-09-01T00:00:00"/>
    <n v="9"/>
    <s v="September"/>
    <s v="2013"/>
    <n v="0.97701149425287359"/>
    <n v="17"/>
    <n v="1.7"/>
    <x v="0"/>
  </r>
  <r>
    <s v="Government"/>
    <s v="United States of America"/>
    <s v="Montana"/>
    <s v="High"/>
    <n v="982.5"/>
    <n v="5"/>
    <n v="350"/>
    <n v="343875"/>
    <n v="44703.75"/>
    <n v="299171.25"/>
    <n v="255450"/>
    <n v="338962.5"/>
    <d v="2014-01-01T00:00:00"/>
    <n v="1"/>
    <s v="January"/>
    <s v="2014"/>
    <n v="1.1330049261083743"/>
    <n v="345"/>
    <n v="1.3269230769230769"/>
    <x v="1"/>
  </r>
  <r>
    <s v="Government"/>
    <s v="United States of America"/>
    <s v="Montana"/>
    <s v="High"/>
    <n v="1298"/>
    <n v="5"/>
    <n v="7"/>
    <n v="9086"/>
    <n v="1181.18"/>
    <n v="7904.82"/>
    <n v="6490"/>
    <n v="2596"/>
    <d v="2014-02-01T00:00:00"/>
    <n v="2"/>
    <s v="February"/>
    <s v="2014"/>
    <n v="0.32840722495894908"/>
    <n v="2"/>
    <n v="0.4"/>
    <x v="0"/>
  </r>
  <r>
    <s v="Channel Partners"/>
    <s v="Mexico"/>
    <s v="Montana"/>
    <s v="High"/>
    <n v="604"/>
    <n v="5"/>
    <n v="12"/>
    <n v="7248"/>
    <n v="942.24"/>
    <n v="6305.76"/>
    <n v="1812"/>
    <n v="4228"/>
    <d v="2014-06-01T00:00:00"/>
    <n v="6"/>
    <s v="June"/>
    <s v="2014"/>
    <n v="0.67049808429118773"/>
    <n v="7"/>
    <n v="2.3333333333333335"/>
    <x v="0"/>
  </r>
  <r>
    <s v="Government"/>
    <s v="Mexico"/>
    <s v="Montana"/>
    <s v="High"/>
    <n v="2255"/>
    <n v="5"/>
    <n v="20"/>
    <n v="45100"/>
    <n v="5863"/>
    <n v="39237"/>
    <n v="22550"/>
    <n v="33825"/>
    <d v="2014-07-01T00:00:00"/>
    <n v="7"/>
    <s v="July"/>
    <s v="2014"/>
    <n v="0.86206896551724133"/>
    <n v="15"/>
    <n v="1.5"/>
    <x v="0"/>
  </r>
  <r>
    <s v="Government"/>
    <s v="Canada"/>
    <s v="Montana"/>
    <s v="High"/>
    <n v="1249"/>
    <n v="5"/>
    <n v="20"/>
    <n v="24980"/>
    <n v="3247.4"/>
    <n v="21732.6"/>
    <n v="12490"/>
    <n v="18735"/>
    <d v="2014-10-01T00:00:00"/>
    <n v="10"/>
    <s v="October"/>
    <s v="2014"/>
    <n v="0.86206896551724144"/>
    <n v="15"/>
    <n v="1.5"/>
    <x v="0"/>
  </r>
  <r>
    <s v="Government"/>
    <s v="United States of America"/>
    <s v="Paseo"/>
    <s v="High"/>
    <n v="1438.5"/>
    <n v="10"/>
    <n v="7"/>
    <n v="10069.5"/>
    <n v="1309.0350000000001"/>
    <n v="8760.4650000000001"/>
    <n v="7192.5"/>
    <n v="-4315.5"/>
    <d v="2014-01-01T00:00:00"/>
    <n v="1"/>
    <s v="January"/>
    <s v="2014"/>
    <n v="-0.49261083743842365"/>
    <n v="-3"/>
    <n v="-0.6"/>
    <x v="0"/>
  </r>
  <r>
    <s v="Small Business"/>
    <s v="Germany"/>
    <s v="Paseo"/>
    <s v="High"/>
    <n v="807"/>
    <n v="10"/>
    <n v="300"/>
    <n v="242100"/>
    <n v="31473"/>
    <n v="210627"/>
    <n v="201750"/>
    <n v="234030"/>
    <d v="2014-01-01T00:00:00"/>
    <n v="1"/>
    <s v="January"/>
    <s v="2014"/>
    <n v="1.1111111111111112"/>
    <n v="290"/>
    <n v="1.1599999999999999"/>
    <x v="1"/>
  </r>
  <r>
    <s v="Government"/>
    <s v="United States of America"/>
    <s v="Paseo"/>
    <s v="High"/>
    <n v="2641"/>
    <n v="10"/>
    <n v="20"/>
    <n v="52820"/>
    <n v="6866.6"/>
    <n v="45953.4"/>
    <n v="26410"/>
    <n v="26410"/>
    <d v="2014-02-01T00:00:00"/>
    <n v="2"/>
    <s v="February"/>
    <s v="2014"/>
    <n v="0.57471264367816088"/>
    <n v="10"/>
    <n v="1"/>
    <x v="0"/>
  </r>
  <r>
    <s v="Government"/>
    <s v="Germany"/>
    <s v="Paseo"/>
    <s v="High"/>
    <n v="2708"/>
    <n v="10"/>
    <n v="20"/>
    <n v="54160"/>
    <n v="7040.8"/>
    <n v="47119.199999999997"/>
    <n v="27080"/>
    <n v="27080"/>
    <d v="2014-02-01T00:00:00"/>
    <n v="2"/>
    <s v="February"/>
    <s v="2014"/>
    <n v="0.57471264367816099"/>
    <n v="10"/>
    <n v="1"/>
    <x v="0"/>
  </r>
  <r>
    <s v="Government"/>
    <s v="Canada"/>
    <s v="Paseo"/>
    <s v="High"/>
    <n v="2632"/>
    <n v="10"/>
    <n v="350"/>
    <n v="921200"/>
    <n v="119756"/>
    <n v="801444"/>
    <n v="684320"/>
    <n v="894880"/>
    <d v="2014-06-01T00:00:00"/>
    <n v="6"/>
    <s v="June"/>
    <s v="2014"/>
    <n v="1.1165845648604269"/>
    <n v="340"/>
    <n v="1.3076923076923077"/>
    <x v="1"/>
  </r>
  <r>
    <s v="Enterprise"/>
    <s v="Canada"/>
    <s v="Paseo"/>
    <s v="High"/>
    <n v="1583"/>
    <n v="10"/>
    <n v="125"/>
    <n v="197875"/>
    <n v="25723.75"/>
    <n v="172151.25"/>
    <n v="189960"/>
    <n v="182045"/>
    <d v="2014-06-01T00:00:00"/>
    <n v="6"/>
    <s v="June"/>
    <s v="2014"/>
    <n v="1.0574712643678161"/>
    <n v="115"/>
    <n v="0.95833333333333337"/>
    <x v="2"/>
  </r>
  <r>
    <s v="Channel Partners"/>
    <s v="Mexico"/>
    <s v="Paseo"/>
    <s v="High"/>
    <n v="571"/>
    <n v="10"/>
    <n v="12"/>
    <n v="6852"/>
    <n v="890.76"/>
    <n v="5961.24"/>
    <n v="1713"/>
    <n v="1142"/>
    <d v="2014-07-01T00:00:00"/>
    <n v="7"/>
    <s v="July"/>
    <s v="2014"/>
    <n v="0.19157088122605365"/>
    <n v="2"/>
    <n v="0.66666666666666663"/>
    <x v="0"/>
  </r>
  <r>
    <s v="Government"/>
    <s v="France"/>
    <s v="Paseo"/>
    <s v="High"/>
    <n v="2696"/>
    <n v="10"/>
    <n v="7"/>
    <n v="18872"/>
    <n v="2453.36"/>
    <n v="16418.64"/>
    <n v="13480"/>
    <n v="-8088"/>
    <d v="2014-08-01T00:00:00"/>
    <n v="8"/>
    <s v="August"/>
    <s v="2014"/>
    <n v="-0.49261083743842365"/>
    <n v="-3"/>
    <n v="-0.6"/>
    <x v="0"/>
  </r>
  <r>
    <s v="Midmarket"/>
    <s v="Canada"/>
    <s v="Paseo"/>
    <s v="High"/>
    <n v="1565"/>
    <n v="10"/>
    <n v="15"/>
    <n v="23475"/>
    <n v="3051.75"/>
    <n v="20423.25"/>
    <n v="15650"/>
    <n v="7825"/>
    <d v="2014-10-01T00:00:00"/>
    <n v="10"/>
    <s v="October"/>
    <s v="2014"/>
    <n v="0.38314176245210729"/>
    <n v="5"/>
    <n v="0.5"/>
    <x v="0"/>
  </r>
  <r>
    <s v="Government"/>
    <s v="Canada"/>
    <s v="Paseo"/>
    <s v="High"/>
    <n v="1249"/>
    <n v="10"/>
    <n v="20"/>
    <n v="24980"/>
    <n v="3247.4"/>
    <n v="21732.6"/>
    <n v="12490"/>
    <n v="12490"/>
    <d v="2014-10-01T00:00:00"/>
    <n v="10"/>
    <s v="October"/>
    <s v="2014"/>
    <n v="0.57471264367816099"/>
    <n v="10"/>
    <n v="1"/>
    <x v="0"/>
  </r>
  <r>
    <s v="Government"/>
    <s v="Germany"/>
    <s v="Paseo"/>
    <s v="High"/>
    <n v="357"/>
    <n v="10"/>
    <n v="350"/>
    <n v="124950"/>
    <n v="16243.5"/>
    <n v="108706.5"/>
    <n v="92820"/>
    <n v="121380"/>
    <d v="2014-11-01T00:00:00"/>
    <n v="11"/>
    <s v="November"/>
    <s v="2014"/>
    <n v="1.1165845648604269"/>
    <n v="340"/>
    <n v="1.3076923076923077"/>
    <x v="1"/>
  </r>
  <r>
    <s v="Channel Partners"/>
    <s v="Germany"/>
    <s v="Paseo"/>
    <s v="High"/>
    <n v="1013"/>
    <n v="10"/>
    <n v="12"/>
    <n v="12156"/>
    <n v="1580.28"/>
    <n v="10575.72"/>
    <n v="3039"/>
    <n v="2026"/>
    <d v="2014-12-01T00:00:00"/>
    <n v="12"/>
    <s v="December"/>
    <s v="2014"/>
    <n v="0.19157088122605365"/>
    <n v="2"/>
    <n v="0.66666666666666663"/>
    <x v="0"/>
  </r>
  <r>
    <s v="Midmarket"/>
    <s v="France"/>
    <s v="Velo"/>
    <s v="High"/>
    <n v="3997.5"/>
    <n v="120"/>
    <n v="15"/>
    <n v="59962.5"/>
    <n v="7795.125"/>
    <n v="52167.375"/>
    <n v="39975"/>
    <n v="-419737.5"/>
    <d v="2014-01-01T00:00:00"/>
    <n v="1"/>
    <s v="January"/>
    <s v="2014"/>
    <n v="-8.0459770114942533"/>
    <n v="-105"/>
    <n v="-10.5"/>
    <x v="0"/>
  </r>
  <r>
    <s v="Government"/>
    <s v="Canada"/>
    <s v="Velo"/>
    <s v="High"/>
    <n v="2632"/>
    <n v="120"/>
    <n v="350"/>
    <n v="921200"/>
    <n v="119756"/>
    <n v="801444"/>
    <n v="684320"/>
    <n v="605360"/>
    <d v="2014-06-01T00:00:00"/>
    <n v="6"/>
    <s v="June"/>
    <s v="2014"/>
    <n v="0.75533661740558289"/>
    <n v="230"/>
    <n v="0.88461538461538458"/>
    <x v="1"/>
  </r>
  <r>
    <s v="Government"/>
    <s v="France"/>
    <s v="Velo"/>
    <s v="High"/>
    <n v="1190"/>
    <n v="120"/>
    <n v="7"/>
    <n v="8330"/>
    <n v="1082.9000000000001"/>
    <n v="7247.1"/>
    <n v="5950"/>
    <n v="-134470"/>
    <d v="2014-06-01T00:00:00"/>
    <n v="6"/>
    <s v="June"/>
    <s v="2014"/>
    <n v="-18.555008210180624"/>
    <n v="-113"/>
    <n v="-22.6"/>
    <x v="0"/>
  </r>
  <r>
    <s v="Channel Partners"/>
    <s v="Mexico"/>
    <s v="Velo"/>
    <s v="High"/>
    <n v="604"/>
    <n v="120"/>
    <n v="12"/>
    <n v="7248"/>
    <n v="942.24"/>
    <n v="6305.76"/>
    <n v="1812"/>
    <n v="-65232"/>
    <d v="2014-06-01T00:00:00"/>
    <n v="6"/>
    <s v="June"/>
    <s v="2014"/>
    <n v="-10.344827586206897"/>
    <n v="-108"/>
    <n v="-36"/>
    <x v="0"/>
  </r>
  <r>
    <s v="Midmarket"/>
    <s v="Germany"/>
    <s v="Velo"/>
    <s v="High"/>
    <n v="660"/>
    <n v="120"/>
    <n v="15"/>
    <n v="9900"/>
    <n v="1287"/>
    <n v="8613"/>
    <n v="6600"/>
    <n v="-69300"/>
    <d v="2013-09-01T00:00:00"/>
    <n v="9"/>
    <s v="September"/>
    <s v="2013"/>
    <n v="-8.0459770114942533"/>
    <n v="-105"/>
    <n v="-10.5"/>
    <x v="0"/>
  </r>
  <r>
    <s v="Channel Partners"/>
    <s v="Mexico"/>
    <s v="Velo"/>
    <s v="High"/>
    <n v="410"/>
    <n v="120"/>
    <n v="12"/>
    <n v="4920"/>
    <n v="639.6"/>
    <n v="4280.3999999999996"/>
    <n v="1230"/>
    <n v="-44280"/>
    <d v="2014-10-01T00:00:00"/>
    <n v="10"/>
    <s v="October"/>
    <s v="2014"/>
    <n v="-10.344827586206897"/>
    <n v="-108"/>
    <n v="-36"/>
    <x v="0"/>
  </r>
  <r>
    <s v="Small Business"/>
    <s v="Mexico"/>
    <s v="Velo"/>
    <s v="High"/>
    <n v="2605"/>
    <n v="120"/>
    <n v="300"/>
    <n v="781500"/>
    <n v="101595"/>
    <n v="679905"/>
    <n v="651250"/>
    <n v="468900"/>
    <d v="2013-11-01T00:00:00"/>
    <n v="11"/>
    <s v="November"/>
    <s v="2013"/>
    <n v="0.68965517241379315"/>
    <n v="180"/>
    <n v="0.72"/>
    <x v="1"/>
  </r>
  <r>
    <s v="Channel Partners"/>
    <s v="Germany"/>
    <s v="Velo"/>
    <s v="High"/>
    <n v="1013"/>
    <n v="120"/>
    <n v="12"/>
    <n v="12156"/>
    <n v="1580.28"/>
    <n v="10575.72"/>
    <n v="3039"/>
    <n v="-109404"/>
    <d v="2014-12-01T00:00:00"/>
    <n v="12"/>
    <s v="December"/>
    <s v="2014"/>
    <n v="-10.344827586206897"/>
    <n v="-108"/>
    <n v="-36"/>
    <x v="0"/>
  </r>
  <r>
    <s v="Enterprise"/>
    <s v="Canada"/>
    <s v="VTT"/>
    <s v="High"/>
    <n v="1583"/>
    <n v="250"/>
    <n v="125"/>
    <n v="197875"/>
    <n v="25723.75"/>
    <n v="172151.25"/>
    <n v="189960"/>
    <n v="-197875"/>
    <d v="2014-06-01T00:00:00"/>
    <n v="6"/>
    <s v="June"/>
    <s v="2014"/>
    <n v="-1.1494252873563218"/>
    <n v="-125"/>
    <n v="-1.0416666666666667"/>
    <x v="2"/>
  </r>
  <r>
    <s v="Midmarket"/>
    <s v="Canada"/>
    <s v="VTT"/>
    <s v="High"/>
    <n v="1565"/>
    <n v="250"/>
    <n v="15"/>
    <n v="23475"/>
    <n v="3051.75"/>
    <n v="20423.25"/>
    <n v="15650"/>
    <n v="-367775"/>
    <d v="2014-10-01T00:00:00"/>
    <n v="10"/>
    <s v="October"/>
    <s v="2014"/>
    <n v="-18.007662835249043"/>
    <n v="-235"/>
    <n v="-23.5"/>
    <x v="0"/>
  </r>
  <r>
    <s v="Enterprise"/>
    <s v="Canada"/>
    <s v="Amarilla"/>
    <s v="High"/>
    <n v="1659"/>
    <n v="260"/>
    <n v="125"/>
    <n v="207375"/>
    <n v="26958.75"/>
    <n v="180416.25"/>
    <n v="199080"/>
    <n v="-223965"/>
    <d v="2014-01-01T00:00:00"/>
    <n v="1"/>
    <s v="January"/>
    <s v="2014"/>
    <n v="-1.2413793103448276"/>
    <n v="-135"/>
    <n v="-1.125"/>
    <x v="2"/>
  </r>
  <r>
    <s v="Government"/>
    <s v="France"/>
    <s v="Amarilla"/>
    <s v="High"/>
    <n v="1190"/>
    <n v="260"/>
    <n v="7"/>
    <n v="8330"/>
    <n v="1082.9000000000001"/>
    <n v="7247.1"/>
    <n v="5950"/>
    <n v="-301070"/>
    <d v="2014-06-01T00:00:00"/>
    <n v="6"/>
    <s v="June"/>
    <s v="2014"/>
    <n v="-41.543513957307056"/>
    <n v="-253"/>
    <n v="-50.6"/>
    <x v="0"/>
  </r>
  <r>
    <s v="Channel Partners"/>
    <s v="Mexico"/>
    <s v="Amarilla"/>
    <s v="High"/>
    <n v="410"/>
    <n v="260"/>
    <n v="12"/>
    <n v="4920"/>
    <n v="639.6"/>
    <n v="4280.3999999999996"/>
    <n v="1230"/>
    <n v="-101680"/>
    <d v="2014-10-01T00:00:00"/>
    <n v="10"/>
    <s v="October"/>
    <s v="2014"/>
    <n v="-23.754789272030653"/>
    <n v="-248"/>
    <n v="-82.666666666666671"/>
    <x v="0"/>
  </r>
  <r>
    <s v="Channel Partners"/>
    <s v="Germany"/>
    <s v="Amarilla"/>
    <s v="High"/>
    <n v="1770"/>
    <n v="260"/>
    <n v="12"/>
    <n v="21240"/>
    <n v="2761.2"/>
    <n v="18478.8"/>
    <n v="5310"/>
    <n v="-438960"/>
    <d v="2013-12-01T00:00:00"/>
    <n v="12"/>
    <s v="December"/>
    <s v="2013"/>
    <n v="-23.754789272030653"/>
    <n v="-248"/>
    <n v="-82.666666666666671"/>
    <x v="0"/>
  </r>
  <r>
    <s v="Government"/>
    <s v="Mexico"/>
    <s v="Carretera"/>
    <s v="High"/>
    <n v="2579"/>
    <n v="3"/>
    <n v="20"/>
    <n v="51580"/>
    <n v="7221.2"/>
    <n v="44358.8"/>
    <n v="25790"/>
    <n v="43843"/>
    <d v="2014-04-01T00:00:00"/>
    <n v="4"/>
    <s v="April"/>
    <s v="2014"/>
    <n v="0.98837209302325579"/>
    <n v="17"/>
    <n v="1.7"/>
    <x v="0"/>
  </r>
  <r>
    <s v="Government"/>
    <s v="United States of America"/>
    <s v="Carretera"/>
    <s v="High"/>
    <n v="1743"/>
    <n v="3"/>
    <n v="20"/>
    <n v="34860"/>
    <n v="4880.3999999999996"/>
    <n v="29979.599999999999"/>
    <n v="17430"/>
    <n v="29631"/>
    <d v="2014-05-01T00:00:00"/>
    <n v="5"/>
    <s v="May"/>
    <s v="2014"/>
    <n v="0.9883720930232559"/>
    <n v="17"/>
    <n v="1.7"/>
    <x v="0"/>
  </r>
  <r>
    <s v="Government"/>
    <s v="United States of America"/>
    <s v="Carretera"/>
    <s v="High"/>
    <n v="2996"/>
    <n v="3"/>
    <n v="7"/>
    <n v="20972"/>
    <n v="2936.08"/>
    <n v="18035.919999999998"/>
    <n v="14980"/>
    <n v="11984"/>
    <d v="2013-10-01T00:00:00"/>
    <n v="10"/>
    <s v="October"/>
    <s v="2013"/>
    <n v="0.66445182724252494"/>
    <n v="4"/>
    <n v="0.8"/>
    <x v="0"/>
  </r>
  <r>
    <s v="Government"/>
    <s v="Germany"/>
    <s v="Carretera"/>
    <s v="High"/>
    <n v="280"/>
    <n v="3"/>
    <n v="7"/>
    <n v="1960"/>
    <n v="274.39999999999998"/>
    <n v="1685.6"/>
    <n v="1400"/>
    <n v="1120"/>
    <d v="2014-12-01T00:00:00"/>
    <n v="12"/>
    <s v="December"/>
    <s v="2014"/>
    <n v="0.66445182724252494"/>
    <n v="4"/>
    <n v="0.8"/>
    <x v="0"/>
  </r>
  <r>
    <s v="Government"/>
    <s v="France"/>
    <s v="Montana"/>
    <s v="High"/>
    <n v="293"/>
    <n v="5"/>
    <n v="7"/>
    <n v="2051"/>
    <n v="287.14"/>
    <n v="1763.8600000000001"/>
    <n v="1465"/>
    <n v="586"/>
    <d v="2014-02-01T00:00:00"/>
    <n v="2"/>
    <s v="February"/>
    <s v="2014"/>
    <n v="0.33222591362126241"/>
    <n v="2"/>
    <n v="0.4"/>
    <x v="0"/>
  </r>
  <r>
    <s v="Government"/>
    <s v="United States of America"/>
    <s v="Montana"/>
    <s v="High"/>
    <n v="2996"/>
    <n v="5"/>
    <n v="7"/>
    <n v="20972"/>
    <n v="2936.08"/>
    <n v="18035.919999999998"/>
    <n v="14980"/>
    <n v="5992"/>
    <d v="2013-10-01T00:00:00"/>
    <n v="10"/>
    <s v="October"/>
    <s v="2013"/>
    <n v="0.33222591362126247"/>
    <n v="2"/>
    <n v="0.4"/>
    <x v="0"/>
  </r>
  <r>
    <s v="Midmarket"/>
    <s v="Germany"/>
    <s v="Paseo"/>
    <s v="High"/>
    <n v="278"/>
    <n v="10"/>
    <n v="15"/>
    <n v="4170"/>
    <n v="583.79999999999995"/>
    <n v="3586.2"/>
    <n v="2780"/>
    <n v="1390"/>
    <d v="2014-02-01T00:00:00"/>
    <n v="2"/>
    <s v="February"/>
    <s v="2014"/>
    <n v="0.38759689922480622"/>
    <n v="5"/>
    <n v="0.5"/>
    <x v="0"/>
  </r>
  <r>
    <s v="Government"/>
    <s v="Canada"/>
    <s v="Paseo"/>
    <s v="High"/>
    <n v="2428"/>
    <n v="10"/>
    <n v="20"/>
    <n v="48560"/>
    <n v="6798.4"/>
    <n v="41761.599999999999"/>
    <n v="24280"/>
    <n v="24280"/>
    <d v="2014-03-01T00:00:00"/>
    <n v="3"/>
    <s v="March"/>
    <s v="2014"/>
    <n v="0.58139534883720934"/>
    <n v="10"/>
    <n v="1"/>
    <x v="0"/>
  </r>
  <r>
    <s v="Midmarket"/>
    <s v="United States of America"/>
    <s v="Paseo"/>
    <s v="High"/>
    <n v="1767"/>
    <n v="10"/>
    <n v="15"/>
    <n v="26505"/>
    <n v="3710.7"/>
    <n v="22794.3"/>
    <n v="17670"/>
    <n v="8835"/>
    <d v="2014-09-01T00:00:00"/>
    <n v="9"/>
    <s v="September"/>
    <s v="2014"/>
    <n v="0.38759689922480622"/>
    <n v="5"/>
    <n v="0.5"/>
    <x v="0"/>
  </r>
  <r>
    <s v="Channel Partners"/>
    <s v="France"/>
    <s v="Paseo"/>
    <s v="High"/>
    <n v="1393"/>
    <n v="10"/>
    <n v="12"/>
    <n v="16716"/>
    <n v="2340.2399999999998"/>
    <n v="14375.76"/>
    <n v="4179"/>
    <n v="2786"/>
    <d v="2014-10-01T00:00:00"/>
    <n v="10"/>
    <s v="October"/>
    <s v="2014"/>
    <n v="0.19379844961240308"/>
    <n v="2"/>
    <n v="0.66666666666666663"/>
    <x v="0"/>
  </r>
  <r>
    <s v="Government"/>
    <s v="Germany"/>
    <s v="VTT"/>
    <s v="High"/>
    <n v="280"/>
    <n v="250"/>
    <n v="7"/>
    <n v="1960"/>
    <n v="274.39999999999998"/>
    <n v="1685.6"/>
    <n v="1400"/>
    <n v="-68040"/>
    <d v="2014-12-01T00:00:00"/>
    <n v="12"/>
    <s v="December"/>
    <s v="2014"/>
    <n v="-40.365448504983391"/>
    <n v="-243"/>
    <n v="-48.6"/>
    <x v="0"/>
  </r>
  <r>
    <s v="Channel Partners"/>
    <s v="France"/>
    <s v="Amarilla"/>
    <s v="High"/>
    <n v="1393"/>
    <n v="260"/>
    <n v="12"/>
    <n v="16716"/>
    <n v="2340.2399999999998"/>
    <n v="14375.76"/>
    <n v="4179"/>
    <n v="-345464"/>
    <d v="2014-10-01T00:00:00"/>
    <n v="10"/>
    <s v="October"/>
    <s v="2014"/>
    <n v="-24.031007751937985"/>
    <n v="-248"/>
    <n v="-82.666666666666671"/>
    <x v="0"/>
  </r>
  <r>
    <s v="Channel Partners"/>
    <s v="United States of America"/>
    <s v="Amarilla"/>
    <s v="High"/>
    <n v="2015"/>
    <n v="260"/>
    <n v="12"/>
    <n v="24180"/>
    <n v="3385.2"/>
    <n v="20794.8"/>
    <n v="6045"/>
    <n v="-499720"/>
    <d v="2013-12-01T00:00:00"/>
    <n v="12"/>
    <s v="December"/>
    <s v="2013"/>
    <n v="-24.031007751937985"/>
    <n v="-248"/>
    <n v="-82.666666666666671"/>
    <x v="0"/>
  </r>
  <r>
    <s v="Small Business"/>
    <s v="Mexico"/>
    <s v="Carretera"/>
    <s v="High"/>
    <n v="801"/>
    <n v="3"/>
    <n v="300"/>
    <n v="240300"/>
    <n v="33642"/>
    <n v="206658"/>
    <n v="200250"/>
    <n v="237897"/>
    <d v="2014-07-01T00:00:00"/>
    <n v="7"/>
    <s v="July"/>
    <s v="2014"/>
    <n v="1.1511627906976745"/>
    <n v="297"/>
    <n v="1.1879999999999999"/>
    <x v="1"/>
  </r>
  <r>
    <s v="Enterprise"/>
    <s v="France"/>
    <s v="Carretera"/>
    <s v="High"/>
    <n v="1023"/>
    <n v="3"/>
    <n v="125"/>
    <n v="127875"/>
    <n v="17902.5"/>
    <n v="109972.5"/>
    <n v="122760"/>
    <n v="124806"/>
    <d v="2013-09-01T00:00:00"/>
    <n v="9"/>
    <s v="September"/>
    <s v="2013"/>
    <n v="1.1348837209302325"/>
    <n v="122"/>
    <n v="1.0166666666666666"/>
    <x v="2"/>
  </r>
  <r>
    <s v="Small Business"/>
    <s v="Canada"/>
    <s v="Carretera"/>
    <s v="High"/>
    <n v="1496"/>
    <n v="3"/>
    <n v="300"/>
    <n v="448800"/>
    <n v="62832"/>
    <n v="385968"/>
    <n v="374000"/>
    <n v="444312"/>
    <d v="2014-10-01T00:00:00"/>
    <n v="10"/>
    <s v="October"/>
    <s v="2014"/>
    <n v="1.1511627906976745"/>
    <n v="297"/>
    <n v="1.1879999999999999"/>
    <x v="1"/>
  </r>
  <r>
    <s v="Small Business"/>
    <s v="United States of America"/>
    <s v="Carretera"/>
    <s v="High"/>
    <n v="1010"/>
    <n v="3"/>
    <n v="300"/>
    <n v="303000"/>
    <n v="42420"/>
    <n v="260580"/>
    <n v="252500"/>
    <n v="299970"/>
    <d v="2014-10-01T00:00:00"/>
    <n v="10"/>
    <s v="October"/>
    <s v="2014"/>
    <n v="1.1511627906976745"/>
    <n v="297"/>
    <n v="1.1879999999999999"/>
    <x v="1"/>
  </r>
  <r>
    <s v="Midmarket"/>
    <s v="Germany"/>
    <s v="Carretera"/>
    <s v="High"/>
    <n v="1513"/>
    <n v="3"/>
    <n v="15"/>
    <n v="22695"/>
    <n v="3177.3"/>
    <n v="19517.7"/>
    <n v="15130"/>
    <n v="18156"/>
    <d v="2014-11-01T00:00:00"/>
    <n v="11"/>
    <s v="November"/>
    <s v="2014"/>
    <n v="0.93023255813953487"/>
    <n v="12"/>
    <n v="1.2"/>
    <x v="0"/>
  </r>
  <r>
    <s v="Midmarket"/>
    <s v="Canada"/>
    <s v="Carretera"/>
    <s v="High"/>
    <n v="2300"/>
    <n v="3"/>
    <n v="15"/>
    <n v="34500"/>
    <n v="4830"/>
    <n v="29670"/>
    <n v="23000"/>
    <n v="27600"/>
    <d v="2014-12-01T00:00:00"/>
    <n v="12"/>
    <s v="December"/>
    <s v="2014"/>
    <n v="0.93023255813953487"/>
    <n v="12"/>
    <n v="1.2"/>
    <x v="0"/>
  </r>
  <r>
    <s v="Enterprise"/>
    <s v="Mexico"/>
    <s v="Carretera"/>
    <s v="High"/>
    <n v="2821"/>
    <n v="3"/>
    <n v="125"/>
    <n v="352625"/>
    <n v="49367.5"/>
    <n v="303257.5"/>
    <n v="338520"/>
    <n v="344162"/>
    <d v="2013-12-01T00:00:00"/>
    <n v="12"/>
    <s v="December"/>
    <s v="2013"/>
    <n v="1.1348837209302325"/>
    <n v="122"/>
    <n v="1.0166666666666666"/>
    <x v="2"/>
  </r>
  <r>
    <s v="Government"/>
    <s v="Canada"/>
    <s v="Montana"/>
    <s v="High"/>
    <n v="2227.5"/>
    <n v="5"/>
    <n v="350"/>
    <n v="779625"/>
    <n v="109147.5"/>
    <n v="670477.5"/>
    <n v="579150"/>
    <n v="768487.5"/>
    <d v="2014-01-01T00:00:00"/>
    <n v="1"/>
    <s v="January"/>
    <s v="2014"/>
    <n v="1.1461794019933556"/>
    <n v="345"/>
    <n v="1.3269230769230769"/>
    <x v="1"/>
  </r>
  <r>
    <s v="Government"/>
    <s v="Germany"/>
    <s v="Montana"/>
    <s v="High"/>
    <n v="1199"/>
    <n v="5"/>
    <n v="350"/>
    <n v="419650"/>
    <n v="58751"/>
    <n v="360899"/>
    <n v="311740"/>
    <n v="413655"/>
    <d v="2014-04-01T00:00:00"/>
    <n v="4"/>
    <s v="April"/>
    <s v="2014"/>
    <n v="1.1461794019933556"/>
    <n v="345"/>
    <n v="1.3269230769230769"/>
    <x v="1"/>
  </r>
  <r>
    <s v="Government"/>
    <s v="Canada"/>
    <s v="Montana"/>
    <s v="High"/>
    <n v="200"/>
    <n v="5"/>
    <n v="350"/>
    <n v="70000"/>
    <n v="9800"/>
    <n v="60200"/>
    <n v="52000"/>
    <n v="69000"/>
    <d v="2014-05-01T00:00:00"/>
    <n v="5"/>
    <s v="May"/>
    <s v="2014"/>
    <n v="1.1461794019933556"/>
    <n v="345"/>
    <n v="1.3269230769230769"/>
    <x v="1"/>
  </r>
  <r>
    <s v="Government"/>
    <s v="Canada"/>
    <s v="Montana"/>
    <s v="High"/>
    <n v="388"/>
    <n v="5"/>
    <n v="7"/>
    <n v="2716"/>
    <n v="380.24"/>
    <n v="2335.7600000000002"/>
    <n v="1940"/>
    <n v="776"/>
    <d v="2014-09-01T00:00:00"/>
    <n v="9"/>
    <s v="September"/>
    <s v="2014"/>
    <n v="0.33222591362126241"/>
    <n v="2"/>
    <n v="0.4"/>
    <x v="0"/>
  </r>
  <r>
    <s v="Government"/>
    <s v="Mexico"/>
    <s v="Montana"/>
    <s v="High"/>
    <n v="1727"/>
    <n v="5"/>
    <n v="7"/>
    <n v="12089"/>
    <n v="1692.46"/>
    <n v="10396.540000000001"/>
    <n v="8635"/>
    <n v="3454"/>
    <d v="2013-10-01T00:00:00"/>
    <n v="10"/>
    <s v="October"/>
    <s v="2013"/>
    <n v="0.33222591362126241"/>
    <n v="2"/>
    <n v="0.4"/>
    <x v="0"/>
  </r>
  <r>
    <s v="Midmarket"/>
    <s v="Canada"/>
    <s v="Montana"/>
    <s v="High"/>
    <n v="2300"/>
    <n v="5"/>
    <n v="15"/>
    <n v="34500"/>
    <n v="4830"/>
    <n v="29670"/>
    <n v="23000"/>
    <n v="23000"/>
    <d v="2014-12-01T00:00:00"/>
    <n v="12"/>
    <s v="December"/>
    <s v="2014"/>
    <n v="0.77519379844961245"/>
    <n v="10"/>
    <n v="1"/>
    <x v="0"/>
  </r>
  <r>
    <s v="Government"/>
    <s v="Mexico"/>
    <s v="Paseo"/>
    <s v="High"/>
    <n v="260"/>
    <n v="10"/>
    <n v="20"/>
    <n v="5200"/>
    <n v="728"/>
    <n v="4472"/>
    <n v="2600"/>
    <n v="2600"/>
    <d v="2014-02-01T00:00:00"/>
    <n v="2"/>
    <s v="February"/>
    <s v="2014"/>
    <n v="0.58139534883720934"/>
    <n v="10"/>
    <n v="1"/>
    <x v="0"/>
  </r>
  <r>
    <s v="Midmarket"/>
    <s v="Canada"/>
    <s v="Paseo"/>
    <s v="High"/>
    <n v="2470"/>
    <n v="10"/>
    <n v="15"/>
    <n v="37050"/>
    <n v="5187"/>
    <n v="31863"/>
    <n v="24700"/>
    <n v="12350"/>
    <d v="2013-09-01T00:00:00"/>
    <n v="9"/>
    <s v="September"/>
    <s v="2013"/>
    <n v="0.38759689922480622"/>
    <n v="5"/>
    <n v="0.5"/>
    <x v="0"/>
  </r>
  <r>
    <s v="Midmarket"/>
    <s v="Canada"/>
    <s v="Paseo"/>
    <s v="High"/>
    <n v="1743"/>
    <n v="10"/>
    <n v="15"/>
    <n v="26145"/>
    <n v="3660.3"/>
    <n v="22484.7"/>
    <n v="17430"/>
    <n v="8715"/>
    <d v="2013-10-01T00:00:00"/>
    <n v="10"/>
    <s v="October"/>
    <s v="2013"/>
    <n v="0.38759689922480617"/>
    <n v="5"/>
    <n v="0.5"/>
    <x v="0"/>
  </r>
  <r>
    <s v="Channel Partners"/>
    <s v="United States of America"/>
    <s v="Paseo"/>
    <s v="High"/>
    <n v="2914"/>
    <n v="10"/>
    <n v="12"/>
    <n v="34968"/>
    <n v="4895.5200000000004"/>
    <n v="30072.48"/>
    <n v="8742"/>
    <n v="5828"/>
    <d v="2014-10-01T00:00:00"/>
    <n v="10"/>
    <s v="October"/>
    <s v="2014"/>
    <n v="0.19379844961240311"/>
    <n v="2"/>
    <n v="0.66666666666666663"/>
    <x v="0"/>
  </r>
  <r>
    <s v="Government"/>
    <s v="France"/>
    <s v="Paseo"/>
    <s v="High"/>
    <n v="1731"/>
    <n v="10"/>
    <n v="7"/>
    <n v="12117"/>
    <n v="1696.38"/>
    <n v="10420.619999999999"/>
    <n v="8655"/>
    <n v="-5193"/>
    <d v="2014-10-01T00:00:00"/>
    <n v="10"/>
    <s v="October"/>
    <s v="2014"/>
    <n v="-0.49833887043189373"/>
    <n v="-3"/>
    <n v="-0.6"/>
    <x v="0"/>
  </r>
  <r>
    <s v="Government"/>
    <s v="Canada"/>
    <s v="Paseo"/>
    <s v="High"/>
    <n v="700"/>
    <n v="10"/>
    <n v="350"/>
    <n v="245000"/>
    <n v="34300"/>
    <n v="210700"/>
    <n v="182000"/>
    <n v="238000"/>
    <d v="2014-11-01T00:00:00"/>
    <n v="11"/>
    <s v="November"/>
    <s v="2014"/>
    <n v="1.1295681063122924"/>
    <n v="340"/>
    <n v="1.3076923076923077"/>
    <x v="1"/>
  </r>
  <r>
    <s v="Channel Partners"/>
    <s v="Canada"/>
    <s v="Paseo"/>
    <s v="High"/>
    <n v="2222"/>
    <n v="10"/>
    <n v="12"/>
    <n v="26664"/>
    <n v="3732.96"/>
    <n v="22931.040000000001"/>
    <n v="6666"/>
    <n v="4444"/>
    <d v="2013-11-01T00:00:00"/>
    <n v="11"/>
    <s v="November"/>
    <s v="2013"/>
    <n v="0.19379844961240308"/>
    <n v="2"/>
    <n v="0.66666666666666663"/>
    <x v="0"/>
  </r>
  <r>
    <s v="Government"/>
    <s v="United States of America"/>
    <s v="Paseo"/>
    <s v="High"/>
    <n v="1177"/>
    <n v="10"/>
    <n v="350"/>
    <n v="411950"/>
    <n v="57673"/>
    <n v="354277"/>
    <n v="306020"/>
    <n v="400180"/>
    <d v="2014-11-01T00:00:00"/>
    <n v="11"/>
    <s v="November"/>
    <s v="2014"/>
    <n v="1.1295681063122924"/>
    <n v="340"/>
    <n v="1.3076923076923077"/>
    <x v="1"/>
  </r>
  <r>
    <s v="Government"/>
    <s v="France"/>
    <s v="Paseo"/>
    <s v="High"/>
    <n v="1922"/>
    <n v="10"/>
    <n v="350"/>
    <n v="672700"/>
    <n v="94178"/>
    <n v="578522"/>
    <n v="499720"/>
    <n v="653480"/>
    <d v="2013-11-01T00:00:00"/>
    <n v="11"/>
    <s v="November"/>
    <s v="2013"/>
    <n v="1.1295681063122924"/>
    <n v="340"/>
    <n v="1.3076923076923077"/>
    <x v="1"/>
  </r>
  <r>
    <s v="Enterprise"/>
    <s v="Mexico"/>
    <s v="Velo"/>
    <s v="High"/>
    <n v="1575"/>
    <n v="120"/>
    <n v="125"/>
    <n v="196875"/>
    <n v="27562.5"/>
    <n v="169312.5"/>
    <n v="189000"/>
    <n v="7875"/>
    <d v="2014-02-01T00:00:00"/>
    <n v="2"/>
    <s v="February"/>
    <s v="2014"/>
    <n v="4.6511627906976744E-2"/>
    <n v="5"/>
    <n v="4.1666666666666664E-2"/>
    <x v="2"/>
  </r>
  <r>
    <s v="Government"/>
    <s v="United States of America"/>
    <s v="Velo"/>
    <s v="High"/>
    <n v="606"/>
    <n v="120"/>
    <n v="20"/>
    <n v="12120"/>
    <n v="1696.8000000000002"/>
    <n v="10423.200000000001"/>
    <n v="6060"/>
    <n v="-60600"/>
    <d v="2014-04-01T00:00:00"/>
    <n v="4"/>
    <s v="April"/>
    <s v="2014"/>
    <n v="-5.8139534883720927"/>
    <n v="-100"/>
    <n v="-10"/>
    <x v="0"/>
  </r>
  <r>
    <s v="Small Business"/>
    <s v="United States of America"/>
    <s v="Velo"/>
    <s v="High"/>
    <n v="2460"/>
    <n v="120"/>
    <n v="300"/>
    <n v="738000"/>
    <n v="103320"/>
    <n v="634680"/>
    <n v="615000"/>
    <n v="442800"/>
    <d v="2014-07-01T00:00:00"/>
    <n v="7"/>
    <s v="July"/>
    <s v="2014"/>
    <n v="0.69767441860465118"/>
    <n v="180"/>
    <n v="0.72"/>
    <x v="1"/>
  </r>
  <r>
    <s v="Small Business"/>
    <s v="Canada"/>
    <s v="Velo"/>
    <s v="High"/>
    <n v="269"/>
    <n v="120"/>
    <n v="300"/>
    <n v="80700"/>
    <n v="11298"/>
    <n v="69402"/>
    <n v="67250"/>
    <n v="48420"/>
    <d v="2013-10-01T00:00:00"/>
    <n v="10"/>
    <s v="October"/>
    <s v="2013"/>
    <n v="0.69767441860465118"/>
    <n v="180"/>
    <n v="0.72"/>
    <x v="1"/>
  </r>
  <r>
    <s v="Small Business"/>
    <s v="Germany"/>
    <s v="Velo"/>
    <s v="High"/>
    <n v="2536"/>
    <n v="120"/>
    <n v="300"/>
    <n v="760800"/>
    <n v="106512"/>
    <n v="654288"/>
    <n v="634000"/>
    <n v="456480"/>
    <d v="2013-11-01T00:00:00"/>
    <n v="11"/>
    <s v="November"/>
    <s v="2013"/>
    <n v="0.69767441860465118"/>
    <n v="180"/>
    <n v="0.72"/>
    <x v="1"/>
  </r>
  <r>
    <s v="Government"/>
    <s v="Mexico"/>
    <s v="VTT"/>
    <s v="High"/>
    <n v="2903"/>
    <n v="250"/>
    <n v="7"/>
    <n v="20321"/>
    <n v="2844.94"/>
    <n v="17476.060000000001"/>
    <n v="14515"/>
    <n v="-705429"/>
    <d v="2014-03-01T00:00:00"/>
    <n v="3"/>
    <s v="March"/>
    <s v="2014"/>
    <n v="-40.365448504983384"/>
    <n v="-243"/>
    <n v="-48.6"/>
    <x v="0"/>
  </r>
  <r>
    <s v="Small Business"/>
    <s v="United States of America"/>
    <s v="VTT"/>
    <s v="High"/>
    <n v="2541"/>
    <n v="250"/>
    <n v="300"/>
    <n v="762300"/>
    <n v="106722"/>
    <n v="655578"/>
    <n v="635250"/>
    <n v="127050"/>
    <d v="2014-08-01T00:00:00"/>
    <n v="8"/>
    <s v="August"/>
    <s v="2014"/>
    <n v="0.19379844961240311"/>
    <n v="50"/>
    <n v="0.2"/>
    <x v="1"/>
  </r>
  <r>
    <s v="Small Business"/>
    <s v="Canada"/>
    <s v="VTT"/>
    <s v="High"/>
    <n v="269"/>
    <n v="250"/>
    <n v="300"/>
    <n v="80700"/>
    <n v="11298"/>
    <n v="69402"/>
    <n v="67250"/>
    <n v="13450"/>
    <d v="2013-10-01T00:00:00"/>
    <n v="10"/>
    <s v="October"/>
    <s v="2013"/>
    <n v="0.19379844961240311"/>
    <n v="50"/>
    <n v="0.2"/>
    <x v="1"/>
  </r>
  <r>
    <s v="Small Business"/>
    <s v="Canada"/>
    <s v="VTT"/>
    <s v="High"/>
    <n v="1496"/>
    <n v="250"/>
    <n v="300"/>
    <n v="448800"/>
    <n v="62832"/>
    <n v="385968"/>
    <n v="374000"/>
    <n v="74800"/>
    <d v="2014-10-01T00:00:00"/>
    <n v="10"/>
    <s v="October"/>
    <s v="2014"/>
    <n v="0.19379844961240311"/>
    <n v="50"/>
    <n v="0.2"/>
    <x v="1"/>
  </r>
  <r>
    <s v="Small Business"/>
    <s v="United States of America"/>
    <s v="VTT"/>
    <s v="High"/>
    <n v="1010"/>
    <n v="250"/>
    <n v="300"/>
    <n v="303000"/>
    <n v="42420"/>
    <n v="260580"/>
    <n v="252500"/>
    <n v="50500"/>
    <d v="2014-10-01T00:00:00"/>
    <n v="10"/>
    <s v="October"/>
    <s v="2014"/>
    <n v="0.19379844961240311"/>
    <n v="50"/>
    <n v="0.2"/>
    <x v="1"/>
  </r>
  <r>
    <s v="Government"/>
    <s v="France"/>
    <s v="VTT"/>
    <s v="High"/>
    <n v="1281"/>
    <n v="250"/>
    <n v="350"/>
    <n v="448350"/>
    <n v="62769"/>
    <n v="385581"/>
    <n v="333060"/>
    <n v="128100"/>
    <d v="2013-12-01T00:00:00"/>
    <n v="12"/>
    <s v="December"/>
    <s v="2013"/>
    <n v="0.33222591362126247"/>
    <n v="100"/>
    <n v="0.38461538461538464"/>
    <x v="1"/>
  </r>
  <r>
    <s v="Small Business"/>
    <s v="Canada"/>
    <s v="Amarilla"/>
    <s v="High"/>
    <n v="888"/>
    <n v="260"/>
    <n v="300"/>
    <n v="266400"/>
    <n v="37296"/>
    <n v="229104"/>
    <n v="222000"/>
    <n v="35520"/>
    <d v="2014-03-01T00:00:00"/>
    <n v="3"/>
    <s v="March"/>
    <s v="2014"/>
    <n v="0.15503875968992248"/>
    <n v="40"/>
    <n v="0.16"/>
    <x v="1"/>
  </r>
  <r>
    <s v="Enterprise"/>
    <s v="United States of America"/>
    <s v="Amarilla"/>
    <s v="High"/>
    <n v="2844"/>
    <n v="260"/>
    <n v="125"/>
    <n v="355500"/>
    <n v="49770"/>
    <n v="305730"/>
    <n v="341280"/>
    <n v="-383940"/>
    <d v="2014-05-01T00:00:00"/>
    <n v="5"/>
    <s v="May"/>
    <s v="2014"/>
    <n v="-1.2558139534883721"/>
    <n v="-135"/>
    <n v="-1.125"/>
    <x v="2"/>
  </r>
  <r>
    <s v="Channel Partners"/>
    <s v="France"/>
    <s v="Amarilla"/>
    <s v="High"/>
    <n v="2475"/>
    <n v="260"/>
    <n v="12"/>
    <n v="29700"/>
    <n v="4158"/>
    <n v="25542"/>
    <n v="7425"/>
    <n v="-613800"/>
    <d v="2014-08-01T00:00:00"/>
    <n v="8"/>
    <s v="August"/>
    <s v="2014"/>
    <n v="-24.031007751937985"/>
    <n v="-248"/>
    <n v="-82.666666666666671"/>
    <x v="0"/>
  </r>
  <r>
    <s v="Midmarket"/>
    <s v="Canada"/>
    <s v="Amarilla"/>
    <s v="High"/>
    <n v="1743"/>
    <n v="260"/>
    <n v="15"/>
    <n v="26145"/>
    <n v="3660.3"/>
    <n v="22484.7"/>
    <n v="17430"/>
    <n v="-427035"/>
    <d v="2013-10-01T00:00:00"/>
    <n v="10"/>
    <s v="October"/>
    <s v="2013"/>
    <n v="-18.992248062015502"/>
    <n v="-245"/>
    <n v="-24.5"/>
    <x v="0"/>
  </r>
  <r>
    <s v="Channel Partners"/>
    <s v="United States of America"/>
    <s v="Amarilla"/>
    <s v="High"/>
    <n v="2914"/>
    <n v="260"/>
    <n v="12"/>
    <n v="34968"/>
    <n v="4895.5200000000004"/>
    <n v="30072.48"/>
    <n v="8742"/>
    <n v="-722672"/>
    <d v="2014-10-01T00:00:00"/>
    <n v="10"/>
    <s v="October"/>
    <s v="2014"/>
    <n v="-24.031007751937985"/>
    <n v="-248"/>
    <n v="-82.666666666666671"/>
    <x v="0"/>
  </r>
  <r>
    <s v="Government"/>
    <s v="France"/>
    <s v="Amarilla"/>
    <s v="High"/>
    <n v="1731"/>
    <n v="260"/>
    <n v="7"/>
    <n v="12117"/>
    <n v="1696.38"/>
    <n v="10420.619999999999"/>
    <n v="8655"/>
    <n v="-437943"/>
    <d v="2014-10-01T00:00:00"/>
    <n v="10"/>
    <s v="October"/>
    <s v="2014"/>
    <n v="-42.026578073089702"/>
    <n v="-253"/>
    <n v="-50.6"/>
    <x v="0"/>
  </r>
  <r>
    <s v="Government"/>
    <s v="Mexico"/>
    <s v="Amarilla"/>
    <s v="High"/>
    <n v="1727"/>
    <n v="260"/>
    <n v="7"/>
    <n v="12089"/>
    <n v="1692.46"/>
    <n v="10396.540000000001"/>
    <n v="8635"/>
    <n v="-436931"/>
    <d v="2013-10-01T00:00:00"/>
    <n v="10"/>
    <s v="October"/>
    <s v="2013"/>
    <n v="-42.026578073089695"/>
    <n v="-253"/>
    <n v="-50.6"/>
    <x v="0"/>
  </r>
  <r>
    <s v="Midmarket"/>
    <s v="Mexico"/>
    <s v="Amarilla"/>
    <s v="High"/>
    <n v="1870"/>
    <n v="260"/>
    <n v="15"/>
    <n v="28050"/>
    <n v="3927"/>
    <n v="24123"/>
    <n v="18700"/>
    <n v="-458150"/>
    <d v="2013-11-01T00:00:00"/>
    <n v="11"/>
    <s v="November"/>
    <s v="2013"/>
    <n v="-18.992248062015506"/>
    <n v="-245"/>
    <n v="-24.5"/>
    <x v="0"/>
  </r>
  <r>
    <s v="Enterprise"/>
    <s v="France"/>
    <s v="Carretera"/>
    <s v="High"/>
    <n v="1174"/>
    <n v="3"/>
    <n v="125"/>
    <n v="146750"/>
    <n v="22012.5"/>
    <n v="124737.5"/>
    <n v="140880"/>
    <n v="143228"/>
    <d v="2014-08-01T00:00:00"/>
    <n v="8"/>
    <s v="August"/>
    <s v="2014"/>
    <n v="1.148235294117647"/>
    <n v="122"/>
    <n v="1.0166666666666666"/>
    <x v="2"/>
  </r>
  <r>
    <s v="Enterprise"/>
    <s v="Germany"/>
    <s v="Carretera"/>
    <s v="High"/>
    <n v="2767"/>
    <n v="3"/>
    <n v="125"/>
    <n v="345875"/>
    <n v="51881.25"/>
    <n v="293993.75"/>
    <n v="332040"/>
    <n v="337574"/>
    <d v="2014-08-01T00:00:00"/>
    <n v="8"/>
    <s v="August"/>
    <s v="2014"/>
    <n v="1.148235294117647"/>
    <n v="122"/>
    <n v="1.0166666666666666"/>
    <x v="2"/>
  </r>
  <r>
    <s v="Enterprise"/>
    <s v="Germany"/>
    <s v="Carretera"/>
    <s v="High"/>
    <n v="1085"/>
    <n v="3"/>
    <n v="125"/>
    <n v="135625"/>
    <n v="20343.75"/>
    <n v="115281.25"/>
    <n v="130200"/>
    <n v="132370"/>
    <d v="2014-10-01T00:00:00"/>
    <n v="10"/>
    <s v="October"/>
    <s v="2014"/>
    <n v="1.148235294117647"/>
    <n v="122"/>
    <n v="1.0166666666666666"/>
    <x v="2"/>
  </r>
  <r>
    <s v="Small Business"/>
    <s v="Mexico"/>
    <s v="Montana"/>
    <s v="High"/>
    <n v="546"/>
    <n v="5"/>
    <n v="300"/>
    <n v="163800"/>
    <n v="24570"/>
    <n v="139230"/>
    <n v="136500"/>
    <n v="161070"/>
    <d v="2014-10-01T00:00:00"/>
    <n v="10"/>
    <s v="October"/>
    <s v="2014"/>
    <n v="1.1568627450980393"/>
    <n v="295"/>
    <n v="1.18"/>
    <x v="1"/>
  </r>
  <r>
    <s v="Government"/>
    <s v="Germany"/>
    <s v="Paseo"/>
    <s v="High"/>
    <n v="1158"/>
    <n v="10"/>
    <n v="20"/>
    <n v="23160"/>
    <n v="3474"/>
    <n v="19686"/>
    <n v="11580"/>
    <n v="11580"/>
    <d v="2014-03-01T00:00:00"/>
    <n v="3"/>
    <s v="March"/>
    <s v="2014"/>
    <n v="0.58823529411764708"/>
    <n v="10"/>
    <n v="1"/>
    <x v="0"/>
  </r>
  <r>
    <s v="Midmarket"/>
    <s v="Canada"/>
    <s v="Paseo"/>
    <s v="High"/>
    <n v="1614"/>
    <n v="10"/>
    <n v="15"/>
    <n v="24210"/>
    <n v="3631.5"/>
    <n v="20578.5"/>
    <n v="16140"/>
    <n v="8070"/>
    <d v="2014-04-01T00:00:00"/>
    <n v="4"/>
    <s v="April"/>
    <s v="2014"/>
    <n v="0.39215686274509803"/>
    <n v="5"/>
    <n v="0.5"/>
    <x v="0"/>
  </r>
  <r>
    <s v="Government"/>
    <s v="Mexico"/>
    <s v="Paseo"/>
    <s v="High"/>
    <n v="2535"/>
    <n v="10"/>
    <n v="7"/>
    <n v="17745"/>
    <n v="2661.75"/>
    <n v="15083.25"/>
    <n v="12675"/>
    <n v="-7605"/>
    <d v="2014-04-01T00:00:00"/>
    <n v="4"/>
    <s v="April"/>
    <s v="2014"/>
    <n v="-0.50420168067226889"/>
    <n v="-3"/>
    <n v="-0.6"/>
    <x v="0"/>
  </r>
  <r>
    <s v="Government"/>
    <s v="Mexico"/>
    <s v="Paseo"/>
    <s v="High"/>
    <n v="2851"/>
    <n v="10"/>
    <n v="350"/>
    <n v="997850"/>
    <n v="149677.5"/>
    <n v="848172.5"/>
    <n v="741260"/>
    <n v="969340"/>
    <d v="2014-05-01T00:00:00"/>
    <n v="5"/>
    <s v="May"/>
    <s v="2014"/>
    <n v="1.1428571428571428"/>
    <n v="340"/>
    <n v="1.3076923076923077"/>
    <x v="1"/>
  </r>
  <r>
    <s v="Midmarket"/>
    <s v="Canada"/>
    <s v="Paseo"/>
    <s v="High"/>
    <n v="2559"/>
    <n v="10"/>
    <n v="15"/>
    <n v="38385"/>
    <n v="5757.75"/>
    <n v="32627.25"/>
    <n v="25590"/>
    <n v="12795"/>
    <d v="2014-08-01T00:00:00"/>
    <n v="8"/>
    <s v="August"/>
    <s v="2014"/>
    <n v="0.39215686274509803"/>
    <n v="5"/>
    <n v="0.5"/>
    <x v="0"/>
  </r>
  <r>
    <s v="Government"/>
    <s v="United States of America"/>
    <s v="Paseo"/>
    <s v="High"/>
    <n v="267"/>
    <n v="10"/>
    <n v="20"/>
    <n v="5340"/>
    <n v="801"/>
    <n v="4539"/>
    <n v="2670"/>
    <n v="2670"/>
    <d v="2013-10-01T00:00:00"/>
    <n v="10"/>
    <s v="October"/>
    <s v="2013"/>
    <n v="0.58823529411764708"/>
    <n v="10"/>
    <n v="1"/>
    <x v="0"/>
  </r>
  <r>
    <s v="Enterprise"/>
    <s v="Germany"/>
    <s v="Paseo"/>
    <s v="High"/>
    <n v="1085"/>
    <n v="10"/>
    <n v="125"/>
    <n v="135625"/>
    <n v="20343.75"/>
    <n v="115281.25"/>
    <n v="130200"/>
    <n v="124775"/>
    <d v="2014-10-01T00:00:00"/>
    <n v="10"/>
    <s v="October"/>
    <s v="2014"/>
    <n v="1.0823529411764705"/>
    <n v="115"/>
    <n v="0.95833333333333337"/>
    <x v="2"/>
  </r>
  <r>
    <s v="Midmarket"/>
    <s v="Germany"/>
    <s v="Paseo"/>
    <s v="High"/>
    <n v="1175"/>
    <n v="10"/>
    <n v="15"/>
    <n v="17625"/>
    <n v="2643.75"/>
    <n v="14981.25"/>
    <n v="11750"/>
    <n v="5875"/>
    <d v="2014-10-01T00:00:00"/>
    <n v="10"/>
    <s v="October"/>
    <s v="2014"/>
    <n v="0.39215686274509803"/>
    <n v="5"/>
    <n v="0.5"/>
    <x v="0"/>
  </r>
  <r>
    <s v="Government"/>
    <s v="United States of America"/>
    <s v="Paseo"/>
    <s v="High"/>
    <n v="2007"/>
    <n v="10"/>
    <n v="350"/>
    <n v="702450"/>
    <n v="105367.5"/>
    <n v="597082.5"/>
    <n v="521820"/>
    <n v="682380"/>
    <d v="2013-11-01T00:00:00"/>
    <n v="11"/>
    <s v="November"/>
    <s v="2013"/>
    <n v="1.1428571428571428"/>
    <n v="340"/>
    <n v="1.3076923076923077"/>
    <x v="1"/>
  </r>
  <r>
    <s v="Government"/>
    <s v="Mexico"/>
    <s v="Paseo"/>
    <s v="High"/>
    <n v="2151"/>
    <n v="10"/>
    <n v="350"/>
    <n v="752850"/>
    <n v="112927.5"/>
    <n v="639922.5"/>
    <n v="559260"/>
    <n v="731340"/>
    <d v="2013-11-01T00:00:00"/>
    <n v="11"/>
    <s v="November"/>
    <s v="2013"/>
    <n v="1.1428571428571428"/>
    <n v="340"/>
    <n v="1.3076923076923077"/>
    <x v="1"/>
  </r>
  <r>
    <s v="Channel Partners"/>
    <s v="United States of America"/>
    <s v="Paseo"/>
    <s v="High"/>
    <n v="914"/>
    <n v="10"/>
    <n v="12"/>
    <n v="10968"/>
    <n v="1645.2"/>
    <n v="9322.7999999999993"/>
    <n v="2742"/>
    <n v="1828"/>
    <d v="2014-12-01T00:00:00"/>
    <n v="12"/>
    <s v="December"/>
    <s v="2014"/>
    <n v="0.19607843137254904"/>
    <n v="2"/>
    <n v="0.66666666666666663"/>
    <x v="0"/>
  </r>
  <r>
    <s v="Government"/>
    <s v="France"/>
    <s v="Paseo"/>
    <s v="High"/>
    <n v="293"/>
    <n v="10"/>
    <n v="20"/>
    <n v="5860"/>
    <n v="879"/>
    <n v="4981"/>
    <n v="2930"/>
    <n v="2930"/>
    <d v="2014-12-01T00:00:00"/>
    <n v="12"/>
    <s v="December"/>
    <s v="2014"/>
    <n v="0.58823529411764708"/>
    <n v="10"/>
    <n v="1"/>
    <x v="0"/>
  </r>
  <r>
    <s v="Channel Partners"/>
    <s v="Mexico"/>
    <s v="Velo"/>
    <s v="High"/>
    <n v="500"/>
    <n v="120"/>
    <n v="12"/>
    <n v="6000"/>
    <n v="900"/>
    <n v="5100"/>
    <n v="1500"/>
    <n v="-54000"/>
    <d v="2014-03-01T00:00:00"/>
    <n v="3"/>
    <s v="March"/>
    <s v="2014"/>
    <n v="-10.588235294117647"/>
    <n v="-108"/>
    <n v="-36"/>
    <x v="0"/>
  </r>
  <r>
    <s v="Midmarket"/>
    <s v="France"/>
    <s v="Velo"/>
    <s v="High"/>
    <n v="2826"/>
    <n v="120"/>
    <n v="15"/>
    <n v="42390"/>
    <n v="6358.5"/>
    <n v="36031.5"/>
    <n v="28260"/>
    <n v="-296730"/>
    <d v="2014-05-01T00:00:00"/>
    <n v="5"/>
    <s v="May"/>
    <s v="2014"/>
    <n v="-8.235294117647058"/>
    <n v="-105"/>
    <n v="-10.5"/>
    <x v="0"/>
  </r>
  <r>
    <s v="Enterprise"/>
    <s v="France"/>
    <s v="Velo"/>
    <s v="High"/>
    <n v="663"/>
    <n v="120"/>
    <n v="125"/>
    <n v="82875"/>
    <n v="12431.25"/>
    <n v="70443.75"/>
    <n v="79560"/>
    <n v="3315"/>
    <d v="2014-09-01T00:00:00"/>
    <n v="9"/>
    <s v="September"/>
    <s v="2014"/>
    <n v="4.7058823529411764E-2"/>
    <n v="5"/>
    <n v="4.1666666666666664E-2"/>
    <x v="2"/>
  </r>
  <r>
    <s v="Small Business"/>
    <s v="United States of America"/>
    <s v="Velo"/>
    <s v="High"/>
    <n v="2574"/>
    <n v="120"/>
    <n v="300"/>
    <n v="772200"/>
    <n v="115830"/>
    <n v="656370"/>
    <n v="643500"/>
    <n v="463320"/>
    <d v="2013-11-01T00:00:00"/>
    <n v="11"/>
    <s v="November"/>
    <s v="2013"/>
    <n v="0.70588235294117652"/>
    <n v="180"/>
    <n v="0.72"/>
    <x v="1"/>
  </r>
  <r>
    <s v="Enterprise"/>
    <s v="United States of America"/>
    <s v="Velo"/>
    <s v="High"/>
    <n v="2438"/>
    <n v="120"/>
    <n v="125"/>
    <n v="304750"/>
    <n v="45712.5"/>
    <n v="259037.5"/>
    <n v="292560"/>
    <n v="12190"/>
    <d v="2013-12-01T00:00:00"/>
    <n v="12"/>
    <s v="December"/>
    <s v="2013"/>
    <n v="4.7058823529411764E-2"/>
    <n v="5"/>
    <n v="4.1666666666666664E-2"/>
    <x v="2"/>
  </r>
  <r>
    <s v="Channel Partners"/>
    <s v="United States of America"/>
    <s v="Velo"/>
    <s v="High"/>
    <n v="914"/>
    <n v="120"/>
    <n v="12"/>
    <n v="10968"/>
    <n v="1645.2"/>
    <n v="9322.7999999999993"/>
    <n v="2742"/>
    <n v="-98712"/>
    <d v="2014-12-01T00:00:00"/>
    <n v="12"/>
    <s v="December"/>
    <s v="2014"/>
    <n v="-10.588235294117649"/>
    <n v="-108"/>
    <n v="-36"/>
    <x v="0"/>
  </r>
  <r>
    <s v="Government"/>
    <s v="Canada"/>
    <s v="VTT"/>
    <s v="High"/>
    <n v="865.5"/>
    <n v="250"/>
    <n v="20"/>
    <n v="17310"/>
    <n v="2596.5"/>
    <n v="14713.5"/>
    <n v="8655"/>
    <n v="-199065"/>
    <d v="2014-07-01T00:00:00"/>
    <n v="7"/>
    <s v="July"/>
    <s v="2014"/>
    <n v="-13.529411764705882"/>
    <n v="-230"/>
    <n v="-23"/>
    <x v="0"/>
  </r>
  <r>
    <s v="Midmarket"/>
    <s v="Germany"/>
    <s v="VTT"/>
    <s v="High"/>
    <n v="492"/>
    <n v="250"/>
    <n v="15"/>
    <n v="7380"/>
    <n v="1107"/>
    <n v="6273"/>
    <n v="4920"/>
    <n v="-115620"/>
    <d v="2014-07-01T00:00:00"/>
    <n v="7"/>
    <s v="July"/>
    <s v="2014"/>
    <n v="-18.431372549019606"/>
    <n v="-235"/>
    <n v="-23.5"/>
    <x v="0"/>
  </r>
  <r>
    <s v="Government"/>
    <s v="United States of America"/>
    <s v="VTT"/>
    <s v="High"/>
    <n v="267"/>
    <n v="250"/>
    <n v="20"/>
    <n v="5340"/>
    <n v="801"/>
    <n v="4539"/>
    <n v="2670"/>
    <n v="-61410"/>
    <d v="2013-10-01T00:00:00"/>
    <n v="10"/>
    <s v="October"/>
    <s v="2013"/>
    <n v="-13.529411764705882"/>
    <n v="-230"/>
    <n v="-23"/>
    <x v="0"/>
  </r>
  <r>
    <s v="Midmarket"/>
    <s v="Germany"/>
    <s v="VTT"/>
    <s v="High"/>
    <n v="1175"/>
    <n v="250"/>
    <n v="15"/>
    <n v="17625"/>
    <n v="2643.75"/>
    <n v="14981.25"/>
    <n v="11750"/>
    <n v="-276125"/>
    <d v="2014-10-01T00:00:00"/>
    <n v="10"/>
    <s v="October"/>
    <s v="2014"/>
    <n v="-18.431372549019606"/>
    <n v="-235"/>
    <n v="-23.5"/>
    <x v="0"/>
  </r>
  <r>
    <s v="Enterprise"/>
    <s v="Canada"/>
    <s v="VTT"/>
    <s v="High"/>
    <n v="2954"/>
    <n v="250"/>
    <n v="125"/>
    <n v="369250"/>
    <n v="55387.5"/>
    <n v="313862.5"/>
    <n v="354480"/>
    <n v="-369250"/>
    <d v="2013-11-01T00:00:00"/>
    <n v="11"/>
    <s v="November"/>
    <s v="2013"/>
    <n v="-1.1764705882352942"/>
    <n v="-125"/>
    <n v="-1.0416666666666667"/>
    <x v="2"/>
  </r>
  <r>
    <s v="Enterprise"/>
    <s v="Germany"/>
    <s v="VTT"/>
    <s v="High"/>
    <n v="552"/>
    <n v="250"/>
    <n v="125"/>
    <n v="69000"/>
    <n v="10350"/>
    <n v="58650"/>
    <n v="66240"/>
    <n v="-69000"/>
    <d v="2014-11-01T00:00:00"/>
    <n v="11"/>
    <s v="November"/>
    <s v="2014"/>
    <n v="-1.1764705882352942"/>
    <n v="-125"/>
    <n v="-1.0416666666666667"/>
    <x v="2"/>
  </r>
  <r>
    <s v="Government"/>
    <s v="France"/>
    <s v="VTT"/>
    <s v="High"/>
    <n v="293"/>
    <n v="250"/>
    <n v="20"/>
    <n v="5860"/>
    <n v="879"/>
    <n v="4981"/>
    <n v="2930"/>
    <n v="-67390"/>
    <d v="2014-12-01T00:00:00"/>
    <n v="12"/>
    <s v="December"/>
    <s v="2014"/>
    <n v="-13.529411764705882"/>
    <n v="-230"/>
    <n v="-23"/>
    <x v="0"/>
  </r>
  <r>
    <s v="Small Business"/>
    <s v="France"/>
    <s v="Amarilla"/>
    <s v="High"/>
    <n v="2475"/>
    <n v="260"/>
    <n v="300"/>
    <n v="742500"/>
    <n v="111375"/>
    <n v="631125"/>
    <n v="618750"/>
    <n v="99000"/>
    <d v="2014-03-01T00:00:00"/>
    <n v="3"/>
    <s v="March"/>
    <s v="2014"/>
    <n v="0.15686274509803921"/>
    <n v="40"/>
    <n v="0.16"/>
    <x v="1"/>
  </r>
  <r>
    <s v="Small Business"/>
    <s v="Mexico"/>
    <s v="Amarilla"/>
    <s v="High"/>
    <n v="546"/>
    <n v="260"/>
    <n v="300"/>
    <n v="163800"/>
    <n v="24570"/>
    <n v="139230"/>
    <n v="136500"/>
    <n v="21840"/>
    <d v="2014-10-01T00:00:00"/>
    <n v="10"/>
    <s v="October"/>
    <s v="2014"/>
    <n v="0.15686274509803921"/>
    <n v="40"/>
    <n v="0.16"/>
    <x v="1"/>
  </r>
  <r>
    <s v="Government"/>
    <s v="Mexico"/>
    <s v="Montana"/>
    <s v="High"/>
    <n v="1368"/>
    <n v="5"/>
    <n v="7"/>
    <n v="9576"/>
    <n v="1436.4"/>
    <n v="8139.6"/>
    <n v="6840"/>
    <n v="2736"/>
    <d v="2014-02-01T00:00:00"/>
    <n v="2"/>
    <s v="February"/>
    <s v="2014"/>
    <n v="0.33613445378151258"/>
    <n v="2"/>
    <n v="0.4"/>
    <x v="0"/>
  </r>
  <r>
    <s v="Government"/>
    <s v="Canada"/>
    <s v="Paseo"/>
    <s v="High"/>
    <n v="723"/>
    <n v="10"/>
    <n v="7"/>
    <n v="5061"/>
    <n v="759.15000000000009"/>
    <n v="4301.8500000000004"/>
    <n v="3615"/>
    <n v="-2169"/>
    <d v="2014-04-01T00:00:00"/>
    <n v="4"/>
    <s v="April"/>
    <s v="2014"/>
    <n v="-0.50420168067226889"/>
    <n v="-3"/>
    <n v="-0.6"/>
    <x v="0"/>
  </r>
  <r>
    <s v="Channel Partners"/>
    <s v="United States of America"/>
    <s v="VTT"/>
    <s v="High"/>
    <n v="1806"/>
    <n v="250"/>
    <n v="12"/>
    <n v="21672"/>
    <n v="3250.8"/>
    <n v="18421.2"/>
    <n v="5418"/>
    <n v="-429828"/>
    <d v="2014-05-01T00:00:00"/>
    <n v="5"/>
    <s v="May"/>
    <s v="2014"/>
    <n v="-23.333333333333332"/>
    <n v="-238"/>
    <n v="-79.333333333333329"/>
    <x v="0"/>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s v="Government"/>
    <x v="0"/>
    <x v="0"/>
    <x v="0"/>
    <n v="1618.5"/>
    <n v="3"/>
    <x v="0"/>
    <n v="32370"/>
    <n v="0"/>
    <n v="32370"/>
    <n v="16185"/>
    <n v="27514.5"/>
    <d v="2014-01-01T00:00:00"/>
    <n v="1"/>
    <s v="January"/>
    <s v="2014"/>
    <n v="0.85"/>
    <n v="17"/>
    <n v="1.7"/>
  </r>
  <r>
    <s v="Government"/>
    <x v="1"/>
    <x v="0"/>
    <x v="0"/>
    <n v="1321"/>
    <n v="3"/>
    <x v="0"/>
    <n v="26420"/>
    <n v="0"/>
    <n v="26420"/>
    <n v="13210"/>
    <n v="22457"/>
    <d v="2014-01-01T00:00:00"/>
    <n v="1"/>
    <s v="January"/>
    <s v="2014"/>
    <n v="0.85"/>
    <n v="17"/>
    <n v="1.7"/>
  </r>
  <r>
    <s v="Midmarket"/>
    <x v="2"/>
    <x v="0"/>
    <x v="0"/>
    <n v="2178"/>
    <n v="3"/>
    <x v="1"/>
    <n v="32670"/>
    <n v="0"/>
    <n v="32670"/>
    <n v="21780"/>
    <n v="26136"/>
    <d v="2014-06-01T00:00:00"/>
    <n v="6"/>
    <s v="June"/>
    <s v="2014"/>
    <n v="0.8"/>
    <n v="12"/>
    <n v="1.2"/>
  </r>
  <r>
    <s v="Midmarket"/>
    <x v="1"/>
    <x v="0"/>
    <x v="0"/>
    <n v="888"/>
    <n v="3"/>
    <x v="1"/>
    <n v="13320"/>
    <n v="0"/>
    <n v="13320"/>
    <n v="8880"/>
    <n v="10656"/>
    <d v="2014-06-01T00:00:00"/>
    <n v="6"/>
    <s v="June"/>
    <s v="2014"/>
    <n v="0.8"/>
    <n v="12"/>
    <n v="1.2"/>
  </r>
  <r>
    <s v="Midmarket"/>
    <x v="3"/>
    <x v="0"/>
    <x v="0"/>
    <n v="2470"/>
    <n v="3"/>
    <x v="1"/>
    <n v="37050"/>
    <n v="0"/>
    <n v="37050"/>
    <n v="24700"/>
    <n v="29640"/>
    <d v="2014-06-01T00:00:00"/>
    <n v="6"/>
    <s v="June"/>
    <s v="2014"/>
    <n v="0.8"/>
    <n v="12"/>
    <n v="1.2"/>
  </r>
  <r>
    <s v="Government"/>
    <x v="1"/>
    <x v="0"/>
    <x v="0"/>
    <n v="1513"/>
    <n v="3"/>
    <x v="2"/>
    <n v="529550"/>
    <n v="0"/>
    <n v="529550"/>
    <n v="393380"/>
    <n v="525011"/>
    <d v="2014-12-01T00:00:00"/>
    <n v="12"/>
    <s v="December"/>
    <s v="2014"/>
    <n v="0.99142857142857144"/>
    <n v="347"/>
    <n v="1.3346153846153845"/>
  </r>
  <r>
    <s v="Midmarket"/>
    <x v="1"/>
    <x v="1"/>
    <x v="0"/>
    <n v="921"/>
    <n v="5"/>
    <x v="1"/>
    <n v="13815"/>
    <n v="0"/>
    <n v="13815"/>
    <n v="9210"/>
    <n v="9210"/>
    <d v="2014-03-01T00:00:00"/>
    <n v="3"/>
    <s v="March"/>
    <s v="2014"/>
    <n v="0.66666666666666663"/>
    <n v="10"/>
    <n v="1"/>
  </r>
  <r>
    <s v="Channel Partners"/>
    <x v="0"/>
    <x v="1"/>
    <x v="0"/>
    <n v="2518"/>
    <n v="5"/>
    <x v="3"/>
    <n v="30216"/>
    <n v="0"/>
    <n v="30216"/>
    <n v="7554"/>
    <n v="17626"/>
    <d v="2014-06-01T00:00:00"/>
    <n v="6"/>
    <s v="June"/>
    <s v="2014"/>
    <n v="0.58333333333333337"/>
    <n v="7"/>
    <n v="2.3333333333333335"/>
  </r>
  <r>
    <s v="Government"/>
    <x v="2"/>
    <x v="1"/>
    <x v="0"/>
    <n v="1899"/>
    <n v="5"/>
    <x v="0"/>
    <n v="37980"/>
    <n v="0"/>
    <n v="37980"/>
    <n v="18990"/>
    <n v="28485"/>
    <d v="2014-06-01T00:00:00"/>
    <n v="6"/>
    <s v="June"/>
    <s v="2014"/>
    <n v="0.75"/>
    <n v="15"/>
    <n v="1.5"/>
  </r>
  <r>
    <s v="Channel Partners"/>
    <x v="1"/>
    <x v="1"/>
    <x v="0"/>
    <n v="1545"/>
    <n v="5"/>
    <x v="3"/>
    <n v="18540"/>
    <n v="0"/>
    <n v="18540"/>
    <n v="4635"/>
    <n v="10815"/>
    <d v="2014-06-01T00:00:00"/>
    <n v="6"/>
    <s v="June"/>
    <s v="2014"/>
    <n v="0.58333333333333337"/>
    <n v="7"/>
    <n v="2.3333333333333335"/>
  </r>
  <r>
    <s v="Midmarket"/>
    <x v="3"/>
    <x v="1"/>
    <x v="0"/>
    <n v="2470"/>
    <n v="5"/>
    <x v="1"/>
    <n v="37050"/>
    <n v="0"/>
    <n v="37050"/>
    <n v="24700"/>
    <n v="24700"/>
    <d v="2014-06-01T00:00:00"/>
    <n v="6"/>
    <s v="June"/>
    <s v="2014"/>
    <n v="0.66666666666666663"/>
    <n v="10"/>
    <n v="1"/>
  </r>
  <r>
    <s v="Enterprise"/>
    <x v="0"/>
    <x v="1"/>
    <x v="0"/>
    <n v="2665.5"/>
    <n v="5"/>
    <x v="4"/>
    <n v="333187.5"/>
    <n v="0"/>
    <n v="333187.5"/>
    <n v="319860"/>
    <n v="319860"/>
    <d v="2014-07-01T00:00:00"/>
    <n v="7"/>
    <s v="July"/>
    <s v="2014"/>
    <n v="0.96"/>
    <n v="120"/>
    <n v="1"/>
  </r>
  <r>
    <s v="Small Business"/>
    <x v="3"/>
    <x v="1"/>
    <x v="0"/>
    <n v="958"/>
    <n v="5"/>
    <x v="5"/>
    <n v="287400"/>
    <n v="0"/>
    <n v="287400"/>
    <n v="239500"/>
    <n v="282610"/>
    <d v="2014-08-01T00:00:00"/>
    <n v="8"/>
    <s v="August"/>
    <s v="2014"/>
    <n v="0.98333333333333328"/>
    <n v="295"/>
    <n v="1.18"/>
  </r>
  <r>
    <s v="Government"/>
    <x v="1"/>
    <x v="1"/>
    <x v="0"/>
    <n v="2146"/>
    <n v="5"/>
    <x v="6"/>
    <n v="15022"/>
    <n v="0"/>
    <n v="15022"/>
    <n v="10730"/>
    <n v="4292"/>
    <d v="2014-09-01T00:00:00"/>
    <n v="9"/>
    <s v="September"/>
    <s v="2014"/>
    <n v="0.2857142857142857"/>
    <n v="2"/>
    <n v="0.4"/>
  </r>
  <r>
    <s v="Enterprise"/>
    <x v="0"/>
    <x v="1"/>
    <x v="0"/>
    <n v="345"/>
    <n v="5"/>
    <x v="4"/>
    <n v="43125"/>
    <n v="0"/>
    <n v="43125"/>
    <n v="41400"/>
    <n v="41400"/>
    <d v="2013-10-01T00:00:00"/>
    <n v="10"/>
    <s v="October"/>
    <s v="2013"/>
    <n v="0.96"/>
    <n v="120"/>
    <n v="1"/>
  </r>
  <r>
    <s v="Midmarket"/>
    <x v="4"/>
    <x v="1"/>
    <x v="0"/>
    <n v="615"/>
    <n v="5"/>
    <x v="1"/>
    <n v="9225"/>
    <n v="0"/>
    <n v="9225"/>
    <n v="6150"/>
    <n v="6150"/>
    <d v="2014-12-01T00:00:00"/>
    <n v="12"/>
    <s v="December"/>
    <s v="2014"/>
    <n v="0.66666666666666663"/>
    <n v="10"/>
    <n v="1"/>
  </r>
  <r>
    <s v="Government"/>
    <x v="0"/>
    <x v="2"/>
    <x v="0"/>
    <n v="292"/>
    <n v="10"/>
    <x v="0"/>
    <n v="5840"/>
    <n v="0"/>
    <n v="5840"/>
    <n v="2920"/>
    <n v="2920"/>
    <d v="2014-02-01T00:00:00"/>
    <n v="2"/>
    <s v="February"/>
    <s v="2014"/>
    <n v="0.5"/>
    <n v="10"/>
    <n v="1"/>
  </r>
  <r>
    <s v="Midmarket"/>
    <x v="3"/>
    <x v="2"/>
    <x v="0"/>
    <n v="974"/>
    <n v="10"/>
    <x v="1"/>
    <n v="14610"/>
    <n v="0"/>
    <n v="14610"/>
    <n v="9740"/>
    <n v="4870"/>
    <d v="2014-02-01T00:00:00"/>
    <n v="2"/>
    <s v="February"/>
    <s v="2014"/>
    <n v="0.33333333333333331"/>
    <n v="5"/>
    <n v="0.5"/>
  </r>
  <r>
    <s v="Channel Partners"/>
    <x v="0"/>
    <x v="2"/>
    <x v="0"/>
    <n v="2518"/>
    <n v="10"/>
    <x v="3"/>
    <n v="30216"/>
    <n v="0"/>
    <n v="30216"/>
    <n v="7554"/>
    <n v="5036"/>
    <d v="2014-06-01T00:00:00"/>
    <n v="6"/>
    <s v="June"/>
    <s v="2014"/>
    <n v="0.16666666666666666"/>
    <n v="2"/>
    <n v="0.66666666666666663"/>
  </r>
  <r>
    <s v="Government"/>
    <x v="1"/>
    <x v="2"/>
    <x v="0"/>
    <n v="1006"/>
    <n v="10"/>
    <x v="2"/>
    <n v="352100"/>
    <n v="0"/>
    <n v="352100"/>
    <n v="261560"/>
    <n v="342040"/>
    <d v="2014-06-01T00:00:00"/>
    <n v="6"/>
    <s v="June"/>
    <s v="2014"/>
    <n v="0.97142857142857142"/>
    <n v="340"/>
    <n v="1.3076923076923077"/>
  </r>
  <r>
    <s v="Channel Partners"/>
    <x v="1"/>
    <x v="2"/>
    <x v="0"/>
    <n v="367"/>
    <n v="10"/>
    <x v="3"/>
    <n v="4404"/>
    <n v="0"/>
    <n v="4404"/>
    <n v="1101"/>
    <n v="734"/>
    <d v="2014-07-01T00:00:00"/>
    <n v="7"/>
    <s v="July"/>
    <s v="2014"/>
    <n v="0.16666666666666666"/>
    <n v="2"/>
    <n v="0.66666666666666663"/>
  </r>
  <r>
    <s v="Government"/>
    <x v="3"/>
    <x v="2"/>
    <x v="0"/>
    <n v="883"/>
    <n v="10"/>
    <x v="6"/>
    <n v="6181"/>
    <n v="0"/>
    <n v="6181"/>
    <n v="4415"/>
    <n v="-2649"/>
    <d v="2014-08-01T00:00:00"/>
    <n v="8"/>
    <s v="August"/>
    <s v="2014"/>
    <n v="-0.42857142857142855"/>
    <n v="-3"/>
    <n v="-0.6"/>
  </r>
  <r>
    <s v="Midmarket"/>
    <x v="2"/>
    <x v="2"/>
    <x v="0"/>
    <n v="549"/>
    <n v="10"/>
    <x v="1"/>
    <n v="8235"/>
    <n v="0"/>
    <n v="8235"/>
    <n v="5490"/>
    <n v="2745"/>
    <d v="2013-09-01T00:00:00"/>
    <n v="9"/>
    <s v="September"/>
    <s v="2013"/>
    <n v="0.33333333333333331"/>
    <n v="5"/>
    <n v="0.5"/>
  </r>
  <r>
    <s v="Small Business"/>
    <x v="3"/>
    <x v="2"/>
    <x v="0"/>
    <n v="788"/>
    <n v="10"/>
    <x v="5"/>
    <n v="236400"/>
    <n v="0"/>
    <n v="236400"/>
    <n v="197000"/>
    <n v="228520"/>
    <d v="2013-09-01T00:00:00"/>
    <n v="9"/>
    <s v="September"/>
    <s v="2013"/>
    <n v="0.96666666666666667"/>
    <n v="290"/>
    <n v="1.1599999999999999"/>
  </r>
  <r>
    <s v="Midmarket"/>
    <x v="3"/>
    <x v="2"/>
    <x v="0"/>
    <n v="2472"/>
    <n v="10"/>
    <x v="1"/>
    <n v="37080"/>
    <n v="0"/>
    <n v="37080"/>
    <n v="24720"/>
    <n v="12360"/>
    <d v="2014-09-01T00:00:00"/>
    <n v="9"/>
    <s v="September"/>
    <s v="2014"/>
    <n v="0.33333333333333331"/>
    <n v="5"/>
    <n v="0.5"/>
  </r>
  <r>
    <s v="Government"/>
    <x v="4"/>
    <x v="2"/>
    <x v="0"/>
    <n v="1143"/>
    <n v="10"/>
    <x v="6"/>
    <n v="8001"/>
    <n v="0"/>
    <n v="8001"/>
    <n v="5715"/>
    <n v="-3429"/>
    <d v="2014-10-01T00:00:00"/>
    <n v="10"/>
    <s v="October"/>
    <s v="2014"/>
    <n v="-0.42857142857142855"/>
    <n v="-3"/>
    <n v="-0.6"/>
  </r>
  <r>
    <s v="Government"/>
    <x v="0"/>
    <x v="2"/>
    <x v="0"/>
    <n v="1725"/>
    <n v="10"/>
    <x v="2"/>
    <n v="603750"/>
    <n v="0"/>
    <n v="603750"/>
    <n v="448500"/>
    <n v="586500"/>
    <d v="2013-11-01T00:00:00"/>
    <n v="11"/>
    <s v="November"/>
    <s v="2013"/>
    <n v="0.97142857142857142"/>
    <n v="340"/>
    <n v="1.3076923076923077"/>
  </r>
  <r>
    <s v="Channel Partners"/>
    <x v="4"/>
    <x v="2"/>
    <x v="0"/>
    <n v="912"/>
    <n v="10"/>
    <x v="3"/>
    <n v="10944"/>
    <n v="0"/>
    <n v="10944"/>
    <n v="2736"/>
    <n v="1824"/>
    <d v="2013-11-01T00:00:00"/>
    <n v="11"/>
    <s v="November"/>
    <s v="2013"/>
    <n v="0.16666666666666666"/>
    <n v="2"/>
    <n v="0.66666666666666663"/>
  </r>
  <r>
    <s v="Midmarket"/>
    <x v="0"/>
    <x v="2"/>
    <x v="0"/>
    <n v="2152"/>
    <n v="10"/>
    <x v="1"/>
    <n v="32280"/>
    <n v="0"/>
    <n v="32280"/>
    <n v="21520"/>
    <n v="10760"/>
    <d v="2013-12-01T00:00:00"/>
    <n v="12"/>
    <s v="December"/>
    <s v="2013"/>
    <n v="0.33333333333333331"/>
    <n v="5"/>
    <n v="0.5"/>
  </r>
  <r>
    <s v="Government"/>
    <x v="0"/>
    <x v="2"/>
    <x v="0"/>
    <n v="1817"/>
    <n v="10"/>
    <x v="0"/>
    <n v="36340"/>
    <n v="0"/>
    <n v="36340"/>
    <n v="18170"/>
    <n v="18170"/>
    <d v="2014-12-01T00:00:00"/>
    <n v="12"/>
    <s v="December"/>
    <s v="2014"/>
    <n v="0.5"/>
    <n v="10"/>
    <n v="1"/>
  </r>
  <r>
    <s v="Government"/>
    <x v="1"/>
    <x v="2"/>
    <x v="0"/>
    <n v="1513"/>
    <n v="10"/>
    <x v="2"/>
    <n v="529550"/>
    <n v="0"/>
    <n v="529550"/>
    <n v="393380"/>
    <n v="514420"/>
    <d v="2014-12-01T00:00:00"/>
    <n v="12"/>
    <s v="December"/>
    <s v="2014"/>
    <n v="0.97142857142857142"/>
    <n v="340"/>
    <n v="1.3076923076923077"/>
  </r>
  <r>
    <s v="Government"/>
    <x v="3"/>
    <x v="3"/>
    <x v="0"/>
    <n v="1493"/>
    <n v="120"/>
    <x v="6"/>
    <n v="10451"/>
    <n v="0"/>
    <n v="10451"/>
    <n v="7465"/>
    <n v="-168709"/>
    <d v="2014-01-01T00:00:00"/>
    <n v="1"/>
    <s v="January"/>
    <s v="2014"/>
    <n v="-16.142857142857142"/>
    <n v="-113"/>
    <n v="-22.6"/>
  </r>
  <r>
    <s v="Enterprise"/>
    <x v="2"/>
    <x v="3"/>
    <x v="0"/>
    <n v="1804"/>
    <n v="120"/>
    <x v="4"/>
    <n v="225500"/>
    <n v="0"/>
    <n v="225500"/>
    <n v="216480"/>
    <n v="9020"/>
    <d v="2014-02-01T00:00:00"/>
    <n v="2"/>
    <s v="February"/>
    <s v="2014"/>
    <n v="0.04"/>
    <n v="5"/>
    <n v="4.1666666666666664E-2"/>
  </r>
  <r>
    <s v="Channel Partners"/>
    <x v="1"/>
    <x v="3"/>
    <x v="0"/>
    <n v="2161"/>
    <n v="120"/>
    <x v="3"/>
    <n v="25932"/>
    <n v="0"/>
    <n v="25932"/>
    <n v="6483"/>
    <n v="-233388"/>
    <d v="2014-03-01T00:00:00"/>
    <n v="3"/>
    <s v="March"/>
    <s v="2014"/>
    <n v="-9"/>
    <n v="-108"/>
    <n v="-36"/>
  </r>
  <r>
    <s v="Government"/>
    <x v="1"/>
    <x v="3"/>
    <x v="0"/>
    <n v="1006"/>
    <n v="120"/>
    <x v="2"/>
    <n v="352100"/>
    <n v="0"/>
    <n v="352100"/>
    <n v="261560"/>
    <n v="231380"/>
    <d v="2014-06-01T00:00:00"/>
    <n v="6"/>
    <s v="June"/>
    <s v="2014"/>
    <n v="0.65714285714285714"/>
    <n v="230"/>
    <n v="0.88461538461538458"/>
  </r>
  <r>
    <s v="Channel Partners"/>
    <x v="1"/>
    <x v="3"/>
    <x v="0"/>
    <n v="1545"/>
    <n v="120"/>
    <x v="3"/>
    <n v="18540"/>
    <n v="0"/>
    <n v="18540"/>
    <n v="4635"/>
    <n v="-166860"/>
    <d v="2014-06-01T00:00:00"/>
    <n v="6"/>
    <s v="June"/>
    <s v="2014"/>
    <n v="-9"/>
    <n v="-108"/>
    <n v="-36"/>
  </r>
  <r>
    <s v="Enterprise"/>
    <x v="4"/>
    <x v="3"/>
    <x v="0"/>
    <n v="2821"/>
    <n v="120"/>
    <x v="4"/>
    <n v="352625"/>
    <n v="0"/>
    <n v="352625"/>
    <n v="338520"/>
    <n v="14105"/>
    <d v="2014-08-01T00:00:00"/>
    <n v="8"/>
    <s v="August"/>
    <s v="2014"/>
    <n v="0.04"/>
    <n v="5"/>
    <n v="4.1666666666666664E-2"/>
  </r>
  <r>
    <s v="Enterprise"/>
    <x v="0"/>
    <x v="3"/>
    <x v="0"/>
    <n v="345"/>
    <n v="120"/>
    <x v="4"/>
    <n v="43125"/>
    <n v="0"/>
    <n v="43125"/>
    <n v="41400"/>
    <n v="1725"/>
    <d v="2013-10-01T00:00:00"/>
    <n v="10"/>
    <s v="October"/>
    <s v="2013"/>
    <n v="0.04"/>
    <n v="5"/>
    <n v="4.1666666666666664E-2"/>
  </r>
  <r>
    <s v="Small Business"/>
    <x v="0"/>
    <x v="4"/>
    <x v="0"/>
    <n v="2001"/>
    <n v="250"/>
    <x v="5"/>
    <n v="600300"/>
    <n v="0"/>
    <n v="600300"/>
    <n v="500250"/>
    <n v="100050"/>
    <d v="2014-02-01T00:00:00"/>
    <n v="2"/>
    <s v="February"/>
    <s v="2014"/>
    <n v="0.16666666666666666"/>
    <n v="50"/>
    <n v="0.2"/>
  </r>
  <r>
    <s v="Channel Partners"/>
    <x v="1"/>
    <x v="4"/>
    <x v="0"/>
    <n v="2838"/>
    <n v="250"/>
    <x v="3"/>
    <n v="34056"/>
    <n v="0"/>
    <n v="34056"/>
    <n v="8514"/>
    <n v="-675444"/>
    <d v="2014-04-01T00:00:00"/>
    <n v="4"/>
    <s v="April"/>
    <s v="2014"/>
    <n v="-19.833333333333332"/>
    <n v="-238"/>
    <n v="-79.333333333333329"/>
  </r>
  <r>
    <s v="Midmarket"/>
    <x v="2"/>
    <x v="4"/>
    <x v="0"/>
    <n v="2178"/>
    <n v="250"/>
    <x v="1"/>
    <n v="32670"/>
    <n v="0"/>
    <n v="32670"/>
    <n v="21780"/>
    <n v="-511830"/>
    <d v="2014-06-01T00:00:00"/>
    <n v="6"/>
    <s v="June"/>
    <s v="2014"/>
    <n v="-15.666666666666666"/>
    <n v="-235"/>
    <n v="-23.5"/>
  </r>
  <r>
    <s v="Midmarket"/>
    <x v="1"/>
    <x v="4"/>
    <x v="0"/>
    <n v="888"/>
    <n v="250"/>
    <x v="1"/>
    <n v="13320"/>
    <n v="0"/>
    <n v="13320"/>
    <n v="8880"/>
    <n v="-208680"/>
    <d v="2014-06-01T00:00:00"/>
    <n v="6"/>
    <s v="June"/>
    <s v="2014"/>
    <n v="-15.666666666666666"/>
    <n v="-235"/>
    <n v="-23.5"/>
  </r>
  <r>
    <s v="Government"/>
    <x v="2"/>
    <x v="4"/>
    <x v="0"/>
    <n v="1527"/>
    <n v="250"/>
    <x v="2"/>
    <n v="534450"/>
    <n v="0"/>
    <n v="534450"/>
    <n v="397020"/>
    <n v="152700"/>
    <d v="2013-09-01T00:00:00"/>
    <n v="9"/>
    <s v="September"/>
    <s v="2013"/>
    <n v="0.2857142857142857"/>
    <n v="100"/>
    <n v="0.38461538461538464"/>
  </r>
  <r>
    <s v="Small Business"/>
    <x v="2"/>
    <x v="4"/>
    <x v="0"/>
    <n v="2151"/>
    <n v="250"/>
    <x v="5"/>
    <n v="645300"/>
    <n v="0"/>
    <n v="645300"/>
    <n v="537750"/>
    <n v="107550"/>
    <d v="2014-09-01T00:00:00"/>
    <n v="9"/>
    <s v="September"/>
    <s v="2014"/>
    <n v="0.16666666666666666"/>
    <n v="50"/>
    <n v="0.2"/>
  </r>
  <r>
    <s v="Government"/>
    <x v="0"/>
    <x v="4"/>
    <x v="0"/>
    <n v="1817"/>
    <n v="250"/>
    <x v="0"/>
    <n v="36340"/>
    <n v="0"/>
    <n v="36340"/>
    <n v="18170"/>
    <n v="-417910"/>
    <d v="2014-12-01T00:00:00"/>
    <n v="12"/>
    <s v="December"/>
    <s v="2014"/>
    <n v="-11.5"/>
    <n v="-230"/>
    <n v="-23"/>
  </r>
  <r>
    <s v="Government"/>
    <x v="2"/>
    <x v="5"/>
    <x v="0"/>
    <n v="2750"/>
    <n v="260"/>
    <x v="2"/>
    <n v="962500"/>
    <n v="0"/>
    <n v="962500"/>
    <n v="715000"/>
    <n v="247500"/>
    <d v="2014-02-01T00:00:00"/>
    <n v="2"/>
    <s v="February"/>
    <s v="2014"/>
    <n v="0.25714285714285712"/>
    <n v="90"/>
    <n v="0.34615384615384615"/>
  </r>
  <r>
    <s v="Channel Partners"/>
    <x v="4"/>
    <x v="5"/>
    <x v="0"/>
    <n v="1953"/>
    <n v="260"/>
    <x v="3"/>
    <n v="23436"/>
    <n v="0"/>
    <n v="23436"/>
    <n v="5859"/>
    <n v="-484344"/>
    <d v="2014-04-01T00:00:00"/>
    <n v="4"/>
    <s v="April"/>
    <s v="2014"/>
    <n v="-20.666666666666668"/>
    <n v="-248"/>
    <n v="-82.666666666666671"/>
  </r>
  <r>
    <s v="Enterprise"/>
    <x v="1"/>
    <x v="5"/>
    <x v="0"/>
    <n v="4219.5"/>
    <n v="260"/>
    <x v="4"/>
    <n v="527437.5"/>
    <n v="0"/>
    <n v="527437.5"/>
    <n v="506340"/>
    <n v="-569632.5"/>
    <d v="2014-04-01T00:00:00"/>
    <n v="4"/>
    <s v="April"/>
    <s v="2014"/>
    <n v="-1.08"/>
    <n v="-135"/>
    <n v="-1.125"/>
  </r>
  <r>
    <s v="Government"/>
    <x v="2"/>
    <x v="5"/>
    <x v="0"/>
    <n v="1899"/>
    <n v="260"/>
    <x v="0"/>
    <n v="37980"/>
    <n v="0"/>
    <n v="37980"/>
    <n v="18990"/>
    <n v="-455760"/>
    <d v="2014-06-01T00:00:00"/>
    <n v="6"/>
    <s v="June"/>
    <s v="2014"/>
    <n v="-12"/>
    <n v="-240"/>
    <n v="-24"/>
  </r>
  <r>
    <s v="Government"/>
    <x v="1"/>
    <x v="5"/>
    <x v="0"/>
    <n v="1686"/>
    <n v="260"/>
    <x v="6"/>
    <n v="11802"/>
    <n v="0"/>
    <n v="11802"/>
    <n v="8430"/>
    <n v="-426558"/>
    <d v="2014-07-01T00:00:00"/>
    <n v="7"/>
    <s v="July"/>
    <s v="2014"/>
    <n v="-36.142857142857146"/>
    <n v="-253"/>
    <n v="-50.6"/>
  </r>
  <r>
    <s v="Channel Partners"/>
    <x v="4"/>
    <x v="5"/>
    <x v="0"/>
    <n v="2141"/>
    <n v="260"/>
    <x v="3"/>
    <n v="25692"/>
    <n v="0"/>
    <n v="25692"/>
    <n v="6423"/>
    <n v="-530968"/>
    <d v="2014-08-01T00:00:00"/>
    <n v="8"/>
    <s v="August"/>
    <s v="2014"/>
    <n v="-20.666666666666668"/>
    <n v="-248"/>
    <n v="-82.666666666666671"/>
  </r>
  <r>
    <s v="Government"/>
    <x v="4"/>
    <x v="5"/>
    <x v="0"/>
    <n v="1143"/>
    <n v="260"/>
    <x v="6"/>
    <n v="8001"/>
    <n v="0"/>
    <n v="8001"/>
    <n v="5715"/>
    <n v="-289179"/>
    <d v="2014-10-01T00:00:00"/>
    <n v="10"/>
    <s v="October"/>
    <s v="2014"/>
    <n v="-36.142857142857146"/>
    <n v="-253"/>
    <n v="-50.6"/>
  </r>
  <r>
    <s v="Midmarket"/>
    <x v="4"/>
    <x v="5"/>
    <x v="0"/>
    <n v="615"/>
    <n v="260"/>
    <x v="1"/>
    <n v="9225"/>
    <n v="0"/>
    <n v="9225"/>
    <n v="6150"/>
    <n v="-150675"/>
    <d v="2014-12-01T00:00:00"/>
    <n v="12"/>
    <s v="December"/>
    <s v="2014"/>
    <n v="-16.333333333333332"/>
    <n v="-245"/>
    <n v="-24.5"/>
  </r>
  <r>
    <s v="Government"/>
    <x v="2"/>
    <x v="2"/>
    <x v="1"/>
    <n v="3945"/>
    <n v="10"/>
    <x v="6"/>
    <n v="27615"/>
    <n v="276.14999999999998"/>
    <n v="27338.85"/>
    <n v="19725"/>
    <n v="-11835"/>
    <d v="2014-01-01T00:00:00"/>
    <n v="1"/>
    <s v="January"/>
    <s v="2014"/>
    <n v="-0.4329004329004329"/>
    <n v="-3"/>
    <n v="-0.6"/>
  </r>
  <r>
    <s v="Midmarket"/>
    <x v="2"/>
    <x v="2"/>
    <x v="1"/>
    <n v="2296"/>
    <n v="10"/>
    <x v="1"/>
    <n v="34440"/>
    <n v="344.4"/>
    <n v="34095.599999999999"/>
    <n v="22960"/>
    <n v="11480"/>
    <d v="2014-02-01T00:00:00"/>
    <n v="2"/>
    <s v="February"/>
    <s v="2014"/>
    <n v="0.33670033670033672"/>
    <n v="5"/>
    <n v="0.5"/>
  </r>
  <r>
    <s v="Government"/>
    <x v="2"/>
    <x v="2"/>
    <x v="1"/>
    <n v="1030"/>
    <n v="10"/>
    <x v="6"/>
    <n v="7210"/>
    <n v="72.099999999999994"/>
    <n v="7137.9"/>
    <n v="5150"/>
    <n v="-3090"/>
    <d v="2014-05-01T00:00:00"/>
    <n v="5"/>
    <s v="May"/>
    <s v="2014"/>
    <n v="-0.4329004329004329"/>
    <n v="-3"/>
    <n v="-0.6"/>
  </r>
  <r>
    <s v="Government"/>
    <x v="2"/>
    <x v="3"/>
    <x v="1"/>
    <n v="639"/>
    <n v="120"/>
    <x v="6"/>
    <n v="4473"/>
    <n v="44.73"/>
    <n v="4428.2700000000004"/>
    <n v="3195"/>
    <n v="-72207"/>
    <d v="2014-11-01T00:00:00"/>
    <n v="11"/>
    <s v="November"/>
    <s v="2014"/>
    <n v="-16.305916305916305"/>
    <n v="-113"/>
    <n v="-22.6"/>
  </r>
  <r>
    <s v="Government"/>
    <x v="0"/>
    <x v="4"/>
    <x v="1"/>
    <n v="1326"/>
    <n v="250"/>
    <x v="6"/>
    <n v="9282"/>
    <n v="92.82"/>
    <n v="9189.18"/>
    <n v="6630"/>
    <n v="-322218"/>
    <d v="2014-03-01T00:00:00"/>
    <n v="3"/>
    <s v="March"/>
    <s v="2014"/>
    <n v="-35.064935064935064"/>
    <n v="-243"/>
    <n v="-48.6"/>
  </r>
  <r>
    <s v="Channel Partners"/>
    <x v="4"/>
    <x v="0"/>
    <x v="1"/>
    <n v="1858"/>
    <n v="3"/>
    <x v="3"/>
    <n v="22296"/>
    <n v="222.96"/>
    <n v="22073.040000000001"/>
    <n v="5574"/>
    <n v="16722"/>
    <d v="2014-02-01T00:00:00"/>
    <n v="2"/>
    <s v="February"/>
    <s v="2014"/>
    <n v="0.75757575757575757"/>
    <n v="9"/>
    <n v="3"/>
  </r>
  <r>
    <s v="Government"/>
    <x v="3"/>
    <x v="0"/>
    <x v="1"/>
    <n v="1210"/>
    <n v="3"/>
    <x v="2"/>
    <n v="423500"/>
    <n v="4235"/>
    <n v="419265"/>
    <n v="314600"/>
    <n v="419870"/>
    <d v="2014-03-01T00:00:00"/>
    <n v="3"/>
    <s v="March"/>
    <s v="2014"/>
    <n v="1.0014430014430014"/>
    <n v="347"/>
    <n v="1.3346153846153845"/>
  </r>
  <r>
    <s v="Government"/>
    <x v="4"/>
    <x v="0"/>
    <x v="1"/>
    <n v="2529"/>
    <n v="3"/>
    <x v="6"/>
    <n v="17703"/>
    <n v="177.03"/>
    <n v="17525.97"/>
    <n v="12645"/>
    <n v="10116"/>
    <d v="2014-07-01T00:00:00"/>
    <n v="7"/>
    <s v="July"/>
    <s v="2014"/>
    <n v="0.57720057720057716"/>
    <n v="4"/>
    <n v="0.8"/>
  </r>
  <r>
    <s v="Channel Partners"/>
    <x v="0"/>
    <x v="0"/>
    <x v="1"/>
    <n v="1445"/>
    <n v="3"/>
    <x v="3"/>
    <n v="17340"/>
    <n v="173.4"/>
    <n v="17166.599999999999"/>
    <n v="4335"/>
    <n v="13005"/>
    <d v="2014-09-01T00:00:00"/>
    <n v="9"/>
    <s v="September"/>
    <s v="2014"/>
    <n v="0.75757575757575768"/>
    <n v="9"/>
    <n v="3"/>
  </r>
  <r>
    <s v="Enterprise"/>
    <x v="4"/>
    <x v="0"/>
    <x v="1"/>
    <n v="330"/>
    <n v="3"/>
    <x v="4"/>
    <n v="41250"/>
    <n v="412.5"/>
    <n v="40837.5"/>
    <n v="39600"/>
    <n v="40260"/>
    <d v="2013-09-01T00:00:00"/>
    <n v="9"/>
    <s v="September"/>
    <s v="2013"/>
    <n v="0.98585858585858588"/>
    <n v="122"/>
    <n v="1.0166666666666666"/>
  </r>
  <r>
    <s v="Channel Partners"/>
    <x v="2"/>
    <x v="0"/>
    <x v="1"/>
    <n v="2671"/>
    <n v="3"/>
    <x v="3"/>
    <n v="32052"/>
    <n v="320.52"/>
    <n v="31731.48"/>
    <n v="8013"/>
    <n v="24039"/>
    <d v="2014-09-01T00:00:00"/>
    <n v="9"/>
    <s v="September"/>
    <s v="2014"/>
    <n v="0.75757575757575757"/>
    <n v="9"/>
    <n v="3"/>
  </r>
  <r>
    <s v="Channel Partners"/>
    <x v="1"/>
    <x v="0"/>
    <x v="1"/>
    <n v="766"/>
    <n v="3"/>
    <x v="3"/>
    <n v="9192"/>
    <n v="91.92"/>
    <n v="9100.08"/>
    <n v="2298"/>
    <n v="6894"/>
    <d v="2013-10-01T00:00:00"/>
    <n v="10"/>
    <s v="October"/>
    <s v="2013"/>
    <n v="0.75757575757575757"/>
    <n v="9"/>
    <n v="3"/>
  </r>
  <r>
    <s v="Small Business"/>
    <x v="3"/>
    <x v="0"/>
    <x v="1"/>
    <n v="494"/>
    <n v="3"/>
    <x v="5"/>
    <n v="148200"/>
    <n v="1482"/>
    <n v="146718"/>
    <n v="123500"/>
    <n v="146718"/>
    <d v="2013-10-01T00:00:00"/>
    <n v="10"/>
    <s v="October"/>
    <s v="2013"/>
    <n v="1"/>
    <n v="297"/>
    <n v="1.1879999999999999"/>
  </r>
  <r>
    <s v="Government"/>
    <x v="3"/>
    <x v="0"/>
    <x v="1"/>
    <n v="1397"/>
    <n v="3"/>
    <x v="2"/>
    <n v="488950"/>
    <n v="4889.5"/>
    <n v="484060.5"/>
    <n v="363220"/>
    <n v="484759"/>
    <d v="2014-10-01T00:00:00"/>
    <n v="10"/>
    <s v="October"/>
    <s v="2014"/>
    <n v="1.0014430014430014"/>
    <n v="347"/>
    <n v="1.3346153846153845"/>
  </r>
  <r>
    <s v="Government"/>
    <x v="2"/>
    <x v="0"/>
    <x v="1"/>
    <n v="2155"/>
    <n v="3"/>
    <x v="2"/>
    <n v="754250"/>
    <n v="7542.5"/>
    <n v="746707.5"/>
    <n v="560300"/>
    <n v="747785"/>
    <d v="2014-12-01T00:00:00"/>
    <n v="12"/>
    <s v="December"/>
    <s v="2014"/>
    <n v="1.0014430014430014"/>
    <n v="347"/>
    <n v="1.3346153846153845"/>
  </r>
  <r>
    <s v="Midmarket"/>
    <x v="3"/>
    <x v="1"/>
    <x v="1"/>
    <n v="2214"/>
    <n v="5"/>
    <x v="1"/>
    <n v="33210"/>
    <n v="332.1"/>
    <n v="32877.9"/>
    <n v="22140"/>
    <n v="22140"/>
    <d v="2014-03-01T00:00:00"/>
    <n v="3"/>
    <s v="March"/>
    <s v="2014"/>
    <n v="0.67340067340067333"/>
    <n v="10"/>
    <n v="1"/>
  </r>
  <r>
    <s v="Small Business"/>
    <x v="4"/>
    <x v="1"/>
    <x v="1"/>
    <n v="2301"/>
    <n v="5"/>
    <x v="5"/>
    <n v="690300"/>
    <n v="6903"/>
    <n v="683397"/>
    <n v="575250"/>
    <n v="678795"/>
    <d v="2014-04-01T00:00:00"/>
    <n v="4"/>
    <s v="April"/>
    <s v="2014"/>
    <n v="0.9932659932659933"/>
    <n v="295"/>
    <n v="1.18"/>
  </r>
  <r>
    <s v="Government"/>
    <x v="2"/>
    <x v="1"/>
    <x v="1"/>
    <n v="1375.5"/>
    <n v="5"/>
    <x v="0"/>
    <n v="27510"/>
    <n v="275.10000000000002"/>
    <n v="27234.9"/>
    <n v="13755"/>
    <n v="20632.5"/>
    <d v="2014-07-01T00:00:00"/>
    <n v="7"/>
    <s v="July"/>
    <s v="2014"/>
    <n v="0.75757575757575757"/>
    <n v="15"/>
    <n v="1.5"/>
  </r>
  <r>
    <s v="Government"/>
    <x v="0"/>
    <x v="1"/>
    <x v="1"/>
    <n v="1830"/>
    <n v="5"/>
    <x v="6"/>
    <n v="12810"/>
    <n v="128.1"/>
    <n v="12681.9"/>
    <n v="9150"/>
    <n v="3660"/>
    <d v="2014-08-01T00:00:00"/>
    <n v="8"/>
    <s v="August"/>
    <s v="2014"/>
    <n v="0.28860028860028863"/>
    <n v="2"/>
    <n v="0.4"/>
  </r>
  <r>
    <s v="Small Business"/>
    <x v="4"/>
    <x v="1"/>
    <x v="1"/>
    <n v="2498"/>
    <n v="5"/>
    <x v="5"/>
    <n v="749400"/>
    <n v="7494"/>
    <n v="741906"/>
    <n v="624500"/>
    <n v="736910"/>
    <d v="2013-09-01T00:00:00"/>
    <n v="9"/>
    <s v="September"/>
    <s v="2013"/>
    <n v="0.9932659932659933"/>
    <n v="295"/>
    <n v="1.18"/>
  </r>
  <r>
    <s v="Enterprise"/>
    <x v="4"/>
    <x v="1"/>
    <x v="1"/>
    <n v="663"/>
    <n v="5"/>
    <x v="4"/>
    <n v="82875"/>
    <n v="828.75"/>
    <n v="82046.25"/>
    <n v="79560"/>
    <n v="79560"/>
    <d v="2013-10-01T00:00:00"/>
    <n v="10"/>
    <s v="October"/>
    <s v="2013"/>
    <n v="0.96969696969696972"/>
    <n v="120"/>
    <n v="1"/>
  </r>
  <r>
    <s v="Midmarket"/>
    <x v="4"/>
    <x v="2"/>
    <x v="1"/>
    <n v="1514"/>
    <n v="10"/>
    <x v="1"/>
    <n v="22710"/>
    <n v="227.1"/>
    <n v="22482.9"/>
    <n v="15140"/>
    <n v="7570"/>
    <d v="2014-02-01T00:00:00"/>
    <n v="2"/>
    <s v="February"/>
    <s v="2014"/>
    <n v="0.33670033670033667"/>
    <n v="5"/>
    <n v="0.5"/>
  </r>
  <r>
    <s v="Government"/>
    <x v="4"/>
    <x v="2"/>
    <x v="1"/>
    <n v="4492.5"/>
    <n v="10"/>
    <x v="6"/>
    <n v="31447.5"/>
    <n v="314.47500000000002"/>
    <n v="31133.025000000001"/>
    <n v="22462.5"/>
    <n v="-13477.5"/>
    <d v="2014-04-01T00:00:00"/>
    <n v="4"/>
    <s v="April"/>
    <s v="2014"/>
    <n v="-0.4329004329004329"/>
    <n v="-3"/>
    <n v="-0.6"/>
  </r>
  <r>
    <s v="Enterprise"/>
    <x v="4"/>
    <x v="2"/>
    <x v="1"/>
    <n v="727"/>
    <n v="10"/>
    <x v="4"/>
    <n v="90875"/>
    <n v="908.75"/>
    <n v="89966.25"/>
    <n v="87240"/>
    <n v="83605"/>
    <d v="2014-06-01T00:00:00"/>
    <n v="6"/>
    <s v="June"/>
    <s v="2014"/>
    <n v="0.92929292929292928"/>
    <n v="115"/>
    <n v="0.95833333333333337"/>
  </r>
  <r>
    <s v="Enterprise"/>
    <x v="2"/>
    <x v="2"/>
    <x v="1"/>
    <n v="787"/>
    <n v="10"/>
    <x v="4"/>
    <n v="98375"/>
    <n v="983.75"/>
    <n v="97391.25"/>
    <n v="94440"/>
    <n v="90505"/>
    <d v="2014-06-01T00:00:00"/>
    <n v="6"/>
    <s v="June"/>
    <s v="2014"/>
    <n v="0.92929292929292928"/>
    <n v="115"/>
    <n v="0.95833333333333337"/>
  </r>
  <r>
    <s v="Enterprise"/>
    <x v="3"/>
    <x v="2"/>
    <x v="1"/>
    <n v="1823"/>
    <n v="10"/>
    <x v="4"/>
    <n v="227875"/>
    <n v="2278.75"/>
    <n v="225596.25"/>
    <n v="218760"/>
    <n v="209645"/>
    <d v="2014-07-01T00:00:00"/>
    <n v="7"/>
    <s v="July"/>
    <s v="2014"/>
    <n v="0.92929292929292928"/>
    <n v="115"/>
    <n v="0.95833333333333337"/>
  </r>
  <r>
    <s v="Midmarket"/>
    <x v="1"/>
    <x v="2"/>
    <x v="1"/>
    <n v="747"/>
    <n v="10"/>
    <x v="1"/>
    <n v="11205"/>
    <n v="112.05"/>
    <n v="11092.95"/>
    <n v="7470"/>
    <n v="3735"/>
    <d v="2014-09-01T00:00:00"/>
    <n v="9"/>
    <s v="September"/>
    <s v="2014"/>
    <n v="0.33670033670033667"/>
    <n v="5"/>
    <n v="0.5"/>
  </r>
  <r>
    <s v="Channel Partners"/>
    <x v="1"/>
    <x v="2"/>
    <x v="1"/>
    <n v="766"/>
    <n v="10"/>
    <x v="3"/>
    <n v="9192"/>
    <n v="91.92"/>
    <n v="9100.08"/>
    <n v="2298"/>
    <n v="1532"/>
    <d v="2013-10-01T00:00:00"/>
    <n v="10"/>
    <s v="October"/>
    <s v="2013"/>
    <n v="0.16835016835016836"/>
    <n v="2"/>
    <n v="0.66666666666666663"/>
  </r>
  <r>
    <s v="Small Business"/>
    <x v="4"/>
    <x v="2"/>
    <x v="1"/>
    <n v="2905"/>
    <n v="10"/>
    <x v="5"/>
    <n v="871500"/>
    <n v="8715"/>
    <n v="862785"/>
    <n v="726250"/>
    <n v="842450"/>
    <d v="2014-11-01T00:00:00"/>
    <n v="11"/>
    <s v="November"/>
    <s v="2014"/>
    <n v="0.97643097643097643"/>
    <n v="290"/>
    <n v="1.1599999999999999"/>
  </r>
  <r>
    <s v="Government"/>
    <x v="2"/>
    <x v="2"/>
    <x v="1"/>
    <n v="2155"/>
    <n v="10"/>
    <x v="2"/>
    <n v="754250"/>
    <n v="7542.5"/>
    <n v="746707.5"/>
    <n v="560300"/>
    <n v="732700"/>
    <d v="2014-12-01T00:00:00"/>
    <n v="12"/>
    <s v="December"/>
    <s v="2014"/>
    <n v="0.98124098124098125"/>
    <n v="340"/>
    <n v="1.3076923076923077"/>
  </r>
  <r>
    <s v="Government"/>
    <x v="2"/>
    <x v="3"/>
    <x v="1"/>
    <n v="3864"/>
    <n v="120"/>
    <x v="0"/>
    <n v="77280"/>
    <n v="772.80000000000007"/>
    <n v="76507.199999999997"/>
    <n v="38640"/>
    <n v="-386400"/>
    <d v="2014-04-01T00:00:00"/>
    <n v="4"/>
    <s v="April"/>
    <s v="2014"/>
    <n v="-5.0505050505050511"/>
    <n v="-100"/>
    <n v="-10"/>
  </r>
  <r>
    <s v="Government"/>
    <x v="3"/>
    <x v="3"/>
    <x v="1"/>
    <n v="362"/>
    <n v="120"/>
    <x v="6"/>
    <n v="2534"/>
    <n v="25.34"/>
    <n v="2508.66"/>
    <n v="1810"/>
    <n v="-40906"/>
    <d v="2014-05-01T00:00:00"/>
    <n v="5"/>
    <s v="May"/>
    <s v="2014"/>
    <n v="-16.305916305916305"/>
    <n v="-113"/>
    <n v="-22.6"/>
  </r>
  <r>
    <s v="Enterprise"/>
    <x v="0"/>
    <x v="3"/>
    <x v="1"/>
    <n v="923"/>
    <n v="120"/>
    <x v="4"/>
    <n v="115375"/>
    <n v="1153.75"/>
    <n v="114221.25"/>
    <n v="110760"/>
    <n v="4615"/>
    <d v="2014-08-01T00:00:00"/>
    <n v="8"/>
    <s v="August"/>
    <s v="2014"/>
    <n v="4.0404040404040407E-2"/>
    <n v="5"/>
    <n v="4.1666666666666664E-2"/>
  </r>
  <r>
    <s v="Enterprise"/>
    <x v="4"/>
    <x v="3"/>
    <x v="1"/>
    <n v="663"/>
    <n v="120"/>
    <x v="4"/>
    <n v="82875"/>
    <n v="828.75"/>
    <n v="82046.25"/>
    <n v="79560"/>
    <n v="3315"/>
    <d v="2013-10-01T00:00:00"/>
    <n v="10"/>
    <s v="October"/>
    <s v="2013"/>
    <n v="4.0404040404040407E-2"/>
    <n v="5"/>
    <n v="4.1666666666666664E-2"/>
  </r>
  <r>
    <s v="Government"/>
    <x v="0"/>
    <x v="3"/>
    <x v="1"/>
    <n v="2092"/>
    <n v="120"/>
    <x v="6"/>
    <n v="14644"/>
    <n v="146.44"/>
    <n v="14497.56"/>
    <n v="10460"/>
    <n v="-236396"/>
    <d v="2013-11-01T00:00:00"/>
    <n v="11"/>
    <s v="November"/>
    <s v="2013"/>
    <n v="-16.305916305916305"/>
    <n v="-113"/>
    <n v="-22.6"/>
  </r>
  <r>
    <s v="Government"/>
    <x v="1"/>
    <x v="4"/>
    <x v="1"/>
    <n v="263"/>
    <n v="250"/>
    <x v="6"/>
    <n v="1841"/>
    <n v="18.41"/>
    <n v="1822.59"/>
    <n v="1315"/>
    <n v="-63909"/>
    <d v="2014-03-01T00:00:00"/>
    <n v="3"/>
    <s v="March"/>
    <s v="2014"/>
    <n v="-35.064935064935064"/>
    <n v="-243"/>
    <n v="-48.6"/>
  </r>
  <r>
    <s v="Government"/>
    <x v="0"/>
    <x v="4"/>
    <x v="1"/>
    <n v="943.5"/>
    <n v="250"/>
    <x v="2"/>
    <n v="330225"/>
    <n v="3302.25"/>
    <n v="326922.75"/>
    <n v="245310"/>
    <n v="94350"/>
    <d v="2014-04-01T00:00:00"/>
    <n v="4"/>
    <s v="April"/>
    <s v="2014"/>
    <n v="0.28860028860028858"/>
    <n v="100"/>
    <n v="0.38461538461538464"/>
  </r>
  <r>
    <s v="Enterprise"/>
    <x v="4"/>
    <x v="4"/>
    <x v="1"/>
    <n v="727"/>
    <n v="250"/>
    <x v="4"/>
    <n v="90875"/>
    <n v="908.75"/>
    <n v="89966.25"/>
    <n v="87240"/>
    <n v="-90875"/>
    <d v="2014-06-01T00:00:00"/>
    <n v="6"/>
    <s v="June"/>
    <s v="2014"/>
    <n v="-1.0101010101010102"/>
    <n v="-125"/>
    <n v="-1.0416666666666667"/>
  </r>
  <r>
    <s v="Enterprise"/>
    <x v="2"/>
    <x v="4"/>
    <x v="1"/>
    <n v="787"/>
    <n v="250"/>
    <x v="4"/>
    <n v="98375"/>
    <n v="983.75"/>
    <n v="97391.25"/>
    <n v="94440"/>
    <n v="-98375"/>
    <d v="2014-06-01T00:00:00"/>
    <n v="6"/>
    <s v="June"/>
    <s v="2014"/>
    <n v="-1.0101010101010102"/>
    <n v="-125"/>
    <n v="-1.0416666666666667"/>
  </r>
  <r>
    <s v="Small Business"/>
    <x v="1"/>
    <x v="4"/>
    <x v="1"/>
    <n v="986"/>
    <n v="250"/>
    <x v="5"/>
    <n v="295800"/>
    <n v="2958"/>
    <n v="292842"/>
    <n v="246500"/>
    <n v="49300"/>
    <d v="2014-09-01T00:00:00"/>
    <n v="9"/>
    <s v="September"/>
    <s v="2014"/>
    <n v="0.16835016835016836"/>
    <n v="50"/>
    <n v="0.2"/>
  </r>
  <r>
    <s v="Small Business"/>
    <x v="3"/>
    <x v="4"/>
    <x v="1"/>
    <n v="494"/>
    <n v="250"/>
    <x v="5"/>
    <n v="148200"/>
    <n v="1482"/>
    <n v="146718"/>
    <n v="123500"/>
    <n v="24700"/>
    <d v="2013-10-01T00:00:00"/>
    <n v="10"/>
    <s v="October"/>
    <s v="2013"/>
    <n v="0.16835016835016836"/>
    <n v="50"/>
    <n v="0.2"/>
  </r>
  <r>
    <s v="Government"/>
    <x v="3"/>
    <x v="4"/>
    <x v="1"/>
    <n v="1397"/>
    <n v="250"/>
    <x v="2"/>
    <n v="488950"/>
    <n v="4889.5"/>
    <n v="484060.5"/>
    <n v="363220"/>
    <n v="139700"/>
    <d v="2014-10-01T00:00:00"/>
    <n v="10"/>
    <s v="October"/>
    <s v="2014"/>
    <n v="0.28860028860028858"/>
    <n v="100"/>
    <n v="0.38461538461538464"/>
  </r>
  <r>
    <s v="Enterprise"/>
    <x v="2"/>
    <x v="4"/>
    <x v="1"/>
    <n v="1744"/>
    <n v="250"/>
    <x v="4"/>
    <n v="218000"/>
    <n v="2180"/>
    <n v="215820"/>
    <n v="209280"/>
    <n v="-218000"/>
    <d v="2014-11-01T00:00:00"/>
    <n v="11"/>
    <s v="November"/>
    <s v="2014"/>
    <n v="-1.0101010101010102"/>
    <n v="-125"/>
    <n v="-1.0416666666666667"/>
  </r>
  <r>
    <s v="Channel Partners"/>
    <x v="4"/>
    <x v="5"/>
    <x v="1"/>
    <n v="1989"/>
    <n v="260"/>
    <x v="3"/>
    <n v="23868"/>
    <n v="238.68"/>
    <n v="23629.32"/>
    <n v="5967"/>
    <n v="-493272"/>
    <d v="2013-09-01T00:00:00"/>
    <n v="9"/>
    <s v="September"/>
    <s v="2013"/>
    <n v="-20.875420875420875"/>
    <n v="-248"/>
    <n v="-82.666666666666671"/>
  </r>
  <r>
    <s v="Midmarket"/>
    <x v="2"/>
    <x v="5"/>
    <x v="1"/>
    <n v="321"/>
    <n v="260"/>
    <x v="1"/>
    <n v="4815"/>
    <n v="48.15"/>
    <n v="4766.8500000000004"/>
    <n v="3210"/>
    <n v="-78645"/>
    <d v="2013-11-01T00:00:00"/>
    <n v="11"/>
    <s v="November"/>
    <s v="2013"/>
    <n v="-16.498316498316498"/>
    <n v="-245"/>
    <n v="-24.5"/>
  </r>
  <r>
    <s v="Enterprise"/>
    <x v="0"/>
    <x v="0"/>
    <x v="1"/>
    <n v="742.5"/>
    <n v="3"/>
    <x v="4"/>
    <n v="92812.5"/>
    <n v="1856.25"/>
    <n v="90956.25"/>
    <n v="89100"/>
    <n v="90585"/>
    <d v="2014-04-01T00:00:00"/>
    <n v="4"/>
    <s v="April"/>
    <s v="2014"/>
    <n v="0.99591836734693873"/>
    <n v="122"/>
    <n v="1.0166666666666666"/>
  </r>
  <r>
    <s v="Channel Partners"/>
    <x v="0"/>
    <x v="0"/>
    <x v="1"/>
    <n v="1295"/>
    <n v="3"/>
    <x v="3"/>
    <n v="15540"/>
    <n v="310.8"/>
    <n v="15229.2"/>
    <n v="3885"/>
    <n v="11655"/>
    <d v="2014-10-01T00:00:00"/>
    <n v="10"/>
    <s v="October"/>
    <s v="2014"/>
    <n v="0.76530612244897955"/>
    <n v="9"/>
    <n v="3"/>
  </r>
  <r>
    <s v="Small Business"/>
    <x v="1"/>
    <x v="0"/>
    <x v="1"/>
    <n v="214"/>
    <n v="3"/>
    <x v="5"/>
    <n v="64200"/>
    <n v="1284"/>
    <n v="62916"/>
    <n v="53500"/>
    <n v="63558"/>
    <d v="2013-10-01T00:00:00"/>
    <n v="10"/>
    <s v="October"/>
    <s v="2013"/>
    <n v="1.010204081632653"/>
    <n v="297"/>
    <n v="1.1879999999999999"/>
  </r>
  <r>
    <s v="Government"/>
    <x v="2"/>
    <x v="0"/>
    <x v="1"/>
    <n v="2145"/>
    <n v="3"/>
    <x v="6"/>
    <n v="15015"/>
    <n v="300.3"/>
    <n v="14714.7"/>
    <n v="10725"/>
    <n v="8580"/>
    <d v="2013-11-01T00:00:00"/>
    <n v="11"/>
    <s v="November"/>
    <s v="2013"/>
    <n v="0.58309037900874627"/>
    <n v="4"/>
    <n v="0.8"/>
  </r>
  <r>
    <s v="Government"/>
    <x v="0"/>
    <x v="0"/>
    <x v="1"/>
    <n v="2852"/>
    <n v="3"/>
    <x v="2"/>
    <n v="998200"/>
    <n v="19964"/>
    <n v="978236"/>
    <n v="741520"/>
    <n v="989644"/>
    <d v="2014-12-01T00:00:00"/>
    <n v="12"/>
    <s v="December"/>
    <s v="2014"/>
    <n v="1.0116618075801749"/>
    <n v="347"/>
    <n v="1.3346153846153845"/>
  </r>
  <r>
    <s v="Channel Partners"/>
    <x v="4"/>
    <x v="1"/>
    <x v="1"/>
    <n v="1142"/>
    <n v="5"/>
    <x v="3"/>
    <n v="13704"/>
    <n v="274.08"/>
    <n v="13429.92"/>
    <n v="3426"/>
    <n v="7994"/>
    <d v="2014-06-01T00:00:00"/>
    <n v="6"/>
    <s v="June"/>
    <s v="2014"/>
    <n v="0.59523809523809523"/>
    <n v="7"/>
    <n v="2.3333333333333335"/>
  </r>
  <r>
    <s v="Government"/>
    <x v="4"/>
    <x v="1"/>
    <x v="1"/>
    <n v="1566"/>
    <n v="5"/>
    <x v="0"/>
    <n v="31320"/>
    <n v="626.4"/>
    <n v="30693.599999999999"/>
    <n v="15660"/>
    <n v="23490"/>
    <d v="2014-10-01T00:00:00"/>
    <n v="10"/>
    <s v="October"/>
    <s v="2014"/>
    <n v="0.76530612244897966"/>
    <n v="15"/>
    <n v="1.5"/>
  </r>
  <r>
    <s v="Channel Partners"/>
    <x v="3"/>
    <x v="1"/>
    <x v="1"/>
    <n v="690"/>
    <n v="5"/>
    <x v="3"/>
    <n v="8280"/>
    <n v="165.6"/>
    <n v="8114.4"/>
    <n v="2070"/>
    <n v="4830"/>
    <d v="2014-11-01T00:00:00"/>
    <n v="11"/>
    <s v="November"/>
    <s v="2014"/>
    <n v="0.59523809523809523"/>
    <n v="7"/>
    <n v="2.3333333333333335"/>
  </r>
  <r>
    <s v="Enterprise"/>
    <x v="3"/>
    <x v="1"/>
    <x v="1"/>
    <n v="1660"/>
    <n v="5"/>
    <x v="4"/>
    <n v="207500"/>
    <n v="4150"/>
    <n v="203350"/>
    <n v="199200"/>
    <n v="199200"/>
    <d v="2013-11-01T00:00:00"/>
    <n v="11"/>
    <s v="November"/>
    <s v="2013"/>
    <n v="0.97959183673469385"/>
    <n v="120"/>
    <n v="1"/>
  </r>
  <r>
    <s v="Midmarket"/>
    <x v="0"/>
    <x v="2"/>
    <x v="1"/>
    <n v="2363"/>
    <n v="10"/>
    <x v="1"/>
    <n v="35445"/>
    <n v="708.9"/>
    <n v="34736.1"/>
    <n v="23630"/>
    <n v="11815"/>
    <d v="2014-02-01T00:00:00"/>
    <n v="2"/>
    <s v="February"/>
    <s v="2014"/>
    <n v="0.3401360544217687"/>
    <n v="5"/>
    <n v="0.5"/>
  </r>
  <r>
    <s v="Small Business"/>
    <x v="2"/>
    <x v="2"/>
    <x v="1"/>
    <n v="918"/>
    <n v="10"/>
    <x v="5"/>
    <n v="275400"/>
    <n v="5508"/>
    <n v="269892"/>
    <n v="229500"/>
    <n v="266220"/>
    <d v="2014-05-01T00:00:00"/>
    <n v="5"/>
    <s v="May"/>
    <s v="2014"/>
    <n v="0.98639455782312924"/>
    <n v="290"/>
    <n v="1.1599999999999999"/>
  </r>
  <r>
    <s v="Small Business"/>
    <x v="1"/>
    <x v="2"/>
    <x v="1"/>
    <n v="1728"/>
    <n v="10"/>
    <x v="5"/>
    <n v="518400"/>
    <n v="10368"/>
    <n v="508032"/>
    <n v="432000"/>
    <n v="501120"/>
    <d v="2014-05-01T00:00:00"/>
    <n v="5"/>
    <s v="May"/>
    <s v="2014"/>
    <n v="0.98639455782312924"/>
    <n v="290"/>
    <n v="1.1599999999999999"/>
  </r>
  <r>
    <s v="Channel Partners"/>
    <x v="4"/>
    <x v="2"/>
    <x v="1"/>
    <n v="1142"/>
    <n v="10"/>
    <x v="3"/>
    <n v="13704"/>
    <n v="274.08"/>
    <n v="13429.92"/>
    <n v="3426"/>
    <n v="2284"/>
    <d v="2014-06-01T00:00:00"/>
    <n v="6"/>
    <s v="June"/>
    <s v="2014"/>
    <n v="0.17006802721088435"/>
    <n v="2"/>
    <n v="0.66666666666666663"/>
  </r>
  <r>
    <s v="Enterprise"/>
    <x v="3"/>
    <x v="2"/>
    <x v="1"/>
    <n v="662"/>
    <n v="10"/>
    <x v="4"/>
    <n v="82750"/>
    <n v="1655"/>
    <n v="81095"/>
    <n v="79440"/>
    <n v="76130"/>
    <d v="2014-06-01T00:00:00"/>
    <n v="6"/>
    <s v="June"/>
    <s v="2014"/>
    <n v="0.93877551020408168"/>
    <n v="115"/>
    <n v="0.95833333333333337"/>
  </r>
  <r>
    <s v="Channel Partners"/>
    <x v="0"/>
    <x v="2"/>
    <x v="1"/>
    <n v="1295"/>
    <n v="10"/>
    <x v="3"/>
    <n v="15540"/>
    <n v="310.8"/>
    <n v="15229.2"/>
    <n v="3885"/>
    <n v="2590"/>
    <d v="2014-10-01T00:00:00"/>
    <n v="10"/>
    <s v="October"/>
    <s v="2014"/>
    <n v="0.17006802721088435"/>
    <n v="2"/>
    <n v="0.66666666666666663"/>
  </r>
  <r>
    <s v="Enterprise"/>
    <x v="1"/>
    <x v="2"/>
    <x v="1"/>
    <n v="809"/>
    <n v="10"/>
    <x v="4"/>
    <n v="101125"/>
    <n v="2022.5"/>
    <n v="99102.5"/>
    <n v="97080"/>
    <n v="93035"/>
    <d v="2013-10-01T00:00:00"/>
    <n v="10"/>
    <s v="October"/>
    <s v="2013"/>
    <n v="0.93877551020408168"/>
    <n v="115"/>
    <n v="0.95833333333333337"/>
  </r>
  <r>
    <s v="Enterprise"/>
    <x v="3"/>
    <x v="2"/>
    <x v="1"/>
    <n v="2145"/>
    <n v="10"/>
    <x v="4"/>
    <n v="268125"/>
    <n v="5362.5"/>
    <n v="262762.5"/>
    <n v="257400"/>
    <n v="246675"/>
    <d v="2013-10-01T00:00:00"/>
    <n v="10"/>
    <s v="October"/>
    <s v="2013"/>
    <n v="0.93877551020408168"/>
    <n v="115"/>
    <n v="0.95833333333333337"/>
  </r>
  <r>
    <s v="Channel Partners"/>
    <x v="2"/>
    <x v="2"/>
    <x v="1"/>
    <n v="1785"/>
    <n v="10"/>
    <x v="3"/>
    <n v="21420"/>
    <n v="428.4"/>
    <n v="20991.599999999999"/>
    <n v="5355"/>
    <n v="3570"/>
    <d v="2013-11-01T00:00:00"/>
    <n v="11"/>
    <s v="November"/>
    <s v="2013"/>
    <n v="0.17006802721088438"/>
    <n v="2"/>
    <n v="0.66666666666666663"/>
  </r>
  <r>
    <s v="Small Business"/>
    <x v="0"/>
    <x v="2"/>
    <x v="1"/>
    <n v="1916"/>
    <n v="10"/>
    <x v="5"/>
    <n v="574800"/>
    <n v="11496"/>
    <n v="563304"/>
    <n v="479000"/>
    <n v="555640"/>
    <d v="2014-12-01T00:00:00"/>
    <n v="12"/>
    <s v="December"/>
    <s v="2014"/>
    <n v="0.98639455782312924"/>
    <n v="290"/>
    <n v="1.1599999999999999"/>
  </r>
  <r>
    <s v="Government"/>
    <x v="0"/>
    <x v="2"/>
    <x v="1"/>
    <n v="2852"/>
    <n v="10"/>
    <x v="2"/>
    <n v="998200"/>
    <n v="19964"/>
    <n v="978236"/>
    <n v="741520"/>
    <n v="969680"/>
    <d v="2014-12-01T00:00:00"/>
    <n v="12"/>
    <s v="December"/>
    <s v="2014"/>
    <n v="0.99125364431486884"/>
    <n v="340"/>
    <n v="1.3076923076923077"/>
  </r>
  <r>
    <s v="Enterprise"/>
    <x v="0"/>
    <x v="2"/>
    <x v="1"/>
    <n v="2729"/>
    <n v="10"/>
    <x v="4"/>
    <n v="341125"/>
    <n v="6822.5"/>
    <n v="334302.5"/>
    <n v="327480"/>
    <n v="313835"/>
    <d v="2014-12-01T00:00:00"/>
    <n v="12"/>
    <s v="December"/>
    <s v="2014"/>
    <n v="0.93877551020408168"/>
    <n v="115"/>
    <n v="0.95833333333333337"/>
  </r>
  <r>
    <s v="Midmarket"/>
    <x v="4"/>
    <x v="2"/>
    <x v="1"/>
    <n v="1925"/>
    <n v="10"/>
    <x v="1"/>
    <n v="28875"/>
    <n v="577.5"/>
    <n v="28297.5"/>
    <n v="19250"/>
    <n v="9625"/>
    <d v="2013-12-01T00:00:00"/>
    <n v="12"/>
    <s v="December"/>
    <s v="2013"/>
    <n v="0.3401360544217687"/>
    <n v="5"/>
    <n v="0.5"/>
  </r>
  <r>
    <s v="Government"/>
    <x v="4"/>
    <x v="2"/>
    <x v="1"/>
    <n v="2013"/>
    <n v="10"/>
    <x v="6"/>
    <n v="14091"/>
    <n v="281.82"/>
    <n v="13809.18"/>
    <n v="10065"/>
    <n v="-6039"/>
    <d v="2013-12-01T00:00:00"/>
    <n v="12"/>
    <s v="December"/>
    <s v="2013"/>
    <n v="-0.43731778425655976"/>
    <n v="-3"/>
    <n v="-0.6"/>
  </r>
  <r>
    <s v="Channel Partners"/>
    <x v="2"/>
    <x v="2"/>
    <x v="1"/>
    <n v="1055"/>
    <n v="10"/>
    <x v="3"/>
    <n v="12660"/>
    <n v="253.2"/>
    <n v="12406.8"/>
    <n v="3165"/>
    <n v="2110"/>
    <d v="2014-12-01T00:00:00"/>
    <n v="12"/>
    <s v="December"/>
    <s v="2014"/>
    <n v="0.17006802721088438"/>
    <n v="2"/>
    <n v="0.66666666666666663"/>
  </r>
  <r>
    <s v="Channel Partners"/>
    <x v="3"/>
    <x v="2"/>
    <x v="1"/>
    <n v="1084"/>
    <n v="10"/>
    <x v="3"/>
    <n v="13008"/>
    <n v="260.16000000000003"/>
    <n v="12747.84"/>
    <n v="3252"/>
    <n v="2168"/>
    <d v="2014-12-01T00:00:00"/>
    <n v="12"/>
    <s v="December"/>
    <s v="2014"/>
    <n v="0.17006802721088435"/>
    <n v="2"/>
    <n v="0.66666666666666663"/>
  </r>
  <r>
    <s v="Government"/>
    <x v="4"/>
    <x v="3"/>
    <x v="1"/>
    <n v="1566"/>
    <n v="120"/>
    <x v="0"/>
    <n v="31320"/>
    <n v="626.4"/>
    <n v="30693.599999999999"/>
    <n v="15660"/>
    <n v="-156600"/>
    <d v="2014-10-01T00:00:00"/>
    <n v="10"/>
    <s v="October"/>
    <s v="2014"/>
    <n v="-5.1020408163265305"/>
    <n v="-100"/>
    <n v="-10"/>
  </r>
  <r>
    <s v="Government"/>
    <x v="1"/>
    <x v="3"/>
    <x v="1"/>
    <n v="2966"/>
    <n v="120"/>
    <x v="2"/>
    <n v="1038100"/>
    <n v="20762"/>
    <n v="1017338"/>
    <n v="771160"/>
    <n v="682180"/>
    <d v="2013-10-01T00:00:00"/>
    <n v="10"/>
    <s v="October"/>
    <s v="2013"/>
    <n v="0.67055393586005829"/>
    <n v="230"/>
    <n v="0.88461538461538458"/>
  </r>
  <r>
    <s v="Government"/>
    <x v="1"/>
    <x v="3"/>
    <x v="1"/>
    <n v="2877"/>
    <n v="120"/>
    <x v="2"/>
    <n v="1006950"/>
    <n v="20139"/>
    <n v="986811"/>
    <n v="748020"/>
    <n v="661710"/>
    <d v="2014-10-01T00:00:00"/>
    <n v="10"/>
    <s v="October"/>
    <s v="2014"/>
    <n v="0.67055393586005829"/>
    <n v="230"/>
    <n v="0.88461538461538458"/>
  </r>
  <r>
    <s v="Enterprise"/>
    <x v="1"/>
    <x v="3"/>
    <x v="1"/>
    <n v="809"/>
    <n v="120"/>
    <x v="4"/>
    <n v="101125"/>
    <n v="2022.5"/>
    <n v="99102.5"/>
    <n v="97080"/>
    <n v="4045"/>
    <d v="2013-10-01T00:00:00"/>
    <n v="10"/>
    <s v="October"/>
    <s v="2013"/>
    <n v="4.0816326530612242E-2"/>
    <n v="5"/>
    <n v="4.1666666666666664E-2"/>
  </r>
  <r>
    <s v="Enterprise"/>
    <x v="3"/>
    <x v="3"/>
    <x v="1"/>
    <n v="2145"/>
    <n v="120"/>
    <x v="4"/>
    <n v="268125"/>
    <n v="5362.5"/>
    <n v="262762.5"/>
    <n v="257400"/>
    <n v="10725"/>
    <d v="2013-10-01T00:00:00"/>
    <n v="10"/>
    <s v="October"/>
    <s v="2013"/>
    <n v="4.0816326530612242E-2"/>
    <n v="5"/>
    <n v="4.1666666666666664E-2"/>
  </r>
  <r>
    <s v="Channel Partners"/>
    <x v="2"/>
    <x v="3"/>
    <x v="1"/>
    <n v="1055"/>
    <n v="120"/>
    <x v="3"/>
    <n v="12660"/>
    <n v="253.2"/>
    <n v="12406.8"/>
    <n v="3165"/>
    <n v="-113940"/>
    <d v="2014-12-01T00:00:00"/>
    <n v="12"/>
    <s v="December"/>
    <s v="2014"/>
    <n v="-9.183673469387756"/>
    <n v="-108"/>
    <n v="-36"/>
  </r>
  <r>
    <s v="Government"/>
    <x v="3"/>
    <x v="3"/>
    <x v="1"/>
    <n v="544"/>
    <n v="120"/>
    <x v="0"/>
    <n v="10880"/>
    <n v="217.6"/>
    <n v="10662.4"/>
    <n v="5440"/>
    <n v="-54400"/>
    <d v="2013-12-01T00:00:00"/>
    <n v="12"/>
    <s v="December"/>
    <s v="2013"/>
    <n v="-5.1020408163265305"/>
    <n v="-100"/>
    <n v="-10"/>
  </r>
  <r>
    <s v="Channel Partners"/>
    <x v="3"/>
    <x v="3"/>
    <x v="1"/>
    <n v="1084"/>
    <n v="120"/>
    <x v="3"/>
    <n v="13008"/>
    <n v="260.16000000000003"/>
    <n v="12747.84"/>
    <n v="3252"/>
    <n v="-117072"/>
    <d v="2014-12-01T00:00:00"/>
    <n v="12"/>
    <s v="December"/>
    <s v="2014"/>
    <n v="-9.1836734693877542"/>
    <n v="-108"/>
    <n v="-36"/>
  </r>
  <r>
    <s v="Enterprise"/>
    <x v="3"/>
    <x v="4"/>
    <x v="1"/>
    <n v="662"/>
    <n v="250"/>
    <x v="4"/>
    <n v="82750"/>
    <n v="1655"/>
    <n v="81095"/>
    <n v="79440"/>
    <n v="-82750"/>
    <d v="2014-06-01T00:00:00"/>
    <n v="6"/>
    <s v="June"/>
    <s v="2014"/>
    <n v="-1.0204081632653061"/>
    <n v="-125"/>
    <n v="-1.0416666666666667"/>
  </r>
  <r>
    <s v="Small Business"/>
    <x v="1"/>
    <x v="4"/>
    <x v="1"/>
    <n v="214"/>
    <n v="250"/>
    <x v="5"/>
    <n v="64200"/>
    <n v="1284"/>
    <n v="62916"/>
    <n v="53500"/>
    <n v="10700"/>
    <d v="2013-10-01T00:00:00"/>
    <n v="10"/>
    <s v="October"/>
    <s v="2013"/>
    <n v="0.17006802721088435"/>
    <n v="50"/>
    <n v="0.2"/>
  </r>
  <r>
    <s v="Government"/>
    <x v="1"/>
    <x v="4"/>
    <x v="1"/>
    <n v="2877"/>
    <n v="250"/>
    <x v="2"/>
    <n v="1006950"/>
    <n v="20139"/>
    <n v="986811"/>
    <n v="748020"/>
    <n v="287700"/>
    <d v="2014-10-01T00:00:00"/>
    <n v="10"/>
    <s v="October"/>
    <s v="2014"/>
    <n v="0.29154518950437319"/>
    <n v="100"/>
    <n v="0.38461538461538464"/>
  </r>
  <r>
    <s v="Enterprise"/>
    <x v="0"/>
    <x v="4"/>
    <x v="1"/>
    <n v="2729"/>
    <n v="250"/>
    <x v="4"/>
    <n v="341125"/>
    <n v="6822.5"/>
    <n v="334302.5"/>
    <n v="327480"/>
    <n v="-341125"/>
    <d v="2014-12-01T00:00:00"/>
    <n v="12"/>
    <s v="December"/>
    <s v="2014"/>
    <n v="-1.0204081632653061"/>
    <n v="-125"/>
    <n v="-1.0416666666666667"/>
  </r>
  <r>
    <s v="Government"/>
    <x v="4"/>
    <x v="4"/>
    <x v="1"/>
    <n v="266"/>
    <n v="250"/>
    <x v="2"/>
    <n v="93100"/>
    <n v="1862"/>
    <n v="91238"/>
    <n v="69160"/>
    <n v="26600"/>
    <d v="2013-12-01T00:00:00"/>
    <n v="12"/>
    <s v="December"/>
    <s v="2013"/>
    <n v="0.29154518950437319"/>
    <n v="100"/>
    <n v="0.38461538461538464"/>
  </r>
  <r>
    <s v="Government"/>
    <x v="3"/>
    <x v="4"/>
    <x v="1"/>
    <n v="1940"/>
    <n v="250"/>
    <x v="2"/>
    <n v="679000"/>
    <n v="13580"/>
    <n v="665420"/>
    <n v="504400"/>
    <n v="194000"/>
    <d v="2013-12-01T00:00:00"/>
    <n v="12"/>
    <s v="December"/>
    <s v="2013"/>
    <n v="0.29154518950437319"/>
    <n v="100"/>
    <n v="0.38461538461538464"/>
  </r>
  <r>
    <s v="Small Business"/>
    <x v="1"/>
    <x v="5"/>
    <x v="1"/>
    <n v="259"/>
    <n v="260"/>
    <x v="5"/>
    <n v="77700"/>
    <n v="1554"/>
    <n v="76146"/>
    <n v="64750"/>
    <n v="10360"/>
    <d v="2014-03-01T00:00:00"/>
    <n v="3"/>
    <s v="March"/>
    <s v="2014"/>
    <n v="0.1360544217687075"/>
    <n v="40"/>
    <n v="0.16"/>
  </r>
  <r>
    <s v="Small Business"/>
    <x v="3"/>
    <x v="5"/>
    <x v="1"/>
    <n v="1101"/>
    <n v="260"/>
    <x v="5"/>
    <n v="330300"/>
    <n v="6606"/>
    <n v="323694"/>
    <n v="275250"/>
    <n v="44040"/>
    <d v="2014-03-01T00:00:00"/>
    <n v="3"/>
    <s v="March"/>
    <s v="2014"/>
    <n v="0.1360544217687075"/>
    <n v="40"/>
    <n v="0.16"/>
  </r>
  <r>
    <s v="Enterprise"/>
    <x v="1"/>
    <x v="5"/>
    <x v="1"/>
    <n v="2276"/>
    <n v="260"/>
    <x v="4"/>
    <n v="284500"/>
    <n v="5690"/>
    <n v="278810"/>
    <n v="273120"/>
    <n v="-307260"/>
    <d v="2014-05-01T00:00:00"/>
    <n v="5"/>
    <s v="May"/>
    <s v="2014"/>
    <n v="-1.1020408163265305"/>
    <n v="-135"/>
    <n v="-1.125"/>
  </r>
  <r>
    <s v="Government"/>
    <x v="1"/>
    <x v="5"/>
    <x v="1"/>
    <n v="2966"/>
    <n v="260"/>
    <x v="2"/>
    <n v="1038100"/>
    <n v="20762"/>
    <n v="1017338"/>
    <n v="771160"/>
    <n v="266940"/>
    <d v="2013-10-01T00:00:00"/>
    <n v="10"/>
    <s v="October"/>
    <s v="2013"/>
    <n v="0.26239067055393583"/>
    <n v="90"/>
    <n v="0.34615384615384615"/>
  </r>
  <r>
    <s v="Government"/>
    <x v="4"/>
    <x v="5"/>
    <x v="1"/>
    <n v="1236"/>
    <n v="260"/>
    <x v="0"/>
    <n v="24720"/>
    <n v="494.4"/>
    <n v="24225.599999999999"/>
    <n v="12360"/>
    <n v="-296640"/>
    <d v="2014-11-01T00:00:00"/>
    <n v="11"/>
    <s v="November"/>
    <s v="2014"/>
    <n v="-12.244897959183675"/>
    <n v="-240"/>
    <n v="-24"/>
  </r>
  <r>
    <s v="Government"/>
    <x v="2"/>
    <x v="5"/>
    <x v="1"/>
    <n v="941"/>
    <n v="260"/>
    <x v="0"/>
    <n v="18820"/>
    <n v="376.4"/>
    <n v="18443.599999999999"/>
    <n v="9410"/>
    <n v="-225840"/>
    <d v="2014-11-01T00:00:00"/>
    <n v="11"/>
    <s v="November"/>
    <s v="2014"/>
    <n v="-12.244897959183675"/>
    <n v="-240"/>
    <n v="-24"/>
  </r>
  <r>
    <s v="Small Business"/>
    <x v="0"/>
    <x v="5"/>
    <x v="1"/>
    <n v="1916"/>
    <n v="260"/>
    <x v="5"/>
    <n v="574800"/>
    <n v="11496"/>
    <n v="563304"/>
    <n v="479000"/>
    <n v="76640"/>
    <d v="2014-12-01T00:00:00"/>
    <n v="12"/>
    <s v="December"/>
    <s v="2014"/>
    <n v="0.1360544217687075"/>
    <n v="40"/>
    <n v="0.16"/>
  </r>
  <r>
    <s v="Enterprise"/>
    <x v="2"/>
    <x v="0"/>
    <x v="1"/>
    <n v="4243.5"/>
    <n v="3"/>
    <x v="4"/>
    <n v="530437.5"/>
    <n v="15913.125"/>
    <n v="514524.375"/>
    <n v="509220"/>
    <n v="517707"/>
    <d v="2014-04-01T00:00:00"/>
    <n v="4"/>
    <s v="April"/>
    <s v="2014"/>
    <n v="1.0061855670103093"/>
    <n v="122"/>
    <n v="1.0166666666666666"/>
  </r>
  <r>
    <s v="Government"/>
    <x v="1"/>
    <x v="0"/>
    <x v="1"/>
    <n v="2580"/>
    <n v="3"/>
    <x v="0"/>
    <n v="51600"/>
    <n v="1548"/>
    <n v="50052"/>
    <n v="25800"/>
    <n v="43860"/>
    <d v="2014-04-01T00:00:00"/>
    <n v="4"/>
    <s v="April"/>
    <s v="2014"/>
    <n v="0.87628865979381443"/>
    <n v="17"/>
    <n v="1.7"/>
  </r>
  <r>
    <s v="Small Business"/>
    <x v="1"/>
    <x v="0"/>
    <x v="1"/>
    <n v="689"/>
    <n v="3"/>
    <x v="5"/>
    <n v="206700"/>
    <n v="6201"/>
    <n v="200499"/>
    <n v="172250"/>
    <n v="204633"/>
    <d v="2014-06-01T00:00:00"/>
    <n v="6"/>
    <s v="June"/>
    <s v="2014"/>
    <n v="1.0206185567010309"/>
    <n v="297"/>
    <n v="1.1879999999999999"/>
  </r>
  <r>
    <s v="Channel Partners"/>
    <x v="4"/>
    <x v="0"/>
    <x v="1"/>
    <n v="1947"/>
    <n v="3"/>
    <x v="3"/>
    <n v="23364"/>
    <n v="700.92"/>
    <n v="22663.08"/>
    <n v="5841"/>
    <n v="17523"/>
    <d v="2014-09-01T00:00:00"/>
    <n v="9"/>
    <s v="September"/>
    <s v="2014"/>
    <n v="0.77319587628865971"/>
    <n v="9"/>
    <n v="3"/>
  </r>
  <r>
    <s v="Channel Partners"/>
    <x v="0"/>
    <x v="0"/>
    <x v="1"/>
    <n v="908"/>
    <n v="3"/>
    <x v="3"/>
    <n v="10896"/>
    <n v="326.88"/>
    <n v="10569.12"/>
    <n v="2724"/>
    <n v="8172"/>
    <d v="2013-12-01T00:00:00"/>
    <n v="12"/>
    <s v="December"/>
    <s v="2013"/>
    <n v="0.77319587628865971"/>
    <n v="9"/>
    <n v="3"/>
  </r>
  <r>
    <s v="Government"/>
    <x v="1"/>
    <x v="1"/>
    <x v="1"/>
    <n v="1958"/>
    <n v="5"/>
    <x v="6"/>
    <n v="13706"/>
    <n v="411.18"/>
    <n v="13294.82"/>
    <n v="9790"/>
    <n v="3916"/>
    <d v="2014-02-01T00:00:00"/>
    <n v="2"/>
    <s v="February"/>
    <s v="2014"/>
    <n v="0.29455081001472755"/>
    <n v="2"/>
    <n v="0.4"/>
  </r>
  <r>
    <s v="Channel Partners"/>
    <x v="2"/>
    <x v="1"/>
    <x v="1"/>
    <n v="1901"/>
    <n v="5"/>
    <x v="3"/>
    <n v="22812"/>
    <n v="684.36"/>
    <n v="22127.64"/>
    <n v="5703"/>
    <n v="13307"/>
    <d v="2014-06-01T00:00:00"/>
    <n v="6"/>
    <s v="June"/>
    <s v="2014"/>
    <n v="0.60137457044673537"/>
    <n v="7"/>
    <n v="2.3333333333333335"/>
  </r>
  <r>
    <s v="Government"/>
    <x v="2"/>
    <x v="1"/>
    <x v="1"/>
    <n v="544"/>
    <n v="5"/>
    <x v="6"/>
    <n v="3808"/>
    <n v="114.24"/>
    <n v="3693.76"/>
    <n v="2720"/>
    <n v="1088"/>
    <d v="2014-09-01T00:00:00"/>
    <n v="9"/>
    <s v="September"/>
    <s v="2014"/>
    <n v="0.29455081001472755"/>
    <n v="2"/>
    <n v="0.4"/>
  </r>
  <r>
    <s v="Government"/>
    <x v="1"/>
    <x v="1"/>
    <x v="1"/>
    <n v="1797"/>
    <n v="5"/>
    <x v="2"/>
    <n v="628950"/>
    <n v="18868.5"/>
    <n v="610081.5"/>
    <n v="467220"/>
    <n v="619965"/>
    <d v="2013-09-01T00:00:00"/>
    <n v="9"/>
    <s v="September"/>
    <s v="2013"/>
    <n v="1.01620029455081"/>
    <n v="345"/>
    <n v="1.3269230769230769"/>
  </r>
  <r>
    <s v="Enterprise"/>
    <x v="2"/>
    <x v="1"/>
    <x v="1"/>
    <n v="1287"/>
    <n v="5"/>
    <x v="4"/>
    <n v="160875"/>
    <n v="4826.25"/>
    <n v="156048.75"/>
    <n v="154440"/>
    <n v="154440"/>
    <d v="2014-12-01T00:00:00"/>
    <n v="12"/>
    <s v="December"/>
    <s v="2014"/>
    <n v="0.98969072164948457"/>
    <n v="120"/>
    <n v="1"/>
  </r>
  <r>
    <s v="Enterprise"/>
    <x v="1"/>
    <x v="1"/>
    <x v="1"/>
    <n v="1706"/>
    <n v="5"/>
    <x v="4"/>
    <n v="213250"/>
    <n v="6397.5"/>
    <n v="206852.5"/>
    <n v="204720"/>
    <n v="204720"/>
    <d v="2014-12-01T00:00:00"/>
    <n v="12"/>
    <s v="December"/>
    <s v="2014"/>
    <n v="0.98969072164948457"/>
    <n v="120"/>
    <n v="1"/>
  </r>
  <r>
    <s v="Small Business"/>
    <x v="2"/>
    <x v="2"/>
    <x v="1"/>
    <n v="2434.5"/>
    <n v="10"/>
    <x v="5"/>
    <n v="730350"/>
    <n v="21910.5"/>
    <n v="708439.5"/>
    <n v="608625"/>
    <n v="706005"/>
    <d v="2014-01-01T00:00:00"/>
    <n v="1"/>
    <s v="January"/>
    <s v="2014"/>
    <n v="0.99656357388316152"/>
    <n v="290"/>
    <n v="1.1599999999999999"/>
  </r>
  <r>
    <s v="Enterprise"/>
    <x v="0"/>
    <x v="2"/>
    <x v="1"/>
    <n v="1774"/>
    <n v="10"/>
    <x v="4"/>
    <n v="221750"/>
    <n v="6652.5"/>
    <n v="215097.5"/>
    <n v="212880"/>
    <n v="204010"/>
    <d v="2014-03-01T00:00:00"/>
    <n v="3"/>
    <s v="March"/>
    <s v="2014"/>
    <n v="0.94845360824742264"/>
    <n v="115"/>
    <n v="0.95833333333333337"/>
  </r>
  <r>
    <s v="Channel Partners"/>
    <x v="2"/>
    <x v="2"/>
    <x v="1"/>
    <n v="1901"/>
    <n v="10"/>
    <x v="3"/>
    <n v="22812"/>
    <n v="684.36"/>
    <n v="22127.64"/>
    <n v="5703"/>
    <n v="3802"/>
    <d v="2014-06-01T00:00:00"/>
    <n v="6"/>
    <s v="June"/>
    <s v="2014"/>
    <n v="0.1718213058419244"/>
    <n v="2"/>
    <n v="0.66666666666666663"/>
  </r>
  <r>
    <s v="Small Business"/>
    <x v="1"/>
    <x v="2"/>
    <x v="1"/>
    <n v="689"/>
    <n v="10"/>
    <x v="5"/>
    <n v="206700"/>
    <n v="6201"/>
    <n v="200499"/>
    <n v="172250"/>
    <n v="199810"/>
    <d v="2014-06-01T00:00:00"/>
    <n v="6"/>
    <s v="June"/>
    <s v="2014"/>
    <n v="0.99656357388316152"/>
    <n v="290"/>
    <n v="1.1599999999999999"/>
  </r>
  <r>
    <s v="Enterprise"/>
    <x v="1"/>
    <x v="2"/>
    <x v="1"/>
    <n v="1570"/>
    <n v="10"/>
    <x v="4"/>
    <n v="196250"/>
    <n v="5887.5"/>
    <n v="190362.5"/>
    <n v="188400"/>
    <n v="180550"/>
    <d v="2014-06-01T00:00:00"/>
    <n v="6"/>
    <s v="June"/>
    <s v="2014"/>
    <n v="0.94845360824742264"/>
    <n v="115"/>
    <n v="0.95833333333333337"/>
  </r>
  <r>
    <s v="Channel Partners"/>
    <x v="4"/>
    <x v="2"/>
    <x v="1"/>
    <n v="1369.5"/>
    <n v="10"/>
    <x v="3"/>
    <n v="16434"/>
    <n v="493.02"/>
    <n v="15940.98"/>
    <n v="4108.5"/>
    <n v="2739"/>
    <d v="2014-07-01T00:00:00"/>
    <n v="7"/>
    <s v="July"/>
    <s v="2014"/>
    <n v="0.1718213058419244"/>
    <n v="2"/>
    <n v="0.66666666666666663"/>
  </r>
  <r>
    <s v="Enterprise"/>
    <x v="0"/>
    <x v="2"/>
    <x v="1"/>
    <n v="2009"/>
    <n v="10"/>
    <x v="4"/>
    <n v="251125"/>
    <n v="7533.75"/>
    <n v="243591.25"/>
    <n v="241080"/>
    <n v="231035"/>
    <d v="2014-10-01T00:00:00"/>
    <n v="10"/>
    <s v="October"/>
    <s v="2014"/>
    <n v="0.94845360824742264"/>
    <n v="115"/>
    <n v="0.95833333333333337"/>
  </r>
  <r>
    <s v="Midmarket"/>
    <x v="1"/>
    <x v="2"/>
    <x v="1"/>
    <n v="1945"/>
    <n v="10"/>
    <x v="1"/>
    <n v="29175"/>
    <n v="875.25"/>
    <n v="28299.75"/>
    <n v="19450"/>
    <n v="9725"/>
    <d v="2013-10-01T00:00:00"/>
    <n v="10"/>
    <s v="October"/>
    <s v="2013"/>
    <n v="0.3436426116838488"/>
    <n v="5"/>
    <n v="0.5"/>
  </r>
  <r>
    <s v="Enterprise"/>
    <x v="2"/>
    <x v="2"/>
    <x v="1"/>
    <n v="1287"/>
    <n v="10"/>
    <x v="4"/>
    <n v="160875"/>
    <n v="4826.25"/>
    <n v="156048.75"/>
    <n v="154440"/>
    <n v="148005"/>
    <d v="2014-12-01T00:00:00"/>
    <n v="12"/>
    <s v="December"/>
    <s v="2014"/>
    <n v="0.94845360824742264"/>
    <n v="115"/>
    <n v="0.95833333333333337"/>
  </r>
  <r>
    <s v="Enterprise"/>
    <x v="1"/>
    <x v="2"/>
    <x v="1"/>
    <n v="1706"/>
    <n v="10"/>
    <x v="4"/>
    <n v="213250"/>
    <n v="6397.5"/>
    <n v="206852.5"/>
    <n v="204720"/>
    <n v="196190"/>
    <d v="2014-12-01T00:00:00"/>
    <n v="12"/>
    <s v="December"/>
    <s v="2014"/>
    <n v="0.94845360824742264"/>
    <n v="115"/>
    <n v="0.95833333333333337"/>
  </r>
  <r>
    <s v="Enterprise"/>
    <x v="0"/>
    <x v="3"/>
    <x v="1"/>
    <n v="2009"/>
    <n v="120"/>
    <x v="4"/>
    <n v="251125"/>
    <n v="7533.75"/>
    <n v="243591.25"/>
    <n v="241080"/>
    <n v="10045"/>
    <d v="2014-10-01T00:00:00"/>
    <n v="10"/>
    <s v="October"/>
    <s v="2014"/>
    <n v="4.1237113402061855E-2"/>
    <n v="5"/>
    <n v="4.1666666666666664E-2"/>
  </r>
  <r>
    <s v="Small Business"/>
    <x v="4"/>
    <x v="4"/>
    <x v="1"/>
    <n v="2844"/>
    <n v="250"/>
    <x v="5"/>
    <n v="853200"/>
    <n v="25596"/>
    <n v="827604"/>
    <n v="711000"/>
    <n v="142200"/>
    <d v="2014-02-01T00:00:00"/>
    <n v="2"/>
    <s v="February"/>
    <s v="2014"/>
    <n v="0.1718213058419244"/>
    <n v="50"/>
    <n v="0.2"/>
  </r>
  <r>
    <s v="Channel Partners"/>
    <x v="3"/>
    <x v="4"/>
    <x v="1"/>
    <n v="1916"/>
    <n v="250"/>
    <x v="3"/>
    <n v="22992"/>
    <n v="689.76"/>
    <n v="22302.240000000002"/>
    <n v="5748"/>
    <n v="-456008"/>
    <d v="2014-04-01T00:00:00"/>
    <n v="4"/>
    <s v="April"/>
    <s v="2014"/>
    <n v="-20.446735395189002"/>
    <n v="-238"/>
    <n v="-79.333333333333329"/>
  </r>
  <r>
    <s v="Enterprise"/>
    <x v="1"/>
    <x v="4"/>
    <x v="1"/>
    <n v="1570"/>
    <n v="250"/>
    <x v="4"/>
    <n v="196250"/>
    <n v="5887.5"/>
    <n v="190362.5"/>
    <n v="188400"/>
    <n v="-196250"/>
    <d v="2014-06-01T00:00:00"/>
    <n v="6"/>
    <s v="June"/>
    <s v="2014"/>
    <n v="-1.0309278350515463"/>
    <n v="-125"/>
    <n v="-1.0416666666666667"/>
  </r>
  <r>
    <s v="Small Business"/>
    <x v="0"/>
    <x v="4"/>
    <x v="1"/>
    <n v="1874"/>
    <n v="250"/>
    <x v="5"/>
    <n v="562200"/>
    <n v="16866"/>
    <n v="545334"/>
    <n v="468500"/>
    <n v="93700"/>
    <d v="2014-08-01T00:00:00"/>
    <n v="8"/>
    <s v="August"/>
    <s v="2014"/>
    <n v="0.1718213058419244"/>
    <n v="50"/>
    <n v="0.2"/>
  </r>
  <r>
    <s v="Government"/>
    <x v="3"/>
    <x v="4"/>
    <x v="1"/>
    <n v="1642"/>
    <n v="250"/>
    <x v="2"/>
    <n v="574700"/>
    <n v="17241"/>
    <n v="557459"/>
    <n v="426920"/>
    <n v="164200"/>
    <d v="2014-08-01T00:00:00"/>
    <n v="8"/>
    <s v="August"/>
    <s v="2014"/>
    <n v="0.29455081001472755"/>
    <n v="100"/>
    <n v="0.38461538461538464"/>
  </r>
  <r>
    <s v="Midmarket"/>
    <x v="1"/>
    <x v="4"/>
    <x v="1"/>
    <n v="1945"/>
    <n v="250"/>
    <x v="1"/>
    <n v="29175"/>
    <n v="875.25"/>
    <n v="28299.75"/>
    <n v="19450"/>
    <n v="-457075"/>
    <d v="2013-10-01T00:00:00"/>
    <n v="10"/>
    <s v="October"/>
    <s v="2013"/>
    <n v="-16.151202749140893"/>
    <n v="-235"/>
    <n v="-23.5"/>
  </r>
  <r>
    <s v="Government"/>
    <x v="0"/>
    <x v="0"/>
    <x v="1"/>
    <n v="831"/>
    <n v="3"/>
    <x v="0"/>
    <n v="16620"/>
    <n v="498.6"/>
    <n v="16121.4"/>
    <n v="8310"/>
    <n v="14127"/>
    <d v="2014-05-01T00:00:00"/>
    <n v="5"/>
    <s v="May"/>
    <s v="2014"/>
    <n v="0.87628865979381443"/>
    <n v="17"/>
    <n v="1.7"/>
  </r>
  <r>
    <s v="Government"/>
    <x v="3"/>
    <x v="2"/>
    <x v="1"/>
    <n v="1760"/>
    <n v="10"/>
    <x v="6"/>
    <n v="12320"/>
    <n v="369.6"/>
    <n v="11950.4"/>
    <n v="8800"/>
    <n v="-5280"/>
    <d v="2013-09-01T00:00:00"/>
    <n v="9"/>
    <s v="September"/>
    <s v="2013"/>
    <n v="-0.44182621502209135"/>
    <n v="-3"/>
    <n v="-0.6"/>
  </r>
  <r>
    <s v="Government"/>
    <x v="0"/>
    <x v="3"/>
    <x v="1"/>
    <n v="3850.5"/>
    <n v="120"/>
    <x v="0"/>
    <n v="77010"/>
    <n v="2310.3000000000002"/>
    <n v="74699.7"/>
    <n v="38505"/>
    <n v="-385050"/>
    <d v="2014-04-01T00:00:00"/>
    <n v="4"/>
    <s v="April"/>
    <s v="2014"/>
    <n v="-5.1546391752577323"/>
    <n v="-100"/>
    <n v="-10"/>
  </r>
  <r>
    <s v="Channel Partners"/>
    <x v="1"/>
    <x v="4"/>
    <x v="1"/>
    <n v="2479"/>
    <n v="250"/>
    <x v="3"/>
    <n v="29748"/>
    <n v="892.44"/>
    <n v="28855.56"/>
    <n v="7437"/>
    <n v="-590002"/>
    <d v="2014-01-01T00:00:00"/>
    <n v="1"/>
    <s v="January"/>
    <s v="2014"/>
    <n v="-20.446735395189002"/>
    <n v="-238"/>
    <n v="-79.333333333333329"/>
  </r>
  <r>
    <s v="Midmarket"/>
    <x v="3"/>
    <x v="1"/>
    <x v="1"/>
    <n v="2031"/>
    <n v="5"/>
    <x v="1"/>
    <n v="30465"/>
    <n v="1218.5999999999999"/>
    <n v="29246.400000000001"/>
    <n v="20310"/>
    <n v="20310"/>
    <d v="2014-10-01T00:00:00"/>
    <n v="10"/>
    <s v="October"/>
    <s v="2014"/>
    <n v="0.69444444444444442"/>
    <n v="10"/>
    <n v="1"/>
  </r>
  <r>
    <s v="Midmarket"/>
    <x v="3"/>
    <x v="2"/>
    <x v="1"/>
    <n v="2031"/>
    <n v="10"/>
    <x v="1"/>
    <n v="30465"/>
    <n v="1218.5999999999999"/>
    <n v="29246.400000000001"/>
    <n v="20310"/>
    <n v="10155"/>
    <d v="2014-10-01T00:00:00"/>
    <n v="10"/>
    <s v="October"/>
    <s v="2014"/>
    <n v="0.34722222222222221"/>
    <n v="5"/>
    <n v="0.5"/>
  </r>
  <r>
    <s v="Midmarket"/>
    <x v="2"/>
    <x v="2"/>
    <x v="1"/>
    <n v="2261"/>
    <n v="10"/>
    <x v="1"/>
    <n v="33915"/>
    <n v="1356.6"/>
    <n v="32558.400000000001"/>
    <n v="22610"/>
    <n v="11305"/>
    <d v="2013-12-01T00:00:00"/>
    <n v="12"/>
    <s v="December"/>
    <s v="2013"/>
    <n v="0.34722222222222221"/>
    <n v="5"/>
    <n v="0.5"/>
  </r>
  <r>
    <s v="Government"/>
    <x v="4"/>
    <x v="3"/>
    <x v="1"/>
    <n v="736"/>
    <n v="120"/>
    <x v="0"/>
    <n v="14720"/>
    <n v="588.79999999999995"/>
    <n v="14131.2"/>
    <n v="7360"/>
    <n v="-73600"/>
    <d v="2013-09-01T00:00:00"/>
    <n v="9"/>
    <s v="September"/>
    <s v="2013"/>
    <n v="-5.208333333333333"/>
    <n v="-100"/>
    <n v="-10"/>
  </r>
  <r>
    <s v="Government"/>
    <x v="0"/>
    <x v="0"/>
    <x v="1"/>
    <n v="2851"/>
    <n v="3"/>
    <x v="6"/>
    <n v="19957"/>
    <n v="798.28"/>
    <n v="19158.72"/>
    <n v="14255"/>
    <n v="11404"/>
    <d v="2013-10-01T00:00:00"/>
    <n v="10"/>
    <s v="October"/>
    <s v="2013"/>
    <n v="0.59523809523809523"/>
    <n v="4"/>
    <n v="0.8"/>
  </r>
  <r>
    <s v="Small Business"/>
    <x v="1"/>
    <x v="0"/>
    <x v="1"/>
    <n v="2021"/>
    <n v="3"/>
    <x v="5"/>
    <n v="606300"/>
    <n v="24252"/>
    <n v="582048"/>
    <n v="505250"/>
    <n v="600237"/>
    <d v="2014-10-01T00:00:00"/>
    <n v="10"/>
    <s v="October"/>
    <s v="2014"/>
    <n v="1.03125"/>
    <n v="297"/>
    <n v="1.1879999999999999"/>
  </r>
  <r>
    <s v="Government"/>
    <x v="4"/>
    <x v="0"/>
    <x v="1"/>
    <n v="274"/>
    <n v="3"/>
    <x v="2"/>
    <n v="95900"/>
    <n v="3836"/>
    <n v="92064"/>
    <n v="71240"/>
    <n v="95078"/>
    <d v="2014-12-01T00:00:00"/>
    <n v="12"/>
    <s v="December"/>
    <s v="2014"/>
    <n v="1.0327380952380953"/>
    <n v="347"/>
    <n v="1.3346153846153845"/>
  </r>
  <r>
    <s v="Midmarket"/>
    <x v="0"/>
    <x v="1"/>
    <x v="1"/>
    <n v="1967"/>
    <n v="5"/>
    <x v="1"/>
    <n v="29505"/>
    <n v="1180.2"/>
    <n v="28324.799999999999"/>
    <n v="19670"/>
    <n v="19670"/>
    <d v="2014-03-01T00:00:00"/>
    <n v="3"/>
    <s v="March"/>
    <s v="2014"/>
    <n v="0.69444444444444442"/>
    <n v="10"/>
    <n v="1"/>
  </r>
  <r>
    <s v="Small Business"/>
    <x v="1"/>
    <x v="1"/>
    <x v="1"/>
    <n v="1859"/>
    <n v="5"/>
    <x v="5"/>
    <n v="557700"/>
    <n v="22308"/>
    <n v="535392"/>
    <n v="464750"/>
    <n v="548405"/>
    <d v="2014-08-01T00:00:00"/>
    <n v="8"/>
    <s v="August"/>
    <s v="2014"/>
    <n v="1.0243055555555556"/>
    <n v="295"/>
    <n v="1.18"/>
  </r>
  <r>
    <s v="Government"/>
    <x v="0"/>
    <x v="1"/>
    <x v="1"/>
    <n v="2851"/>
    <n v="5"/>
    <x v="6"/>
    <n v="19957"/>
    <n v="798.28"/>
    <n v="19158.72"/>
    <n v="14255"/>
    <n v="5702"/>
    <d v="2013-10-01T00:00:00"/>
    <n v="10"/>
    <s v="October"/>
    <s v="2013"/>
    <n v="0.29761904761904762"/>
    <n v="2"/>
    <n v="0.4"/>
  </r>
  <r>
    <s v="Small Business"/>
    <x v="1"/>
    <x v="1"/>
    <x v="1"/>
    <n v="2021"/>
    <n v="5"/>
    <x v="5"/>
    <n v="606300"/>
    <n v="24252"/>
    <n v="582048"/>
    <n v="505250"/>
    <n v="596195"/>
    <d v="2014-10-01T00:00:00"/>
    <n v="10"/>
    <s v="October"/>
    <s v="2014"/>
    <n v="1.0243055555555556"/>
    <n v="295"/>
    <n v="1.18"/>
  </r>
  <r>
    <s v="Enterprise"/>
    <x v="3"/>
    <x v="1"/>
    <x v="1"/>
    <n v="1138"/>
    <n v="5"/>
    <x v="4"/>
    <n v="142250"/>
    <n v="5690"/>
    <n v="136560"/>
    <n v="136560"/>
    <n v="136560"/>
    <d v="2014-12-01T00:00:00"/>
    <n v="12"/>
    <s v="December"/>
    <s v="2014"/>
    <n v="1"/>
    <n v="120"/>
    <n v="1"/>
  </r>
  <r>
    <s v="Government"/>
    <x v="0"/>
    <x v="2"/>
    <x v="1"/>
    <n v="4251"/>
    <n v="10"/>
    <x v="6"/>
    <n v="29757"/>
    <n v="1190.28"/>
    <n v="28566.720000000001"/>
    <n v="21255"/>
    <n v="-12753"/>
    <d v="2014-01-01T00:00:00"/>
    <n v="1"/>
    <s v="January"/>
    <s v="2014"/>
    <n v="-0.4464285714285714"/>
    <n v="-3"/>
    <n v="-0.6"/>
  </r>
  <r>
    <s v="Enterprise"/>
    <x v="1"/>
    <x v="2"/>
    <x v="1"/>
    <n v="795"/>
    <n v="10"/>
    <x v="4"/>
    <n v="99375"/>
    <n v="3975"/>
    <n v="95400"/>
    <n v="95400"/>
    <n v="91425"/>
    <d v="2014-03-01T00:00:00"/>
    <n v="3"/>
    <s v="March"/>
    <s v="2014"/>
    <n v="0.95833333333333337"/>
    <n v="115"/>
    <n v="0.95833333333333337"/>
  </r>
  <r>
    <s v="Small Business"/>
    <x v="1"/>
    <x v="2"/>
    <x v="1"/>
    <n v="1414.5"/>
    <n v="10"/>
    <x v="5"/>
    <n v="424350"/>
    <n v="16974"/>
    <n v="407376"/>
    <n v="353625"/>
    <n v="410205"/>
    <d v="2014-04-01T00:00:00"/>
    <n v="4"/>
    <s v="April"/>
    <s v="2014"/>
    <n v="1.0069444444444444"/>
    <n v="290"/>
    <n v="1.1599999999999999"/>
  </r>
  <r>
    <s v="Small Business"/>
    <x v="4"/>
    <x v="2"/>
    <x v="1"/>
    <n v="2918"/>
    <n v="10"/>
    <x v="5"/>
    <n v="875400"/>
    <n v="35016"/>
    <n v="840384"/>
    <n v="729500"/>
    <n v="846220"/>
    <d v="2014-05-01T00:00:00"/>
    <n v="5"/>
    <s v="May"/>
    <s v="2014"/>
    <n v="1.0069444444444444"/>
    <n v="290"/>
    <n v="1.1599999999999999"/>
  </r>
  <r>
    <s v="Government"/>
    <x v="4"/>
    <x v="2"/>
    <x v="1"/>
    <n v="3450"/>
    <n v="10"/>
    <x v="2"/>
    <n v="1207500"/>
    <n v="48300"/>
    <n v="1159200"/>
    <n v="897000"/>
    <n v="1173000"/>
    <d v="2014-07-01T00:00:00"/>
    <n v="7"/>
    <s v="July"/>
    <s v="2014"/>
    <n v="1.0119047619047619"/>
    <n v="340"/>
    <n v="1.3076923076923077"/>
  </r>
  <r>
    <s v="Enterprise"/>
    <x v="2"/>
    <x v="2"/>
    <x v="1"/>
    <n v="2988"/>
    <n v="10"/>
    <x v="4"/>
    <n v="373500"/>
    <n v="14940"/>
    <n v="358560"/>
    <n v="358560"/>
    <n v="343620"/>
    <d v="2014-07-01T00:00:00"/>
    <n v="7"/>
    <s v="July"/>
    <s v="2014"/>
    <n v="0.95833333333333337"/>
    <n v="115"/>
    <n v="0.95833333333333337"/>
  </r>
  <r>
    <s v="Midmarket"/>
    <x v="0"/>
    <x v="2"/>
    <x v="1"/>
    <n v="218"/>
    <n v="10"/>
    <x v="1"/>
    <n v="3270"/>
    <n v="130.80000000000001"/>
    <n v="3139.2"/>
    <n v="2180"/>
    <n v="1090"/>
    <d v="2014-09-01T00:00:00"/>
    <n v="9"/>
    <s v="September"/>
    <s v="2014"/>
    <n v="0.34722222222222227"/>
    <n v="5"/>
    <n v="0.5"/>
  </r>
  <r>
    <s v="Government"/>
    <x v="0"/>
    <x v="2"/>
    <x v="1"/>
    <n v="2074"/>
    <n v="10"/>
    <x v="0"/>
    <n v="41480"/>
    <n v="1659.2"/>
    <n v="39820.800000000003"/>
    <n v="20740"/>
    <n v="20740"/>
    <d v="2014-09-01T00:00:00"/>
    <n v="9"/>
    <s v="September"/>
    <s v="2014"/>
    <n v="0.52083333333333326"/>
    <n v="10"/>
    <n v="1"/>
  </r>
  <r>
    <s v="Government"/>
    <x v="4"/>
    <x v="2"/>
    <x v="1"/>
    <n v="1056"/>
    <n v="10"/>
    <x v="0"/>
    <n v="21120"/>
    <n v="844.8"/>
    <n v="20275.2"/>
    <n v="10560"/>
    <n v="10560"/>
    <d v="2014-09-01T00:00:00"/>
    <n v="9"/>
    <s v="September"/>
    <s v="2014"/>
    <n v="0.52083333333333326"/>
    <n v="10"/>
    <n v="1"/>
  </r>
  <r>
    <s v="Midmarket"/>
    <x v="4"/>
    <x v="2"/>
    <x v="1"/>
    <n v="671"/>
    <n v="10"/>
    <x v="1"/>
    <n v="10065"/>
    <n v="402.6"/>
    <n v="9662.4"/>
    <n v="6710"/>
    <n v="3355"/>
    <d v="2013-10-01T00:00:00"/>
    <n v="10"/>
    <s v="October"/>
    <s v="2013"/>
    <n v="0.34722222222222221"/>
    <n v="5"/>
    <n v="0.5"/>
  </r>
  <r>
    <s v="Midmarket"/>
    <x v="3"/>
    <x v="2"/>
    <x v="1"/>
    <n v="1514"/>
    <n v="10"/>
    <x v="1"/>
    <n v="22710"/>
    <n v="908.4"/>
    <n v="21801.599999999999"/>
    <n v="15140"/>
    <n v="7570"/>
    <d v="2013-10-01T00:00:00"/>
    <n v="10"/>
    <s v="October"/>
    <s v="2013"/>
    <n v="0.34722222222222227"/>
    <n v="5"/>
    <n v="0.5"/>
  </r>
  <r>
    <s v="Government"/>
    <x v="4"/>
    <x v="2"/>
    <x v="1"/>
    <n v="274"/>
    <n v="10"/>
    <x v="2"/>
    <n v="95900"/>
    <n v="3836"/>
    <n v="92064"/>
    <n v="71240"/>
    <n v="93160"/>
    <d v="2014-12-01T00:00:00"/>
    <n v="12"/>
    <s v="December"/>
    <s v="2014"/>
    <n v="1.0119047619047619"/>
    <n v="340"/>
    <n v="1.3076923076923077"/>
  </r>
  <r>
    <s v="Enterprise"/>
    <x v="3"/>
    <x v="2"/>
    <x v="1"/>
    <n v="1138"/>
    <n v="10"/>
    <x v="4"/>
    <n v="142250"/>
    <n v="5690"/>
    <n v="136560"/>
    <n v="136560"/>
    <n v="130870"/>
    <d v="2014-12-01T00:00:00"/>
    <n v="12"/>
    <s v="December"/>
    <s v="2014"/>
    <n v="0.95833333333333337"/>
    <n v="115"/>
    <n v="0.95833333333333337"/>
  </r>
  <r>
    <s v="Channel Partners"/>
    <x v="4"/>
    <x v="3"/>
    <x v="1"/>
    <n v="1465"/>
    <n v="120"/>
    <x v="3"/>
    <n v="17580"/>
    <n v="703.2"/>
    <n v="16876.8"/>
    <n v="4395"/>
    <n v="-158220"/>
    <d v="2014-03-01T00:00:00"/>
    <n v="3"/>
    <s v="March"/>
    <s v="2014"/>
    <n v="-9.375"/>
    <n v="-108"/>
    <n v="-36"/>
  </r>
  <r>
    <s v="Government"/>
    <x v="0"/>
    <x v="3"/>
    <x v="1"/>
    <n v="2646"/>
    <n v="120"/>
    <x v="0"/>
    <n v="52920"/>
    <n v="2116.8000000000002"/>
    <n v="50803.199999999997"/>
    <n v="26460"/>
    <n v="-264600"/>
    <d v="2013-09-01T00:00:00"/>
    <n v="9"/>
    <s v="September"/>
    <s v="2013"/>
    <n v="-5.2083333333333339"/>
    <n v="-100"/>
    <n v="-10"/>
  </r>
  <r>
    <s v="Government"/>
    <x v="2"/>
    <x v="3"/>
    <x v="1"/>
    <n v="2177"/>
    <n v="120"/>
    <x v="2"/>
    <n v="761950"/>
    <n v="30478"/>
    <n v="731472"/>
    <n v="566020"/>
    <n v="500710"/>
    <d v="2014-10-01T00:00:00"/>
    <n v="10"/>
    <s v="October"/>
    <s v="2014"/>
    <n v="0.68452380952380953"/>
    <n v="230"/>
    <n v="0.88461538461538458"/>
  </r>
  <r>
    <s v="Channel Partners"/>
    <x v="2"/>
    <x v="4"/>
    <x v="1"/>
    <n v="866"/>
    <n v="250"/>
    <x v="3"/>
    <n v="10392"/>
    <n v="415.68"/>
    <n v="9976.32"/>
    <n v="2598"/>
    <n v="-206108"/>
    <d v="2014-05-01T00:00:00"/>
    <n v="5"/>
    <s v="May"/>
    <s v="2014"/>
    <n v="-20.659722222222221"/>
    <n v="-238"/>
    <n v="-79.333333333333329"/>
  </r>
  <r>
    <s v="Government"/>
    <x v="4"/>
    <x v="4"/>
    <x v="1"/>
    <n v="349"/>
    <n v="250"/>
    <x v="2"/>
    <n v="122150"/>
    <n v="4886"/>
    <n v="117264"/>
    <n v="90740"/>
    <n v="34900"/>
    <d v="2013-09-01T00:00:00"/>
    <n v="9"/>
    <s v="September"/>
    <s v="2013"/>
    <n v="0.29761904761904762"/>
    <n v="100"/>
    <n v="0.38461538461538464"/>
  </r>
  <r>
    <s v="Government"/>
    <x v="2"/>
    <x v="4"/>
    <x v="1"/>
    <n v="2177"/>
    <n v="250"/>
    <x v="2"/>
    <n v="761950"/>
    <n v="30478"/>
    <n v="731472"/>
    <n v="566020"/>
    <n v="217700"/>
    <d v="2014-10-01T00:00:00"/>
    <n v="10"/>
    <s v="October"/>
    <s v="2014"/>
    <n v="0.29761904761904762"/>
    <n v="100"/>
    <n v="0.38461538461538464"/>
  </r>
  <r>
    <s v="Midmarket"/>
    <x v="3"/>
    <x v="4"/>
    <x v="1"/>
    <n v="1514"/>
    <n v="250"/>
    <x v="1"/>
    <n v="22710"/>
    <n v="908.4"/>
    <n v="21801.599999999999"/>
    <n v="15140"/>
    <n v="-355790"/>
    <d v="2013-10-01T00:00:00"/>
    <n v="10"/>
    <s v="October"/>
    <s v="2013"/>
    <n v="-16.319444444444446"/>
    <n v="-235"/>
    <n v="-23.5"/>
  </r>
  <r>
    <s v="Government"/>
    <x v="3"/>
    <x v="5"/>
    <x v="1"/>
    <n v="1865"/>
    <n v="260"/>
    <x v="2"/>
    <n v="652750"/>
    <n v="26110"/>
    <n v="626640"/>
    <n v="484900"/>
    <n v="167850"/>
    <d v="2014-02-01T00:00:00"/>
    <n v="2"/>
    <s v="February"/>
    <s v="2014"/>
    <n v="0.26785714285714285"/>
    <n v="90"/>
    <n v="0.34615384615384615"/>
  </r>
  <r>
    <s v="Enterprise"/>
    <x v="3"/>
    <x v="5"/>
    <x v="1"/>
    <n v="1074"/>
    <n v="260"/>
    <x v="4"/>
    <n v="134250"/>
    <n v="5370"/>
    <n v="128880"/>
    <n v="128880"/>
    <n v="-144990"/>
    <d v="2014-04-01T00:00:00"/>
    <n v="4"/>
    <s v="April"/>
    <s v="2014"/>
    <n v="-1.125"/>
    <n v="-135"/>
    <n v="-1.125"/>
  </r>
  <r>
    <s v="Government"/>
    <x v="1"/>
    <x v="5"/>
    <x v="1"/>
    <n v="1907"/>
    <n v="260"/>
    <x v="2"/>
    <n v="667450"/>
    <n v="26698"/>
    <n v="640752"/>
    <n v="495820"/>
    <n v="171630"/>
    <d v="2014-09-01T00:00:00"/>
    <n v="9"/>
    <s v="September"/>
    <s v="2014"/>
    <n v="0.26785714285714285"/>
    <n v="90"/>
    <n v="0.34615384615384615"/>
  </r>
  <r>
    <s v="Midmarket"/>
    <x v="4"/>
    <x v="5"/>
    <x v="1"/>
    <n v="671"/>
    <n v="260"/>
    <x v="1"/>
    <n v="10065"/>
    <n v="402.6"/>
    <n v="9662.4"/>
    <n v="6710"/>
    <n v="-164395"/>
    <d v="2013-10-01T00:00:00"/>
    <n v="10"/>
    <s v="October"/>
    <s v="2013"/>
    <n v="-17.013888888888889"/>
    <n v="-245"/>
    <n v="-24.5"/>
  </r>
  <r>
    <s v="Government"/>
    <x v="0"/>
    <x v="5"/>
    <x v="1"/>
    <n v="1778"/>
    <n v="260"/>
    <x v="2"/>
    <n v="622300"/>
    <n v="24892"/>
    <n v="597408"/>
    <n v="462280"/>
    <n v="160020"/>
    <d v="2013-12-01T00:00:00"/>
    <n v="12"/>
    <s v="December"/>
    <s v="2013"/>
    <n v="0.26785714285714285"/>
    <n v="90"/>
    <n v="0.34615384615384615"/>
  </r>
  <r>
    <s v="Government"/>
    <x v="1"/>
    <x v="1"/>
    <x v="2"/>
    <n v="1159"/>
    <n v="5"/>
    <x v="6"/>
    <n v="8113"/>
    <n v="405.65"/>
    <n v="7707.35"/>
    <n v="5795"/>
    <n v="2318"/>
    <d v="2013-10-01T00:00:00"/>
    <n v="10"/>
    <s v="October"/>
    <s v="2013"/>
    <n v="0.3007518796992481"/>
    <n v="2"/>
    <n v="0.4"/>
  </r>
  <r>
    <s v="Government"/>
    <x v="1"/>
    <x v="2"/>
    <x v="2"/>
    <n v="1372"/>
    <n v="10"/>
    <x v="6"/>
    <n v="9604"/>
    <n v="480.2"/>
    <n v="9123.7999999999993"/>
    <n v="6860"/>
    <n v="-4116"/>
    <d v="2014-01-01T00:00:00"/>
    <n v="1"/>
    <s v="January"/>
    <s v="2014"/>
    <n v="-0.45112781954887221"/>
    <n v="-3"/>
    <n v="-0.6"/>
  </r>
  <r>
    <s v="Government"/>
    <x v="0"/>
    <x v="2"/>
    <x v="2"/>
    <n v="2349"/>
    <n v="10"/>
    <x v="6"/>
    <n v="16443"/>
    <n v="822.15"/>
    <n v="15620.85"/>
    <n v="11745"/>
    <n v="-7047"/>
    <d v="2013-09-01T00:00:00"/>
    <n v="9"/>
    <s v="September"/>
    <s v="2013"/>
    <n v="-0.45112781954887216"/>
    <n v="-3"/>
    <n v="-0.6"/>
  </r>
  <r>
    <s v="Government"/>
    <x v="3"/>
    <x v="2"/>
    <x v="2"/>
    <n v="2689"/>
    <n v="10"/>
    <x v="6"/>
    <n v="18823"/>
    <n v="941.15"/>
    <n v="17881.849999999999"/>
    <n v="13445"/>
    <n v="-8067"/>
    <d v="2014-10-01T00:00:00"/>
    <n v="10"/>
    <s v="October"/>
    <s v="2014"/>
    <n v="-0.45112781954887221"/>
    <n v="-3"/>
    <n v="-0.6"/>
  </r>
  <r>
    <s v="Channel Partners"/>
    <x v="0"/>
    <x v="2"/>
    <x v="2"/>
    <n v="2431"/>
    <n v="10"/>
    <x v="3"/>
    <n v="29172"/>
    <n v="1458.6"/>
    <n v="27713.4"/>
    <n v="7293"/>
    <n v="4862"/>
    <d v="2014-12-01T00:00:00"/>
    <n v="12"/>
    <s v="December"/>
    <s v="2014"/>
    <n v="0.17543859649122806"/>
    <n v="2"/>
    <n v="0.66666666666666663"/>
  </r>
  <r>
    <s v="Channel Partners"/>
    <x v="0"/>
    <x v="3"/>
    <x v="2"/>
    <n v="2431"/>
    <n v="120"/>
    <x v="3"/>
    <n v="29172"/>
    <n v="1458.6"/>
    <n v="27713.4"/>
    <n v="7293"/>
    <n v="-262548"/>
    <d v="2014-12-01T00:00:00"/>
    <n v="12"/>
    <s v="December"/>
    <s v="2014"/>
    <n v="-9.473684210526315"/>
    <n v="-108"/>
    <n v="-36"/>
  </r>
  <r>
    <s v="Government"/>
    <x v="3"/>
    <x v="4"/>
    <x v="2"/>
    <n v="2689"/>
    <n v="250"/>
    <x v="6"/>
    <n v="18823"/>
    <n v="941.15"/>
    <n v="17881.849999999999"/>
    <n v="13445"/>
    <n v="-653427"/>
    <d v="2014-10-01T00:00:00"/>
    <n v="10"/>
    <s v="October"/>
    <s v="2014"/>
    <n v="-36.541353383458649"/>
    <n v="-243"/>
    <n v="-48.6"/>
  </r>
  <r>
    <s v="Government"/>
    <x v="3"/>
    <x v="5"/>
    <x v="2"/>
    <n v="1683"/>
    <n v="260"/>
    <x v="6"/>
    <n v="11781"/>
    <n v="589.04999999999995"/>
    <n v="11191.95"/>
    <n v="8415"/>
    <n v="-425799"/>
    <d v="2014-07-01T00:00:00"/>
    <n v="7"/>
    <s v="July"/>
    <s v="2014"/>
    <n v="-38.045112781954884"/>
    <n v="-253"/>
    <n v="-50.6"/>
  </r>
  <r>
    <s v="Channel Partners"/>
    <x v="3"/>
    <x v="5"/>
    <x v="2"/>
    <n v="1123"/>
    <n v="260"/>
    <x v="3"/>
    <n v="13476"/>
    <n v="673.8"/>
    <n v="12802.2"/>
    <n v="3369"/>
    <n v="-278504"/>
    <d v="2014-08-01T00:00:00"/>
    <n v="8"/>
    <s v="August"/>
    <s v="2014"/>
    <n v="-21.754385964912281"/>
    <n v="-248"/>
    <n v="-82.666666666666671"/>
  </r>
  <r>
    <s v="Government"/>
    <x v="1"/>
    <x v="5"/>
    <x v="2"/>
    <n v="1159"/>
    <n v="260"/>
    <x v="6"/>
    <n v="8113"/>
    <n v="405.65"/>
    <n v="7707.35"/>
    <n v="5795"/>
    <n v="-293227"/>
    <d v="2013-10-01T00:00:00"/>
    <n v="10"/>
    <s v="October"/>
    <s v="2013"/>
    <n v="-38.045112781954884"/>
    <n v="-253"/>
    <n v="-50.6"/>
  </r>
  <r>
    <s v="Channel Partners"/>
    <x v="2"/>
    <x v="0"/>
    <x v="2"/>
    <n v="1865"/>
    <n v="3"/>
    <x v="3"/>
    <n v="22380"/>
    <n v="1119"/>
    <n v="21261"/>
    <n v="5595"/>
    <n v="16785"/>
    <d v="2014-02-01T00:00:00"/>
    <n v="2"/>
    <s v="February"/>
    <s v="2014"/>
    <n v="0.78947368421052633"/>
    <n v="9"/>
    <n v="3"/>
  </r>
  <r>
    <s v="Channel Partners"/>
    <x v="1"/>
    <x v="0"/>
    <x v="2"/>
    <n v="1116"/>
    <n v="3"/>
    <x v="3"/>
    <n v="13392"/>
    <n v="669.6"/>
    <n v="12722.4"/>
    <n v="3348"/>
    <n v="10044"/>
    <d v="2014-02-01T00:00:00"/>
    <n v="2"/>
    <s v="February"/>
    <s v="2014"/>
    <n v="0.78947368421052633"/>
    <n v="9"/>
    <n v="3"/>
  </r>
  <r>
    <s v="Government"/>
    <x v="2"/>
    <x v="0"/>
    <x v="2"/>
    <n v="1563"/>
    <n v="3"/>
    <x v="0"/>
    <n v="31260"/>
    <n v="1563"/>
    <n v="29697"/>
    <n v="15630"/>
    <n v="26571"/>
    <d v="2014-05-01T00:00:00"/>
    <n v="5"/>
    <s v="May"/>
    <s v="2014"/>
    <n v="0.89473684210526316"/>
    <n v="17"/>
    <n v="1.7"/>
  </r>
  <r>
    <s v="Small Business"/>
    <x v="4"/>
    <x v="0"/>
    <x v="2"/>
    <n v="991"/>
    <n v="3"/>
    <x v="5"/>
    <n v="297300"/>
    <n v="14865"/>
    <n v="282435"/>
    <n v="247750"/>
    <n v="294327"/>
    <d v="2014-06-01T00:00:00"/>
    <n v="6"/>
    <s v="June"/>
    <s v="2014"/>
    <n v="1.0421052631578946"/>
    <n v="297"/>
    <n v="1.1879999999999999"/>
  </r>
  <r>
    <s v="Government"/>
    <x v="1"/>
    <x v="0"/>
    <x v="2"/>
    <n v="1016"/>
    <n v="3"/>
    <x v="6"/>
    <n v="7112"/>
    <n v="355.6"/>
    <n v="6756.4"/>
    <n v="5080"/>
    <n v="4064"/>
    <d v="2013-11-01T00:00:00"/>
    <n v="11"/>
    <s v="November"/>
    <s v="2013"/>
    <n v="0.60150375939849632"/>
    <n v="4"/>
    <n v="0.8"/>
  </r>
  <r>
    <s v="Midmarket"/>
    <x v="3"/>
    <x v="0"/>
    <x v="2"/>
    <n v="2791"/>
    <n v="3"/>
    <x v="1"/>
    <n v="41865"/>
    <n v="2093.25"/>
    <n v="39771.75"/>
    <n v="27910"/>
    <n v="33492"/>
    <d v="2014-11-01T00:00:00"/>
    <n v="11"/>
    <s v="November"/>
    <s v="2014"/>
    <n v="0.84210526315789469"/>
    <n v="12"/>
    <n v="1.2"/>
  </r>
  <r>
    <s v="Government"/>
    <x v="4"/>
    <x v="0"/>
    <x v="2"/>
    <n v="570"/>
    <n v="3"/>
    <x v="6"/>
    <n v="3990"/>
    <n v="199.5"/>
    <n v="3790.5"/>
    <n v="2850"/>
    <n v="2280"/>
    <d v="2014-12-01T00:00:00"/>
    <n v="12"/>
    <s v="December"/>
    <s v="2014"/>
    <n v="0.60150375939849621"/>
    <n v="4"/>
    <n v="0.8"/>
  </r>
  <r>
    <s v="Government"/>
    <x v="2"/>
    <x v="0"/>
    <x v="2"/>
    <n v="2487"/>
    <n v="3"/>
    <x v="6"/>
    <n v="17409"/>
    <n v="870.45"/>
    <n v="16538.55"/>
    <n v="12435"/>
    <n v="9948"/>
    <d v="2014-12-01T00:00:00"/>
    <n v="12"/>
    <s v="December"/>
    <s v="2014"/>
    <n v="0.60150375939849632"/>
    <n v="4"/>
    <n v="0.8"/>
  </r>
  <r>
    <s v="Government"/>
    <x v="2"/>
    <x v="1"/>
    <x v="2"/>
    <n v="1384.5"/>
    <n v="5"/>
    <x v="2"/>
    <n v="484575"/>
    <n v="24228.75"/>
    <n v="460346.25"/>
    <n v="359970"/>
    <n v="477652.5"/>
    <d v="2014-01-01T00:00:00"/>
    <n v="1"/>
    <s v="January"/>
    <s v="2014"/>
    <n v="1.0375939849624061"/>
    <n v="345"/>
    <n v="1.3269230769230769"/>
  </r>
  <r>
    <s v="Enterprise"/>
    <x v="4"/>
    <x v="1"/>
    <x v="2"/>
    <n v="3627"/>
    <n v="5"/>
    <x v="4"/>
    <n v="453375"/>
    <n v="22668.75"/>
    <n v="430706.25"/>
    <n v="435240"/>
    <n v="435240"/>
    <d v="2014-07-01T00:00:00"/>
    <n v="7"/>
    <s v="July"/>
    <s v="2014"/>
    <n v="1.0105263157894737"/>
    <n v="120"/>
    <n v="1"/>
  </r>
  <r>
    <s v="Government"/>
    <x v="3"/>
    <x v="1"/>
    <x v="2"/>
    <n v="720"/>
    <n v="5"/>
    <x v="2"/>
    <n v="252000"/>
    <n v="12600"/>
    <n v="239400"/>
    <n v="187200"/>
    <n v="248400"/>
    <d v="2013-09-01T00:00:00"/>
    <n v="9"/>
    <s v="September"/>
    <s v="2013"/>
    <n v="1.0375939849624061"/>
    <n v="345"/>
    <n v="1.3269230769230769"/>
  </r>
  <r>
    <s v="Channel Partners"/>
    <x v="1"/>
    <x v="1"/>
    <x v="2"/>
    <n v="2342"/>
    <n v="5"/>
    <x v="3"/>
    <n v="28104"/>
    <n v="1405.2"/>
    <n v="26698.799999999999"/>
    <n v="7026"/>
    <n v="16394"/>
    <d v="2014-11-01T00:00:00"/>
    <n v="11"/>
    <s v="November"/>
    <s v="2014"/>
    <n v="0.61403508771929827"/>
    <n v="7"/>
    <n v="2.3333333333333335"/>
  </r>
  <r>
    <s v="Small Business"/>
    <x v="3"/>
    <x v="1"/>
    <x v="2"/>
    <n v="1100"/>
    <n v="5"/>
    <x v="5"/>
    <n v="330000"/>
    <n v="16500"/>
    <n v="313500"/>
    <n v="275000"/>
    <n v="324500"/>
    <d v="2013-12-01T00:00:00"/>
    <n v="12"/>
    <s v="December"/>
    <s v="2013"/>
    <n v="1.0350877192982457"/>
    <n v="295"/>
    <n v="1.18"/>
  </r>
  <r>
    <s v="Government"/>
    <x v="2"/>
    <x v="2"/>
    <x v="2"/>
    <n v="1303"/>
    <n v="10"/>
    <x v="0"/>
    <n v="26060"/>
    <n v="1303"/>
    <n v="24757"/>
    <n v="13030"/>
    <n v="13030"/>
    <d v="2014-02-01T00:00:00"/>
    <n v="2"/>
    <s v="February"/>
    <s v="2014"/>
    <n v="0.52631578947368418"/>
    <n v="10"/>
    <n v="1"/>
  </r>
  <r>
    <s v="Enterprise"/>
    <x v="4"/>
    <x v="2"/>
    <x v="2"/>
    <n v="2992"/>
    <n v="10"/>
    <x v="4"/>
    <n v="374000"/>
    <n v="18700"/>
    <n v="355300"/>
    <n v="359040"/>
    <n v="344080"/>
    <d v="2014-03-01T00:00:00"/>
    <n v="3"/>
    <s v="March"/>
    <s v="2014"/>
    <n v="0.96842105263157896"/>
    <n v="115"/>
    <n v="0.95833333333333337"/>
  </r>
  <r>
    <s v="Enterprise"/>
    <x v="2"/>
    <x v="2"/>
    <x v="2"/>
    <n v="2385"/>
    <n v="10"/>
    <x v="4"/>
    <n v="298125"/>
    <n v="14906.25"/>
    <n v="283218.75"/>
    <n v="286200"/>
    <n v="274275"/>
    <d v="2014-03-01T00:00:00"/>
    <n v="3"/>
    <s v="March"/>
    <s v="2014"/>
    <n v="0.96842105263157896"/>
    <n v="115"/>
    <n v="0.95833333333333337"/>
  </r>
  <r>
    <s v="Small Business"/>
    <x v="3"/>
    <x v="2"/>
    <x v="2"/>
    <n v="1607"/>
    <n v="10"/>
    <x v="5"/>
    <n v="482100"/>
    <n v="24105"/>
    <n v="457995"/>
    <n v="401750"/>
    <n v="466030"/>
    <d v="2014-04-01T00:00:00"/>
    <n v="4"/>
    <s v="April"/>
    <s v="2014"/>
    <n v="1.0175438596491229"/>
    <n v="290"/>
    <n v="1.1599999999999999"/>
  </r>
  <r>
    <s v="Government"/>
    <x v="4"/>
    <x v="2"/>
    <x v="2"/>
    <n v="2327"/>
    <n v="10"/>
    <x v="6"/>
    <n v="16289"/>
    <n v="814.45"/>
    <n v="15474.55"/>
    <n v="11635"/>
    <n v="-6981"/>
    <d v="2014-05-01T00:00:00"/>
    <n v="5"/>
    <s v="May"/>
    <s v="2014"/>
    <n v="-0.45112781954887221"/>
    <n v="-3"/>
    <n v="-0.6"/>
  </r>
  <r>
    <s v="Small Business"/>
    <x v="4"/>
    <x v="2"/>
    <x v="2"/>
    <n v="991"/>
    <n v="10"/>
    <x v="5"/>
    <n v="297300"/>
    <n v="14865"/>
    <n v="282435"/>
    <n v="247750"/>
    <n v="287390"/>
    <d v="2014-06-01T00:00:00"/>
    <n v="6"/>
    <s v="June"/>
    <s v="2014"/>
    <n v="1.0175438596491229"/>
    <n v="290"/>
    <n v="1.1599999999999999"/>
  </r>
  <r>
    <s v="Government"/>
    <x v="4"/>
    <x v="2"/>
    <x v="2"/>
    <n v="602"/>
    <n v="10"/>
    <x v="2"/>
    <n v="210700"/>
    <n v="10535"/>
    <n v="200165"/>
    <n v="156520"/>
    <n v="204680"/>
    <d v="2014-06-01T00:00:00"/>
    <n v="6"/>
    <s v="June"/>
    <s v="2014"/>
    <n v="1.0225563909774436"/>
    <n v="340"/>
    <n v="1.3076923076923077"/>
  </r>
  <r>
    <s v="Midmarket"/>
    <x v="2"/>
    <x v="2"/>
    <x v="2"/>
    <n v="2620"/>
    <n v="10"/>
    <x v="1"/>
    <n v="39300"/>
    <n v="1965"/>
    <n v="37335"/>
    <n v="26200"/>
    <n v="13100"/>
    <d v="2014-09-01T00:00:00"/>
    <n v="9"/>
    <s v="September"/>
    <s v="2014"/>
    <n v="0.35087719298245612"/>
    <n v="5"/>
    <n v="0.5"/>
  </r>
  <r>
    <s v="Government"/>
    <x v="0"/>
    <x v="2"/>
    <x v="2"/>
    <n v="1228"/>
    <n v="10"/>
    <x v="2"/>
    <n v="429800"/>
    <n v="21490"/>
    <n v="408310"/>
    <n v="319280"/>
    <n v="417520"/>
    <d v="2013-10-01T00:00:00"/>
    <n v="10"/>
    <s v="October"/>
    <s v="2013"/>
    <n v="1.0225563909774436"/>
    <n v="340"/>
    <n v="1.3076923076923077"/>
  </r>
  <r>
    <s v="Government"/>
    <x v="0"/>
    <x v="2"/>
    <x v="2"/>
    <n v="1389"/>
    <n v="10"/>
    <x v="0"/>
    <n v="27780"/>
    <n v="1389"/>
    <n v="26391"/>
    <n v="13890"/>
    <n v="13890"/>
    <d v="2013-10-01T00:00:00"/>
    <n v="10"/>
    <s v="October"/>
    <s v="2013"/>
    <n v="0.52631578947368418"/>
    <n v="10"/>
    <n v="1"/>
  </r>
  <r>
    <s v="Enterprise"/>
    <x v="4"/>
    <x v="2"/>
    <x v="2"/>
    <n v="861"/>
    <n v="10"/>
    <x v="4"/>
    <n v="107625"/>
    <n v="5381.25"/>
    <n v="102243.75"/>
    <n v="103320"/>
    <n v="99015"/>
    <d v="2014-10-01T00:00:00"/>
    <n v="10"/>
    <s v="October"/>
    <s v="2014"/>
    <n v="0.96842105263157896"/>
    <n v="115"/>
    <n v="0.95833333333333337"/>
  </r>
  <r>
    <s v="Enterprise"/>
    <x v="2"/>
    <x v="2"/>
    <x v="2"/>
    <n v="704"/>
    <n v="10"/>
    <x v="4"/>
    <n v="88000"/>
    <n v="4400"/>
    <n v="83600"/>
    <n v="84480"/>
    <n v="80960"/>
    <d v="2013-10-01T00:00:00"/>
    <n v="10"/>
    <s v="October"/>
    <s v="2013"/>
    <n v="0.96842105263157896"/>
    <n v="115"/>
    <n v="0.95833333333333337"/>
  </r>
  <r>
    <s v="Government"/>
    <x v="0"/>
    <x v="2"/>
    <x v="2"/>
    <n v="1802"/>
    <n v="10"/>
    <x v="0"/>
    <n v="36040"/>
    <n v="1802"/>
    <n v="34238"/>
    <n v="18020"/>
    <n v="18020"/>
    <d v="2013-12-01T00:00:00"/>
    <n v="12"/>
    <s v="December"/>
    <s v="2013"/>
    <n v="0.52631578947368418"/>
    <n v="10"/>
    <n v="1"/>
  </r>
  <r>
    <s v="Government"/>
    <x v="4"/>
    <x v="2"/>
    <x v="2"/>
    <n v="2663"/>
    <n v="10"/>
    <x v="0"/>
    <n v="53260"/>
    <n v="2663"/>
    <n v="50597"/>
    <n v="26630"/>
    <n v="26630"/>
    <d v="2014-12-01T00:00:00"/>
    <n v="12"/>
    <s v="December"/>
    <s v="2014"/>
    <n v="0.52631578947368418"/>
    <n v="10"/>
    <n v="1"/>
  </r>
  <r>
    <s v="Government"/>
    <x v="2"/>
    <x v="2"/>
    <x v="2"/>
    <n v="2136"/>
    <n v="10"/>
    <x v="6"/>
    <n v="14952"/>
    <n v="747.6"/>
    <n v="14204.4"/>
    <n v="10680"/>
    <n v="-6408"/>
    <d v="2013-12-01T00:00:00"/>
    <n v="12"/>
    <s v="December"/>
    <s v="2013"/>
    <n v="-0.45112781954887221"/>
    <n v="-3"/>
    <n v="-0.6"/>
  </r>
  <r>
    <s v="Midmarket"/>
    <x v="1"/>
    <x v="2"/>
    <x v="2"/>
    <n v="2116"/>
    <n v="10"/>
    <x v="1"/>
    <n v="31740"/>
    <n v="1587"/>
    <n v="30153"/>
    <n v="21160"/>
    <n v="10580"/>
    <d v="2013-12-01T00:00:00"/>
    <n v="12"/>
    <s v="December"/>
    <s v="2013"/>
    <n v="0.35087719298245612"/>
    <n v="5"/>
    <n v="0.5"/>
  </r>
  <r>
    <s v="Midmarket"/>
    <x v="4"/>
    <x v="3"/>
    <x v="2"/>
    <n v="555"/>
    <n v="120"/>
    <x v="1"/>
    <n v="8325"/>
    <n v="416.25"/>
    <n v="7908.75"/>
    <n v="5550"/>
    <n v="-58275"/>
    <d v="2014-01-01T00:00:00"/>
    <n v="1"/>
    <s v="January"/>
    <s v="2014"/>
    <n v="-7.3684210526315788"/>
    <n v="-105"/>
    <n v="-10.5"/>
  </r>
  <r>
    <s v="Midmarket"/>
    <x v="3"/>
    <x v="3"/>
    <x v="2"/>
    <n v="2861"/>
    <n v="120"/>
    <x v="1"/>
    <n v="42915"/>
    <n v="2145.75"/>
    <n v="40769.25"/>
    <n v="28610"/>
    <n v="-300405"/>
    <d v="2014-01-01T00:00:00"/>
    <n v="1"/>
    <s v="January"/>
    <s v="2014"/>
    <n v="-7.3684210526315788"/>
    <n v="-105"/>
    <n v="-10.5"/>
  </r>
  <r>
    <s v="Enterprise"/>
    <x v="1"/>
    <x v="3"/>
    <x v="2"/>
    <n v="807"/>
    <n v="120"/>
    <x v="4"/>
    <n v="100875"/>
    <n v="5043.75"/>
    <n v="95831.25"/>
    <n v="96840"/>
    <n v="4035"/>
    <d v="2014-02-01T00:00:00"/>
    <n v="2"/>
    <s v="February"/>
    <s v="2014"/>
    <n v="4.2105263157894736E-2"/>
    <n v="5"/>
    <n v="4.1666666666666664E-2"/>
  </r>
  <r>
    <s v="Government"/>
    <x v="4"/>
    <x v="3"/>
    <x v="2"/>
    <n v="602"/>
    <n v="120"/>
    <x v="2"/>
    <n v="210700"/>
    <n v="10535"/>
    <n v="200165"/>
    <n v="156520"/>
    <n v="138460"/>
    <d v="2014-06-01T00:00:00"/>
    <n v="6"/>
    <s v="June"/>
    <s v="2014"/>
    <n v="0.69172932330827064"/>
    <n v="230"/>
    <n v="0.88461538461538458"/>
  </r>
  <r>
    <s v="Government"/>
    <x v="4"/>
    <x v="3"/>
    <x v="2"/>
    <n v="2832"/>
    <n v="120"/>
    <x v="0"/>
    <n v="56640"/>
    <n v="2832"/>
    <n v="53808"/>
    <n v="28320"/>
    <n v="-283200"/>
    <d v="2014-08-01T00:00:00"/>
    <n v="8"/>
    <s v="August"/>
    <s v="2014"/>
    <n v="-5.2631578947368425"/>
    <n v="-100"/>
    <n v="-10"/>
  </r>
  <r>
    <s v="Government"/>
    <x v="2"/>
    <x v="3"/>
    <x v="2"/>
    <n v="1579"/>
    <n v="120"/>
    <x v="0"/>
    <n v="31580"/>
    <n v="1579"/>
    <n v="30001"/>
    <n v="15790"/>
    <n v="-157900"/>
    <d v="2014-08-01T00:00:00"/>
    <n v="8"/>
    <s v="August"/>
    <s v="2014"/>
    <n v="-5.2631578947368425"/>
    <n v="-100"/>
    <n v="-10"/>
  </r>
  <r>
    <s v="Enterprise"/>
    <x v="4"/>
    <x v="3"/>
    <x v="2"/>
    <n v="861"/>
    <n v="120"/>
    <x v="4"/>
    <n v="107625"/>
    <n v="5381.25"/>
    <n v="102243.75"/>
    <n v="103320"/>
    <n v="4305"/>
    <d v="2014-10-01T00:00:00"/>
    <n v="10"/>
    <s v="October"/>
    <s v="2014"/>
    <n v="4.2105263157894736E-2"/>
    <n v="5"/>
    <n v="4.1666666666666664E-2"/>
  </r>
  <r>
    <s v="Enterprise"/>
    <x v="2"/>
    <x v="3"/>
    <x v="2"/>
    <n v="704"/>
    <n v="120"/>
    <x v="4"/>
    <n v="88000"/>
    <n v="4400"/>
    <n v="83600"/>
    <n v="84480"/>
    <n v="3520"/>
    <d v="2013-10-01T00:00:00"/>
    <n v="10"/>
    <s v="October"/>
    <s v="2013"/>
    <n v="4.2105263157894736E-2"/>
    <n v="5"/>
    <n v="4.1666666666666664E-2"/>
  </r>
  <r>
    <s v="Government"/>
    <x v="2"/>
    <x v="3"/>
    <x v="2"/>
    <n v="1033"/>
    <n v="120"/>
    <x v="0"/>
    <n v="20660"/>
    <n v="1033"/>
    <n v="19627"/>
    <n v="10330"/>
    <n v="-103300"/>
    <d v="2013-12-01T00:00:00"/>
    <n v="12"/>
    <s v="December"/>
    <s v="2013"/>
    <n v="-5.2631578947368425"/>
    <n v="-100"/>
    <n v="-10"/>
  </r>
  <r>
    <s v="Small Business"/>
    <x v="1"/>
    <x v="3"/>
    <x v="2"/>
    <n v="1250"/>
    <n v="120"/>
    <x v="5"/>
    <n v="375000"/>
    <n v="18750"/>
    <n v="356250"/>
    <n v="312500"/>
    <n v="225000"/>
    <d v="2014-12-01T00:00:00"/>
    <n v="12"/>
    <s v="December"/>
    <s v="2014"/>
    <n v="0.63157894736842102"/>
    <n v="180"/>
    <n v="0.72"/>
  </r>
  <r>
    <s v="Government"/>
    <x v="0"/>
    <x v="4"/>
    <x v="2"/>
    <n v="1389"/>
    <n v="250"/>
    <x v="0"/>
    <n v="27780"/>
    <n v="1389"/>
    <n v="26391"/>
    <n v="13890"/>
    <n v="-319470"/>
    <d v="2013-10-01T00:00:00"/>
    <n v="10"/>
    <s v="October"/>
    <s v="2013"/>
    <n v="-12.105263157894736"/>
    <n v="-230"/>
    <n v="-23"/>
  </r>
  <r>
    <s v="Government"/>
    <x v="4"/>
    <x v="4"/>
    <x v="2"/>
    <n v="1265"/>
    <n v="250"/>
    <x v="0"/>
    <n v="25300"/>
    <n v="1265"/>
    <n v="24035"/>
    <n v="12650"/>
    <n v="-290950"/>
    <d v="2013-11-01T00:00:00"/>
    <n v="11"/>
    <s v="November"/>
    <s v="2013"/>
    <n v="-12.105263157894736"/>
    <n v="-230"/>
    <n v="-23"/>
  </r>
  <r>
    <s v="Government"/>
    <x v="1"/>
    <x v="4"/>
    <x v="2"/>
    <n v="2297"/>
    <n v="250"/>
    <x v="0"/>
    <n v="45940"/>
    <n v="2297"/>
    <n v="43643"/>
    <n v="22970"/>
    <n v="-528310"/>
    <d v="2013-11-01T00:00:00"/>
    <n v="11"/>
    <s v="November"/>
    <s v="2013"/>
    <n v="-12.105263157894736"/>
    <n v="-230"/>
    <n v="-23"/>
  </r>
  <r>
    <s v="Government"/>
    <x v="4"/>
    <x v="4"/>
    <x v="2"/>
    <n v="2663"/>
    <n v="250"/>
    <x v="0"/>
    <n v="53260"/>
    <n v="2663"/>
    <n v="50597"/>
    <n v="26630"/>
    <n v="-612490"/>
    <d v="2014-12-01T00:00:00"/>
    <n v="12"/>
    <s v="December"/>
    <s v="2014"/>
    <n v="-12.105263157894736"/>
    <n v="-230"/>
    <n v="-23"/>
  </r>
  <r>
    <s v="Government"/>
    <x v="4"/>
    <x v="4"/>
    <x v="2"/>
    <n v="570"/>
    <n v="250"/>
    <x v="6"/>
    <n v="3990"/>
    <n v="199.5"/>
    <n v="3790.5"/>
    <n v="2850"/>
    <n v="-138510"/>
    <d v="2014-12-01T00:00:00"/>
    <n v="12"/>
    <s v="December"/>
    <s v="2014"/>
    <n v="-36.541353383458649"/>
    <n v="-243"/>
    <n v="-48.6"/>
  </r>
  <r>
    <s v="Government"/>
    <x v="2"/>
    <x v="4"/>
    <x v="2"/>
    <n v="2487"/>
    <n v="250"/>
    <x v="6"/>
    <n v="17409"/>
    <n v="870.45"/>
    <n v="16538.55"/>
    <n v="12435"/>
    <n v="-604341"/>
    <d v="2014-12-01T00:00:00"/>
    <n v="12"/>
    <s v="December"/>
    <s v="2014"/>
    <n v="-36.541353383458649"/>
    <n v="-243"/>
    <n v="-48.6"/>
  </r>
  <r>
    <s v="Government"/>
    <x v="1"/>
    <x v="5"/>
    <x v="2"/>
    <n v="1350"/>
    <n v="260"/>
    <x v="2"/>
    <n v="472500"/>
    <n v="23625"/>
    <n v="448875"/>
    <n v="351000"/>
    <n v="121500"/>
    <d v="2014-02-01T00:00:00"/>
    <n v="2"/>
    <s v="February"/>
    <s v="2014"/>
    <n v="0.27067669172932329"/>
    <n v="90"/>
    <n v="0.34615384615384615"/>
  </r>
  <r>
    <s v="Government"/>
    <x v="0"/>
    <x v="5"/>
    <x v="2"/>
    <n v="552"/>
    <n v="260"/>
    <x v="2"/>
    <n v="193200"/>
    <n v="9660"/>
    <n v="183540"/>
    <n v="143520"/>
    <n v="49680"/>
    <d v="2014-08-01T00:00:00"/>
    <n v="8"/>
    <s v="August"/>
    <s v="2014"/>
    <n v="0.27067669172932329"/>
    <n v="90"/>
    <n v="0.34615384615384615"/>
  </r>
  <r>
    <s v="Government"/>
    <x v="0"/>
    <x v="5"/>
    <x v="2"/>
    <n v="1228"/>
    <n v="260"/>
    <x v="2"/>
    <n v="429800"/>
    <n v="21490"/>
    <n v="408310"/>
    <n v="319280"/>
    <n v="110520"/>
    <d v="2013-10-01T00:00:00"/>
    <n v="10"/>
    <s v="October"/>
    <s v="2013"/>
    <n v="0.27067669172932329"/>
    <n v="90"/>
    <n v="0.34615384615384615"/>
  </r>
  <r>
    <s v="Small Business"/>
    <x v="1"/>
    <x v="5"/>
    <x v="2"/>
    <n v="1250"/>
    <n v="260"/>
    <x v="5"/>
    <n v="375000"/>
    <n v="18750"/>
    <n v="356250"/>
    <n v="312500"/>
    <n v="50000"/>
    <d v="2014-12-01T00:00:00"/>
    <n v="12"/>
    <s v="December"/>
    <s v="2014"/>
    <n v="0.14035087719298245"/>
    <n v="40"/>
    <n v="0.16"/>
  </r>
  <r>
    <s v="Midmarket"/>
    <x v="2"/>
    <x v="2"/>
    <x v="2"/>
    <n v="3801"/>
    <n v="10"/>
    <x v="1"/>
    <n v="57015"/>
    <n v="3420.8999999999996"/>
    <n v="53594.1"/>
    <n v="38010"/>
    <n v="19005"/>
    <d v="2014-04-01T00:00:00"/>
    <n v="4"/>
    <s v="April"/>
    <s v="2014"/>
    <n v="0.3546099290780142"/>
    <n v="5"/>
    <n v="0.5"/>
  </r>
  <r>
    <s v="Government"/>
    <x v="4"/>
    <x v="0"/>
    <x v="2"/>
    <n v="1117.5"/>
    <n v="3"/>
    <x v="0"/>
    <n v="22350"/>
    <n v="1341"/>
    <n v="21009"/>
    <n v="11175"/>
    <n v="18997.5"/>
    <d v="2014-01-01T00:00:00"/>
    <n v="1"/>
    <s v="January"/>
    <s v="2014"/>
    <n v="0.9042553191489362"/>
    <n v="17"/>
    <n v="1.7"/>
  </r>
  <r>
    <s v="Midmarket"/>
    <x v="0"/>
    <x v="0"/>
    <x v="2"/>
    <n v="2844"/>
    <n v="3"/>
    <x v="1"/>
    <n v="42660"/>
    <n v="2559.6"/>
    <n v="40100.400000000001"/>
    <n v="28440"/>
    <n v="34128"/>
    <d v="2014-06-01T00:00:00"/>
    <n v="6"/>
    <s v="June"/>
    <s v="2014"/>
    <n v="0.85106382978723405"/>
    <n v="12"/>
    <n v="1.2"/>
  </r>
  <r>
    <s v="Channel Partners"/>
    <x v="3"/>
    <x v="0"/>
    <x v="2"/>
    <n v="562"/>
    <n v="3"/>
    <x v="3"/>
    <n v="6744"/>
    <n v="404.64"/>
    <n v="6339.36"/>
    <n v="1686"/>
    <n v="5058"/>
    <d v="2014-09-01T00:00:00"/>
    <n v="9"/>
    <s v="September"/>
    <s v="2014"/>
    <n v="0.7978723404255319"/>
    <n v="9"/>
    <n v="3"/>
  </r>
  <r>
    <s v="Channel Partners"/>
    <x v="0"/>
    <x v="0"/>
    <x v="2"/>
    <n v="2299"/>
    <n v="3"/>
    <x v="3"/>
    <n v="27588"/>
    <n v="1655.28"/>
    <n v="25932.720000000001"/>
    <n v="6897"/>
    <n v="20691"/>
    <d v="2013-10-01T00:00:00"/>
    <n v="10"/>
    <s v="October"/>
    <s v="2013"/>
    <n v="0.7978723404255319"/>
    <n v="9"/>
    <n v="3"/>
  </r>
  <r>
    <s v="Midmarket"/>
    <x v="4"/>
    <x v="0"/>
    <x v="2"/>
    <n v="2030"/>
    <n v="3"/>
    <x v="1"/>
    <n v="30450"/>
    <n v="1827"/>
    <n v="28623"/>
    <n v="20300"/>
    <n v="24360"/>
    <d v="2014-11-01T00:00:00"/>
    <n v="11"/>
    <s v="November"/>
    <s v="2014"/>
    <n v="0.85106382978723405"/>
    <n v="12"/>
    <n v="1.2"/>
  </r>
  <r>
    <s v="Government"/>
    <x v="4"/>
    <x v="0"/>
    <x v="2"/>
    <n v="263"/>
    <n v="3"/>
    <x v="6"/>
    <n v="1841"/>
    <n v="110.46"/>
    <n v="1730.54"/>
    <n v="1315"/>
    <n v="1052"/>
    <d v="2013-11-01T00:00:00"/>
    <n v="11"/>
    <s v="November"/>
    <s v="2013"/>
    <n v="0.60790273556231"/>
    <n v="4"/>
    <n v="0.8"/>
  </r>
  <r>
    <s v="Enterprise"/>
    <x v="1"/>
    <x v="0"/>
    <x v="2"/>
    <n v="887"/>
    <n v="3"/>
    <x v="4"/>
    <n v="110875"/>
    <n v="6652.5"/>
    <n v="104222.5"/>
    <n v="106440"/>
    <n v="108214"/>
    <d v="2013-12-01T00:00:00"/>
    <n v="12"/>
    <s v="December"/>
    <s v="2013"/>
    <n v="1.0382978723404255"/>
    <n v="122"/>
    <n v="1.0166666666666666"/>
  </r>
  <r>
    <s v="Government"/>
    <x v="3"/>
    <x v="1"/>
    <x v="2"/>
    <n v="980"/>
    <n v="5"/>
    <x v="2"/>
    <n v="343000"/>
    <n v="20580"/>
    <n v="322420"/>
    <n v="254800"/>
    <n v="338100"/>
    <d v="2014-04-01T00:00:00"/>
    <n v="4"/>
    <s v="April"/>
    <s v="2014"/>
    <n v="1.0486322188449848"/>
    <n v="345"/>
    <n v="1.3269230769230769"/>
  </r>
  <r>
    <s v="Government"/>
    <x v="1"/>
    <x v="1"/>
    <x v="2"/>
    <n v="1460"/>
    <n v="5"/>
    <x v="2"/>
    <n v="511000"/>
    <n v="30660"/>
    <n v="480340"/>
    <n v="379600"/>
    <n v="503700"/>
    <d v="2014-05-01T00:00:00"/>
    <n v="5"/>
    <s v="May"/>
    <s v="2014"/>
    <n v="1.0486322188449848"/>
    <n v="345"/>
    <n v="1.3269230769230769"/>
  </r>
  <r>
    <s v="Government"/>
    <x v="2"/>
    <x v="1"/>
    <x v="2"/>
    <n v="1403"/>
    <n v="5"/>
    <x v="6"/>
    <n v="9821"/>
    <n v="589.26"/>
    <n v="9231.74"/>
    <n v="7015"/>
    <n v="2806"/>
    <d v="2013-10-01T00:00:00"/>
    <n v="10"/>
    <s v="October"/>
    <s v="2013"/>
    <n v="0.303951367781155"/>
    <n v="2"/>
    <n v="0.4"/>
  </r>
  <r>
    <s v="Channel Partners"/>
    <x v="4"/>
    <x v="1"/>
    <x v="2"/>
    <n v="2723"/>
    <n v="5"/>
    <x v="3"/>
    <n v="32676"/>
    <n v="1960.56"/>
    <n v="30715.439999999999"/>
    <n v="8169"/>
    <n v="19061"/>
    <d v="2014-11-01T00:00:00"/>
    <n v="11"/>
    <s v="November"/>
    <s v="2014"/>
    <n v="0.62056737588652489"/>
    <n v="7"/>
    <n v="2.3333333333333335"/>
  </r>
  <r>
    <s v="Government"/>
    <x v="2"/>
    <x v="2"/>
    <x v="2"/>
    <n v="1496"/>
    <n v="10"/>
    <x v="2"/>
    <n v="523600"/>
    <n v="31416"/>
    <n v="492184"/>
    <n v="388960"/>
    <n v="508640"/>
    <d v="2014-06-01T00:00:00"/>
    <n v="6"/>
    <s v="June"/>
    <s v="2014"/>
    <n v="1.0334346504559271"/>
    <n v="340"/>
    <n v="1.3076923076923077"/>
  </r>
  <r>
    <s v="Channel Partners"/>
    <x v="0"/>
    <x v="2"/>
    <x v="2"/>
    <n v="2299"/>
    <n v="10"/>
    <x v="3"/>
    <n v="27588"/>
    <n v="1655.28"/>
    <n v="25932.720000000001"/>
    <n v="6897"/>
    <n v="4598"/>
    <d v="2013-10-01T00:00:00"/>
    <n v="10"/>
    <s v="October"/>
    <s v="2013"/>
    <n v="0.17730496453900707"/>
    <n v="2"/>
    <n v="0.66666666666666663"/>
  </r>
  <r>
    <s v="Government"/>
    <x v="4"/>
    <x v="2"/>
    <x v="2"/>
    <n v="727"/>
    <n v="10"/>
    <x v="2"/>
    <n v="254450"/>
    <n v="15267"/>
    <n v="239183"/>
    <n v="189020"/>
    <n v="247180"/>
    <d v="2013-10-01T00:00:00"/>
    <n v="10"/>
    <s v="October"/>
    <s v="2013"/>
    <n v="1.0334346504559271"/>
    <n v="340"/>
    <n v="1.3076923076923077"/>
  </r>
  <r>
    <s v="Enterprise"/>
    <x v="0"/>
    <x v="3"/>
    <x v="2"/>
    <n v="952"/>
    <n v="120"/>
    <x v="4"/>
    <n v="119000"/>
    <n v="7140"/>
    <n v="111860"/>
    <n v="114240"/>
    <n v="4760"/>
    <d v="2014-02-01T00:00:00"/>
    <n v="2"/>
    <s v="February"/>
    <s v="2014"/>
    <n v="4.2553191489361701E-2"/>
    <n v="5"/>
    <n v="4.1666666666666664E-2"/>
  </r>
  <r>
    <s v="Enterprise"/>
    <x v="4"/>
    <x v="3"/>
    <x v="2"/>
    <n v="2755"/>
    <n v="120"/>
    <x v="4"/>
    <n v="344375"/>
    <n v="20662.5"/>
    <n v="323712.5"/>
    <n v="330600"/>
    <n v="13775"/>
    <d v="2014-02-01T00:00:00"/>
    <n v="2"/>
    <s v="February"/>
    <s v="2014"/>
    <n v="4.2553191489361701E-2"/>
    <n v="5"/>
    <n v="4.1666666666666664E-2"/>
  </r>
  <r>
    <s v="Midmarket"/>
    <x v="1"/>
    <x v="3"/>
    <x v="2"/>
    <n v="1530"/>
    <n v="120"/>
    <x v="1"/>
    <n v="22950"/>
    <n v="1377"/>
    <n v="21573"/>
    <n v="15300"/>
    <n v="-160650"/>
    <d v="2014-05-01T00:00:00"/>
    <n v="5"/>
    <s v="May"/>
    <s v="2014"/>
    <n v="-7.4468085106382977"/>
    <n v="-105"/>
    <n v="-10.5"/>
  </r>
  <r>
    <s v="Government"/>
    <x v="2"/>
    <x v="3"/>
    <x v="2"/>
    <n v="1496"/>
    <n v="120"/>
    <x v="2"/>
    <n v="523600"/>
    <n v="31416"/>
    <n v="492184"/>
    <n v="388960"/>
    <n v="344080"/>
    <d v="2014-06-01T00:00:00"/>
    <n v="6"/>
    <s v="June"/>
    <s v="2014"/>
    <n v="0.69908814589665658"/>
    <n v="230"/>
    <n v="0.88461538461538458"/>
  </r>
  <r>
    <s v="Government"/>
    <x v="3"/>
    <x v="3"/>
    <x v="2"/>
    <n v="1498"/>
    <n v="120"/>
    <x v="6"/>
    <n v="10486"/>
    <n v="629.16"/>
    <n v="9856.84"/>
    <n v="7490"/>
    <n v="-169274"/>
    <d v="2014-06-01T00:00:00"/>
    <n v="6"/>
    <s v="June"/>
    <s v="2014"/>
    <n v="-17.173252279635257"/>
    <n v="-113"/>
    <n v="-22.6"/>
  </r>
  <r>
    <s v="Small Business"/>
    <x v="2"/>
    <x v="3"/>
    <x v="2"/>
    <n v="1221"/>
    <n v="120"/>
    <x v="5"/>
    <n v="366300"/>
    <n v="21978"/>
    <n v="344322"/>
    <n v="305250"/>
    <n v="219780"/>
    <d v="2013-10-01T00:00:00"/>
    <n v="10"/>
    <s v="October"/>
    <s v="2013"/>
    <n v="0.63829787234042556"/>
    <n v="180"/>
    <n v="0.72"/>
  </r>
  <r>
    <s v="Government"/>
    <x v="2"/>
    <x v="3"/>
    <x v="2"/>
    <n v="2076"/>
    <n v="120"/>
    <x v="2"/>
    <n v="726600"/>
    <n v="43596"/>
    <n v="683004"/>
    <n v="539760"/>
    <n v="477480"/>
    <d v="2013-10-01T00:00:00"/>
    <n v="10"/>
    <s v="October"/>
    <s v="2013"/>
    <n v="0.69908814589665658"/>
    <n v="230"/>
    <n v="0.88461538461538458"/>
  </r>
  <r>
    <s v="Midmarket"/>
    <x v="0"/>
    <x v="4"/>
    <x v="2"/>
    <n v="2844"/>
    <n v="250"/>
    <x v="1"/>
    <n v="42660"/>
    <n v="2559.6"/>
    <n v="40100.400000000001"/>
    <n v="28440"/>
    <n v="-668340"/>
    <d v="2014-06-01T00:00:00"/>
    <n v="6"/>
    <s v="June"/>
    <s v="2014"/>
    <n v="-16.666666666666664"/>
    <n v="-235"/>
    <n v="-23.5"/>
  </r>
  <r>
    <s v="Government"/>
    <x v="3"/>
    <x v="4"/>
    <x v="2"/>
    <n v="1498"/>
    <n v="250"/>
    <x v="6"/>
    <n v="10486"/>
    <n v="629.16"/>
    <n v="9856.84"/>
    <n v="7490"/>
    <n v="-364014"/>
    <d v="2014-06-01T00:00:00"/>
    <n v="6"/>
    <s v="June"/>
    <s v="2014"/>
    <n v="-36.930091185410333"/>
    <n v="-243"/>
    <n v="-48.6"/>
  </r>
  <r>
    <s v="Small Business"/>
    <x v="2"/>
    <x v="4"/>
    <x v="2"/>
    <n v="1221"/>
    <n v="250"/>
    <x v="5"/>
    <n v="366300"/>
    <n v="21978"/>
    <n v="344322"/>
    <n v="305250"/>
    <n v="61050"/>
    <d v="2013-10-01T00:00:00"/>
    <n v="10"/>
    <s v="October"/>
    <s v="2013"/>
    <n v="0.1773049645390071"/>
    <n v="50"/>
    <n v="0.2"/>
  </r>
  <r>
    <s v="Government"/>
    <x v="3"/>
    <x v="4"/>
    <x v="2"/>
    <n v="1123"/>
    <n v="250"/>
    <x v="0"/>
    <n v="22460"/>
    <n v="1347.6"/>
    <n v="21112.400000000001"/>
    <n v="11230"/>
    <n v="-258290"/>
    <d v="2013-11-01T00:00:00"/>
    <n v="11"/>
    <s v="November"/>
    <s v="2013"/>
    <n v="-12.234042553191488"/>
    <n v="-230"/>
    <n v="-23"/>
  </r>
  <r>
    <s v="Small Business"/>
    <x v="0"/>
    <x v="4"/>
    <x v="2"/>
    <n v="2436"/>
    <n v="250"/>
    <x v="5"/>
    <n v="730800"/>
    <n v="43848"/>
    <n v="686952"/>
    <n v="609000"/>
    <n v="121800"/>
    <d v="2013-12-01T00:00:00"/>
    <n v="12"/>
    <s v="December"/>
    <s v="2013"/>
    <n v="0.1773049645390071"/>
    <n v="50"/>
    <n v="0.2"/>
  </r>
  <r>
    <s v="Enterprise"/>
    <x v="2"/>
    <x v="5"/>
    <x v="2"/>
    <n v="1987.5"/>
    <n v="260"/>
    <x v="4"/>
    <n v="248437.5"/>
    <n v="14906.25"/>
    <n v="233531.25"/>
    <n v="238500"/>
    <n v="-268312.5"/>
    <d v="2014-01-01T00:00:00"/>
    <n v="1"/>
    <s v="January"/>
    <s v="2014"/>
    <n v="-1.1489361702127661"/>
    <n v="-135"/>
    <n v="-1.125"/>
  </r>
  <r>
    <s v="Government"/>
    <x v="3"/>
    <x v="5"/>
    <x v="2"/>
    <n v="1679"/>
    <n v="260"/>
    <x v="2"/>
    <n v="587650"/>
    <n v="35259"/>
    <n v="552391"/>
    <n v="436540"/>
    <n v="151110"/>
    <d v="2014-09-01T00:00:00"/>
    <n v="9"/>
    <s v="September"/>
    <s v="2014"/>
    <n v="0.2735562310030395"/>
    <n v="90"/>
    <n v="0.34615384615384615"/>
  </r>
  <r>
    <s v="Government"/>
    <x v="4"/>
    <x v="5"/>
    <x v="2"/>
    <n v="727"/>
    <n v="260"/>
    <x v="2"/>
    <n v="254450"/>
    <n v="15267"/>
    <n v="239183"/>
    <n v="189020"/>
    <n v="65430"/>
    <d v="2013-10-01T00:00:00"/>
    <n v="10"/>
    <s v="October"/>
    <s v="2013"/>
    <n v="0.2735562310030395"/>
    <n v="90"/>
    <n v="0.34615384615384615"/>
  </r>
  <r>
    <s v="Government"/>
    <x v="2"/>
    <x v="5"/>
    <x v="2"/>
    <n v="1403"/>
    <n v="260"/>
    <x v="6"/>
    <n v="9821"/>
    <n v="589.26"/>
    <n v="9231.74"/>
    <n v="7015"/>
    <n v="-354959"/>
    <d v="2013-10-01T00:00:00"/>
    <n v="10"/>
    <s v="October"/>
    <s v="2013"/>
    <n v="-38.449848024316111"/>
    <n v="-253"/>
    <n v="-50.6"/>
  </r>
  <r>
    <s v="Government"/>
    <x v="2"/>
    <x v="5"/>
    <x v="2"/>
    <n v="2076"/>
    <n v="260"/>
    <x v="2"/>
    <n v="726600"/>
    <n v="43596"/>
    <n v="683004"/>
    <n v="539760"/>
    <n v="186840"/>
    <d v="2013-10-01T00:00:00"/>
    <n v="10"/>
    <s v="October"/>
    <s v="2013"/>
    <n v="0.2735562310030395"/>
    <n v="90"/>
    <n v="0.34615384615384615"/>
  </r>
  <r>
    <s v="Government"/>
    <x v="2"/>
    <x v="1"/>
    <x v="2"/>
    <n v="1757"/>
    <n v="5"/>
    <x v="0"/>
    <n v="35140"/>
    <n v="2108.4"/>
    <n v="33031.599999999999"/>
    <n v="17570"/>
    <n v="26355"/>
    <d v="2013-10-01T00:00:00"/>
    <n v="10"/>
    <s v="October"/>
    <s v="2013"/>
    <n v="0.7978723404255319"/>
    <n v="15"/>
    <n v="1.5"/>
  </r>
  <r>
    <s v="Midmarket"/>
    <x v="4"/>
    <x v="2"/>
    <x v="2"/>
    <n v="2198"/>
    <n v="10"/>
    <x v="1"/>
    <n v="32970"/>
    <n v="1978.2"/>
    <n v="30991.8"/>
    <n v="21980"/>
    <n v="10990"/>
    <d v="2014-08-01T00:00:00"/>
    <n v="8"/>
    <s v="August"/>
    <s v="2014"/>
    <n v="0.3546099290780142"/>
    <n v="5"/>
    <n v="0.5"/>
  </r>
  <r>
    <s v="Midmarket"/>
    <x v="1"/>
    <x v="2"/>
    <x v="2"/>
    <n v="1743"/>
    <n v="10"/>
    <x v="1"/>
    <n v="26145"/>
    <n v="1568.7"/>
    <n v="24576.3"/>
    <n v="17430"/>
    <n v="8715"/>
    <d v="2014-08-01T00:00:00"/>
    <n v="8"/>
    <s v="August"/>
    <s v="2014"/>
    <n v="0.3546099290780142"/>
    <n v="5"/>
    <n v="0.5"/>
  </r>
  <r>
    <s v="Midmarket"/>
    <x v="4"/>
    <x v="2"/>
    <x v="2"/>
    <n v="1153"/>
    <n v="10"/>
    <x v="1"/>
    <n v="17295"/>
    <n v="1037.7"/>
    <n v="16257.3"/>
    <n v="11530"/>
    <n v="5765"/>
    <d v="2014-10-01T00:00:00"/>
    <n v="10"/>
    <s v="October"/>
    <s v="2014"/>
    <n v="0.3546099290780142"/>
    <n v="5"/>
    <n v="0.5"/>
  </r>
  <r>
    <s v="Government"/>
    <x v="2"/>
    <x v="2"/>
    <x v="2"/>
    <n v="1757"/>
    <n v="10"/>
    <x v="0"/>
    <n v="35140"/>
    <n v="2108.4"/>
    <n v="33031.599999999999"/>
    <n v="17570"/>
    <n v="17570"/>
    <d v="2013-10-01T00:00:00"/>
    <n v="10"/>
    <s v="October"/>
    <s v="2013"/>
    <n v="0.53191489361702127"/>
    <n v="10"/>
    <n v="1"/>
  </r>
  <r>
    <s v="Government"/>
    <x v="1"/>
    <x v="3"/>
    <x v="2"/>
    <n v="1001"/>
    <n v="120"/>
    <x v="0"/>
    <n v="20020"/>
    <n v="1201.2"/>
    <n v="18818.8"/>
    <n v="10010"/>
    <n v="-100100"/>
    <d v="2014-08-01T00:00:00"/>
    <n v="8"/>
    <s v="August"/>
    <s v="2014"/>
    <n v="-5.3191489361702127"/>
    <n v="-100"/>
    <n v="-10"/>
  </r>
  <r>
    <s v="Government"/>
    <x v="3"/>
    <x v="3"/>
    <x v="2"/>
    <n v="1333"/>
    <n v="120"/>
    <x v="6"/>
    <n v="9331"/>
    <n v="559.86"/>
    <n v="8771.14"/>
    <n v="6665"/>
    <n v="-150629"/>
    <d v="2014-11-01T00:00:00"/>
    <n v="11"/>
    <s v="November"/>
    <s v="2014"/>
    <n v="-17.17325227963526"/>
    <n v="-113"/>
    <n v="-22.6"/>
  </r>
  <r>
    <s v="Midmarket"/>
    <x v="4"/>
    <x v="4"/>
    <x v="2"/>
    <n v="1153"/>
    <n v="250"/>
    <x v="1"/>
    <n v="17295"/>
    <n v="1037.7"/>
    <n v="16257.3"/>
    <n v="11530"/>
    <n v="-270955"/>
    <d v="2014-10-01T00:00:00"/>
    <n v="10"/>
    <s v="October"/>
    <s v="2014"/>
    <n v="-16.666666666666668"/>
    <n v="-235"/>
    <n v="-23.5"/>
  </r>
  <r>
    <s v="Channel Partners"/>
    <x v="3"/>
    <x v="0"/>
    <x v="2"/>
    <n v="727"/>
    <n v="3"/>
    <x v="3"/>
    <n v="8724"/>
    <n v="610.67999999999995"/>
    <n v="8113.32"/>
    <n v="2181"/>
    <n v="6543"/>
    <d v="2014-02-01T00:00:00"/>
    <n v="2"/>
    <s v="February"/>
    <s v="2014"/>
    <n v="0.80645161290322587"/>
    <n v="9"/>
    <n v="3"/>
  </r>
  <r>
    <s v="Channel Partners"/>
    <x v="0"/>
    <x v="0"/>
    <x v="2"/>
    <n v="1884"/>
    <n v="3"/>
    <x v="3"/>
    <n v="22608"/>
    <n v="1582.56"/>
    <n v="21025.439999999999"/>
    <n v="5652"/>
    <n v="16956"/>
    <d v="2014-08-01T00:00:00"/>
    <n v="8"/>
    <s v="August"/>
    <s v="2014"/>
    <n v="0.80645161290322587"/>
    <n v="9"/>
    <n v="3"/>
  </r>
  <r>
    <s v="Government"/>
    <x v="3"/>
    <x v="0"/>
    <x v="2"/>
    <n v="1834"/>
    <n v="3"/>
    <x v="0"/>
    <n v="36680"/>
    <n v="2567.6"/>
    <n v="34112.400000000001"/>
    <n v="18340"/>
    <n v="31178"/>
    <d v="2013-09-01T00:00:00"/>
    <n v="9"/>
    <s v="September"/>
    <s v="2013"/>
    <n v="0.91397849462365588"/>
    <n v="17"/>
    <n v="1.7"/>
  </r>
  <r>
    <s v="Channel Partners"/>
    <x v="3"/>
    <x v="1"/>
    <x v="2"/>
    <n v="2340"/>
    <n v="5"/>
    <x v="3"/>
    <n v="28080"/>
    <n v="1965.6"/>
    <n v="26114.400000000001"/>
    <n v="7020"/>
    <n v="16380"/>
    <d v="2014-01-01T00:00:00"/>
    <n v="1"/>
    <s v="January"/>
    <s v="2014"/>
    <n v="0.62724014336917555"/>
    <n v="7"/>
    <n v="2.3333333333333335"/>
  </r>
  <r>
    <s v="Channel Partners"/>
    <x v="2"/>
    <x v="1"/>
    <x v="2"/>
    <n v="2342"/>
    <n v="5"/>
    <x v="3"/>
    <n v="28104"/>
    <n v="1967.28"/>
    <n v="26136.720000000001"/>
    <n v="7026"/>
    <n v="16394"/>
    <d v="2014-11-01T00:00:00"/>
    <n v="11"/>
    <s v="November"/>
    <s v="2014"/>
    <n v="0.62724014336917555"/>
    <n v="7"/>
    <n v="2.3333333333333335"/>
  </r>
  <r>
    <s v="Government"/>
    <x v="2"/>
    <x v="2"/>
    <x v="2"/>
    <n v="1031"/>
    <n v="10"/>
    <x v="6"/>
    <n v="7217"/>
    <n v="505.19"/>
    <n v="6711.81"/>
    <n v="5155"/>
    <n v="-3093"/>
    <d v="2013-09-01T00:00:00"/>
    <n v="9"/>
    <s v="September"/>
    <s v="2013"/>
    <n v="-0.46082949308755755"/>
    <n v="-3"/>
    <n v="-0.6"/>
  </r>
  <r>
    <s v="Midmarket"/>
    <x v="0"/>
    <x v="3"/>
    <x v="2"/>
    <n v="1262"/>
    <n v="120"/>
    <x v="1"/>
    <n v="18930"/>
    <n v="1325.1"/>
    <n v="17604.900000000001"/>
    <n v="12620"/>
    <n v="-132510"/>
    <d v="2014-05-01T00:00:00"/>
    <n v="5"/>
    <s v="May"/>
    <s v="2014"/>
    <n v="-7.5268817204301071"/>
    <n v="-105"/>
    <n v="-10.5"/>
  </r>
  <r>
    <s v="Government"/>
    <x v="0"/>
    <x v="3"/>
    <x v="2"/>
    <n v="1135"/>
    <n v="120"/>
    <x v="6"/>
    <n v="7945"/>
    <n v="556.15"/>
    <n v="7388.85"/>
    <n v="5675"/>
    <n v="-128255"/>
    <d v="2014-06-01T00:00:00"/>
    <n v="6"/>
    <s v="June"/>
    <s v="2014"/>
    <n v="-17.357910906298002"/>
    <n v="-113"/>
    <n v="-22.6"/>
  </r>
  <r>
    <s v="Government"/>
    <x v="4"/>
    <x v="3"/>
    <x v="2"/>
    <n v="547"/>
    <n v="120"/>
    <x v="6"/>
    <n v="3829"/>
    <n v="268.02999999999997"/>
    <n v="3560.9700000000003"/>
    <n v="2735"/>
    <n v="-61811"/>
    <d v="2014-11-01T00:00:00"/>
    <n v="11"/>
    <s v="November"/>
    <s v="2014"/>
    <n v="-17.357910906298002"/>
    <n v="-113"/>
    <n v="-22.6"/>
  </r>
  <r>
    <s v="Government"/>
    <x v="0"/>
    <x v="3"/>
    <x v="2"/>
    <n v="1582"/>
    <n v="120"/>
    <x v="6"/>
    <n v="11074"/>
    <n v="775.18"/>
    <n v="10298.82"/>
    <n v="7910"/>
    <n v="-178766"/>
    <d v="2014-12-01T00:00:00"/>
    <n v="12"/>
    <s v="December"/>
    <s v="2014"/>
    <n v="-17.357910906298002"/>
    <n v="-113"/>
    <n v="-22.6"/>
  </r>
  <r>
    <s v="Channel Partners"/>
    <x v="2"/>
    <x v="4"/>
    <x v="2"/>
    <n v="1738.5"/>
    <n v="250"/>
    <x v="3"/>
    <n v="20862"/>
    <n v="1460.34"/>
    <n v="19401.66"/>
    <n v="5215.5"/>
    <n v="-413763"/>
    <d v="2014-04-01T00:00:00"/>
    <n v="4"/>
    <s v="April"/>
    <s v="2014"/>
    <n v="-21.326164874551971"/>
    <n v="-238"/>
    <n v="-79.333333333333329"/>
  </r>
  <r>
    <s v="Channel Partners"/>
    <x v="1"/>
    <x v="4"/>
    <x v="2"/>
    <n v="2215"/>
    <n v="250"/>
    <x v="3"/>
    <n v="26580"/>
    <n v="1860.6"/>
    <n v="24719.4"/>
    <n v="6645"/>
    <n v="-527170"/>
    <d v="2013-09-01T00:00:00"/>
    <n v="9"/>
    <s v="September"/>
    <s v="2013"/>
    <n v="-21.326164874551971"/>
    <n v="-238"/>
    <n v="-79.333333333333329"/>
  </r>
  <r>
    <s v="Government"/>
    <x v="0"/>
    <x v="4"/>
    <x v="2"/>
    <n v="1582"/>
    <n v="250"/>
    <x v="6"/>
    <n v="11074"/>
    <n v="775.18"/>
    <n v="10298.82"/>
    <n v="7910"/>
    <n v="-384426"/>
    <d v="2014-12-01T00:00:00"/>
    <n v="12"/>
    <s v="December"/>
    <s v="2014"/>
    <n v="-37.327188940092164"/>
    <n v="-243"/>
    <n v="-48.6"/>
  </r>
  <r>
    <s v="Government"/>
    <x v="0"/>
    <x v="5"/>
    <x v="2"/>
    <n v="1135"/>
    <n v="260"/>
    <x v="6"/>
    <n v="7945"/>
    <n v="556.15"/>
    <n v="7388.85"/>
    <n v="5675"/>
    <n v="-287155"/>
    <d v="2014-06-01T00:00:00"/>
    <n v="6"/>
    <s v="June"/>
    <s v="2014"/>
    <n v="-38.863287250384026"/>
    <n v="-253"/>
    <n v="-50.6"/>
  </r>
  <r>
    <s v="Government"/>
    <x v="4"/>
    <x v="0"/>
    <x v="2"/>
    <n v="1761"/>
    <n v="3"/>
    <x v="2"/>
    <n v="616350"/>
    <n v="43144.5"/>
    <n v="573205.5"/>
    <n v="457860"/>
    <n v="611067"/>
    <d v="2014-03-01T00:00:00"/>
    <n v="3"/>
    <s v="March"/>
    <s v="2014"/>
    <n v="1.0660522273425499"/>
    <n v="347"/>
    <n v="1.3346153846153845"/>
  </r>
  <r>
    <s v="Small Business"/>
    <x v="2"/>
    <x v="0"/>
    <x v="2"/>
    <n v="448"/>
    <n v="3"/>
    <x v="5"/>
    <n v="134400"/>
    <n v="9408"/>
    <n v="124992"/>
    <n v="112000"/>
    <n v="133056"/>
    <d v="2014-06-01T00:00:00"/>
    <n v="6"/>
    <s v="June"/>
    <s v="2014"/>
    <n v="1.064516129032258"/>
    <n v="297"/>
    <n v="1.1879999999999999"/>
  </r>
  <r>
    <s v="Small Business"/>
    <x v="2"/>
    <x v="0"/>
    <x v="2"/>
    <n v="2181"/>
    <n v="3"/>
    <x v="5"/>
    <n v="654300"/>
    <n v="45801"/>
    <n v="608499"/>
    <n v="545250"/>
    <n v="647757"/>
    <d v="2014-10-01T00:00:00"/>
    <n v="10"/>
    <s v="October"/>
    <s v="2014"/>
    <n v="1.064516129032258"/>
    <n v="297"/>
    <n v="1.1879999999999999"/>
  </r>
  <r>
    <s v="Government"/>
    <x v="2"/>
    <x v="1"/>
    <x v="2"/>
    <n v="1976"/>
    <n v="5"/>
    <x v="0"/>
    <n v="39520"/>
    <n v="2766.4"/>
    <n v="36753.599999999999"/>
    <n v="19760"/>
    <n v="29640"/>
    <d v="2014-10-01T00:00:00"/>
    <n v="10"/>
    <s v="October"/>
    <s v="2014"/>
    <n v="0.80645161290322587"/>
    <n v="15"/>
    <n v="1.5"/>
  </r>
  <r>
    <s v="Small Business"/>
    <x v="2"/>
    <x v="1"/>
    <x v="2"/>
    <n v="2181"/>
    <n v="5"/>
    <x v="5"/>
    <n v="654300"/>
    <n v="45801"/>
    <n v="608499"/>
    <n v="545250"/>
    <n v="643395"/>
    <d v="2014-10-01T00:00:00"/>
    <n v="10"/>
    <s v="October"/>
    <s v="2014"/>
    <n v="1.0573476702508962"/>
    <n v="295"/>
    <n v="1.18"/>
  </r>
  <r>
    <s v="Enterprise"/>
    <x v="1"/>
    <x v="1"/>
    <x v="2"/>
    <n v="2500"/>
    <n v="5"/>
    <x v="4"/>
    <n v="312500"/>
    <n v="21875"/>
    <n v="290625"/>
    <n v="300000"/>
    <n v="300000"/>
    <d v="2013-11-01T00:00:00"/>
    <n v="11"/>
    <s v="November"/>
    <s v="2013"/>
    <n v="1.032258064516129"/>
    <n v="120"/>
    <n v="1"/>
  </r>
  <r>
    <s v="Small Business"/>
    <x v="0"/>
    <x v="2"/>
    <x v="2"/>
    <n v="1702"/>
    <n v="10"/>
    <x v="5"/>
    <n v="510600"/>
    <n v="35742"/>
    <n v="474858"/>
    <n v="425500"/>
    <n v="493580"/>
    <d v="2014-05-01T00:00:00"/>
    <n v="5"/>
    <s v="May"/>
    <s v="2014"/>
    <n v="1.0394265232974911"/>
    <n v="290"/>
    <n v="1.1599999999999999"/>
  </r>
  <r>
    <s v="Small Business"/>
    <x v="2"/>
    <x v="2"/>
    <x v="2"/>
    <n v="448"/>
    <n v="10"/>
    <x v="5"/>
    <n v="134400"/>
    <n v="9408"/>
    <n v="124992"/>
    <n v="112000"/>
    <n v="129920"/>
    <d v="2014-06-01T00:00:00"/>
    <n v="6"/>
    <s v="June"/>
    <s v="2014"/>
    <n v="1.0394265232974911"/>
    <n v="290"/>
    <n v="1.1599999999999999"/>
  </r>
  <r>
    <s v="Enterprise"/>
    <x v="1"/>
    <x v="2"/>
    <x v="2"/>
    <n v="3513"/>
    <n v="10"/>
    <x v="4"/>
    <n v="439125"/>
    <n v="30738.75"/>
    <n v="408386.25"/>
    <n v="421560"/>
    <n v="403995"/>
    <d v="2014-07-01T00:00:00"/>
    <n v="7"/>
    <s v="July"/>
    <s v="2014"/>
    <n v="0.989247311827957"/>
    <n v="115"/>
    <n v="0.95833333333333337"/>
  </r>
  <r>
    <s v="Midmarket"/>
    <x v="2"/>
    <x v="2"/>
    <x v="2"/>
    <n v="2101"/>
    <n v="10"/>
    <x v="1"/>
    <n v="31515"/>
    <n v="2206.0500000000002"/>
    <n v="29308.95"/>
    <n v="21010"/>
    <n v="10505"/>
    <d v="2014-08-01T00:00:00"/>
    <n v="8"/>
    <s v="August"/>
    <s v="2014"/>
    <n v="0.35842293906810035"/>
    <n v="5"/>
    <n v="0.5"/>
  </r>
  <r>
    <s v="Midmarket"/>
    <x v="4"/>
    <x v="2"/>
    <x v="2"/>
    <n v="2931"/>
    <n v="10"/>
    <x v="1"/>
    <n v="43965"/>
    <n v="3077.55"/>
    <n v="40887.449999999997"/>
    <n v="29310"/>
    <n v="14655"/>
    <d v="2013-09-01T00:00:00"/>
    <n v="9"/>
    <s v="September"/>
    <s v="2013"/>
    <n v="0.35842293906810041"/>
    <n v="5"/>
    <n v="0.5"/>
  </r>
  <r>
    <s v="Government"/>
    <x v="2"/>
    <x v="2"/>
    <x v="2"/>
    <n v="1535"/>
    <n v="10"/>
    <x v="0"/>
    <n v="30700"/>
    <n v="2149"/>
    <n v="28551"/>
    <n v="15350"/>
    <n v="15350"/>
    <d v="2014-09-01T00:00:00"/>
    <n v="9"/>
    <s v="September"/>
    <s v="2014"/>
    <n v="0.5376344086021505"/>
    <n v="10"/>
    <n v="1"/>
  </r>
  <r>
    <s v="Small Business"/>
    <x v="1"/>
    <x v="2"/>
    <x v="2"/>
    <n v="1123"/>
    <n v="10"/>
    <x v="5"/>
    <n v="336900"/>
    <n v="23583"/>
    <n v="313317"/>
    <n v="280750"/>
    <n v="325670"/>
    <d v="2013-09-01T00:00:00"/>
    <n v="9"/>
    <s v="September"/>
    <s v="2013"/>
    <n v="1.0394265232974911"/>
    <n v="290"/>
    <n v="1.1599999999999999"/>
  </r>
  <r>
    <s v="Small Business"/>
    <x v="0"/>
    <x v="2"/>
    <x v="2"/>
    <n v="1404"/>
    <n v="10"/>
    <x v="5"/>
    <n v="421200"/>
    <n v="29484"/>
    <n v="391716"/>
    <n v="351000"/>
    <n v="407160"/>
    <d v="2013-11-01T00:00:00"/>
    <n v="11"/>
    <s v="November"/>
    <s v="2013"/>
    <n v="1.0394265232974911"/>
    <n v="290"/>
    <n v="1.1599999999999999"/>
  </r>
  <r>
    <s v="Channel Partners"/>
    <x v="3"/>
    <x v="2"/>
    <x v="2"/>
    <n v="2763"/>
    <n v="10"/>
    <x v="3"/>
    <n v="33156"/>
    <n v="2320.92"/>
    <n v="30835.08"/>
    <n v="8289"/>
    <n v="5526"/>
    <d v="2013-11-01T00:00:00"/>
    <n v="11"/>
    <s v="November"/>
    <s v="2013"/>
    <n v="0.17921146953405018"/>
    <n v="2"/>
    <n v="0.66666666666666663"/>
  </r>
  <r>
    <s v="Government"/>
    <x v="1"/>
    <x v="2"/>
    <x v="2"/>
    <n v="2125"/>
    <n v="10"/>
    <x v="6"/>
    <n v="14875"/>
    <n v="1041.25"/>
    <n v="13833.75"/>
    <n v="10625"/>
    <n v="-6375"/>
    <d v="2013-12-01T00:00:00"/>
    <n v="12"/>
    <s v="December"/>
    <s v="2013"/>
    <n v="-0.46082949308755761"/>
    <n v="-3"/>
    <n v="-0.6"/>
  </r>
  <r>
    <s v="Small Business"/>
    <x v="2"/>
    <x v="3"/>
    <x v="2"/>
    <n v="1659"/>
    <n v="120"/>
    <x v="5"/>
    <n v="497700"/>
    <n v="34839"/>
    <n v="462861"/>
    <n v="414750"/>
    <n v="298620"/>
    <d v="2014-07-01T00:00:00"/>
    <n v="7"/>
    <s v="July"/>
    <s v="2014"/>
    <n v="0.64516129032258063"/>
    <n v="180"/>
    <n v="0.72"/>
  </r>
  <r>
    <s v="Government"/>
    <x v="3"/>
    <x v="3"/>
    <x v="2"/>
    <n v="609"/>
    <n v="120"/>
    <x v="0"/>
    <n v="12180"/>
    <n v="852.6"/>
    <n v="11327.4"/>
    <n v="6090"/>
    <n v="-60900"/>
    <d v="2014-08-01T00:00:00"/>
    <n v="8"/>
    <s v="August"/>
    <s v="2014"/>
    <n v="-5.3763440860215059"/>
    <n v="-100"/>
    <n v="-10"/>
  </r>
  <r>
    <s v="Enterprise"/>
    <x v="1"/>
    <x v="3"/>
    <x v="2"/>
    <n v="2087"/>
    <n v="120"/>
    <x v="4"/>
    <n v="260875"/>
    <n v="18261.25"/>
    <n v="242613.75"/>
    <n v="250440"/>
    <n v="10435"/>
    <d v="2014-09-01T00:00:00"/>
    <n v="9"/>
    <s v="September"/>
    <s v="2014"/>
    <n v="4.3010752688172046E-2"/>
    <n v="5"/>
    <n v="4.1666666666666664E-2"/>
  </r>
  <r>
    <s v="Government"/>
    <x v="2"/>
    <x v="3"/>
    <x v="2"/>
    <n v="1976"/>
    <n v="120"/>
    <x v="0"/>
    <n v="39520"/>
    <n v="2766.4"/>
    <n v="36753.599999999999"/>
    <n v="19760"/>
    <n v="-197600"/>
    <d v="2014-10-01T00:00:00"/>
    <n v="10"/>
    <s v="October"/>
    <s v="2014"/>
    <n v="-5.3763440860215059"/>
    <n v="-100"/>
    <n v="-10"/>
  </r>
  <r>
    <s v="Government"/>
    <x v="4"/>
    <x v="3"/>
    <x v="2"/>
    <n v="1421"/>
    <n v="120"/>
    <x v="0"/>
    <n v="28420"/>
    <n v="1989.4"/>
    <n v="26430.6"/>
    <n v="14210"/>
    <n v="-142100"/>
    <d v="2013-12-01T00:00:00"/>
    <n v="12"/>
    <s v="December"/>
    <s v="2013"/>
    <n v="-5.3763440860215059"/>
    <n v="-100"/>
    <n v="-10"/>
  </r>
  <r>
    <s v="Small Business"/>
    <x v="4"/>
    <x v="3"/>
    <x v="2"/>
    <n v="1372"/>
    <n v="120"/>
    <x v="5"/>
    <n v="411600"/>
    <n v="28812"/>
    <n v="382788"/>
    <n v="343000"/>
    <n v="246960"/>
    <d v="2014-12-01T00:00:00"/>
    <n v="12"/>
    <s v="December"/>
    <s v="2014"/>
    <n v="0.64516129032258063"/>
    <n v="180"/>
    <n v="0.72"/>
  </r>
  <r>
    <s v="Government"/>
    <x v="1"/>
    <x v="3"/>
    <x v="2"/>
    <n v="588"/>
    <n v="120"/>
    <x v="0"/>
    <n v="11760"/>
    <n v="823.2"/>
    <n v="10936.8"/>
    <n v="5880"/>
    <n v="-58800"/>
    <d v="2013-12-01T00:00:00"/>
    <n v="12"/>
    <s v="December"/>
    <s v="2013"/>
    <n v="-5.3763440860215059"/>
    <n v="-100"/>
    <n v="-10"/>
  </r>
  <r>
    <s v="Channel Partners"/>
    <x v="0"/>
    <x v="4"/>
    <x v="2"/>
    <n v="3244.5"/>
    <n v="250"/>
    <x v="3"/>
    <n v="38934"/>
    <n v="2725.38"/>
    <n v="36208.620000000003"/>
    <n v="9733.5"/>
    <n v="-772191"/>
    <d v="2014-01-01T00:00:00"/>
    <n v="1"/>
    <s v="January"/>
    <s v="2014"/>
    <n v="-21.326164874551971"/>
    <n v="-238"/>
    <n v="-79.333333333333329"/>
  </r>
  <r>
    <s v="Small Business"/>
    <x v="2"/>
    <x v="4"/>
    <x v="2"/>
    <n v="959"/>
    <n v="250"/>
    <x v="5"/>
    <n v="287700"/>
    <n v="20139"/>
    <n v="267561"/>
    <n v="239750"/>
    <n v="47950"/>
    <d v="2014-02-01T00:00:00"/>
    <n v="2"/>
    <s v="February"/>
    <s v="2014"/>
    <n v="0.17921146953405018"/>
    <n v="50"/>
    <n v="0.2"/>
  </r>
  <r>
    <s v="Small Business"/>
    <x v="3"/>
    <x v="4"/>
    <x v="2"/>
    <n v="2747"/>
    <n v="250"/>
    <x v="5"/>
    <n v="824100"/>
    <n v="57687"/>
    <n v="766413"/>
    <n v="686750"/>
    <n v="137350"/>
    <d v="2014-02-01T00:00:00"/>
    <n v="2"/>
    <s v="February"/>
    <s v="2014"/>
    <n v="0.17921146953405018"/>
    <n v="50"/>
    <n v="0.2"/>
  </r>
  <r>
    <s v="Enterprise"/>
    <x v="0"/>
    <x v="5"/>
    <x v="2"/>
    <n v="1645"/>
    <n v="260"/>
    <x v="4"/>
    <n v="205625"/>
    <n v="14393.75"/>
    <n v="191231.25"/>
    <n v="197400"/>
    <n v="-222075"/>
    <d v="2014-05-01T00:00:00"/>
    <n v="5"/>
    <s v="May"/>
    <s v="2014"/>
    <n v="-1.1612903225806452"/>
    <n v="-135"/>
    <n v="-1.125"/>
  </r>
  <r>
    <s v="Government"/>
    <x v="2"/>
    <x v="5"/>
    <x v="2"/>
    <n v="2876"/>
    <n v="260"/>
    <x v="2"/>
    <n v="1006600"/>
    <n v="70462"/>
    <n v="936138"/>
    <n v="747760"/>
    <n v="258840"/>
    <d v="2014-09-01T00:00:00"/>
    <n v="9"/>
    <s v="September"/>
    <s v="2014"/>
    <n v="0.27649769585253459"/>
    <n v="90"/>
    <n v="0.34615384615384615"/>
  </r>
  <r>
    <s v="Enterprise"/>
    <x v="1"/>
    <x v="5"/>
    <x v="2"/>
    <n v="994"/>
    <n v="260"/>
    <x v="4"/>
    <n v="124250"/>
    <n v="8697.5"/>
    <n v="115552.5"/>
    <n v="119280"/>
    <n v="-134190"/>
    <d v="2013-09-01T00:00:00"/>
    <n v="9"/>
    <s v="September"/>
    <s v="2013"/>
    <n v="-1.1612903225806452"/>
    <n v="-135"/>
    <n v="-1.125"/>
  </r>
  <r>
    <s v="Government"/>
    <x v="0"/>
    <x v="5"/>
    <x v="2"/>
    <n v="1118"/>
    <n v="260"/>
    <x v="0"/>
    <n v="22360"/>
    <n v="1565.2"/>
    <n v="20794.8"/>
    <n v="11180"/>
    <n v="-268320"/>
    <d v="2014-11-01T00:00:00"/>
    <n v="11"/>
    <s v="November"/>
    <s v="2014"/>
    <n v="-12.903225806451614"/>
    <n v="-240"/>
    <n v="-24"/>
  </r>
  <r>
    <s v="Small Business"/>
    <x v="4"/>
    <x v="5"/>
    <x v="2"/>
    <n v="1372"/>
    <n v="260"/>
    <x v="5"/>
    <n v="411600"/>
    <n v="28812"/>
    <n v="382788"/>
    <n v="343000"/>
    <n v="54880"/>
    <d v="2014-12-01T00:00:00"/>
    <n v="12"/>
    <s v="December"/>
    <s v="2014"/>
    <n v="0.14336917562724014"/>
    <n v="40"/>
    <n v="0.16"/>
  </r>
  <r>
    <s v="Government"/>
    <x v="0"/>
    <x v="1"/>
    <x v="2"/>
    <n v="488"/>
    <n v="5"/>
    <x v="6"/>
    <n v="3416"/>
    <n v="273.27999999999997"/>
    <n v="3142.7200000000003"/>
    <n v="2440"/>
    <n v="976"/>
    <d v="2014-02-01T00:00:00"/>
    <n v="2"/>
    <s v="February"/>
    <s v="2014"/>
    <n v="0.3105590062111801"/>
    <n v="2"/>
    <n v="0.4"/>
  </r>
  <r>
    <s v="Government"/>
    <x v="4"/>
    <x v="1"/>
    <x v="2"/>
    <n v="1282"/>
    <n v="5"/>
    <x v="0"/>
    <n v="25640"/>
    <n v="2051.1999999999998"/>
    <n v="23588.799999999999"/>
    <n v="12820"/>
    <n v="19230"/>
    <d v="2014-06-01T00:00:00"/>
    <n v="6"/>
    <s v="June"/>
    <s v="2014"/>
    <n v="0.81521739130434789"/>
    <n v="15"/>
    <n v="1.5"/>
  </r>
  <r>
    <s v="Government"/>
    <x v="0"/>
    <x v="2"/>
    <x v="2"/>
    <n v="257"/>
    <n v="10"/>
    <x v="6"/>
    <n v="1799"/>
    <n v="143.91999999999999"/>
    <n v="1655.08"/>
    <n v="1285"/>
    <n v="-771"/>
    <d v="2014-05-01T00:00:00"/>
    <n v="5"/>
    <s v="May"/>
    <s v="2014"/>
    <n v="-0.46583850931677023"/>
    <n v="-3"/>
    <n v="-0.6"/>
  </r>
  <r>
    <s v="Government"/>
    <x v="4"/>
    <x v="5"/>
    <x v="2"/>
    <n v="1282"/>
    <n v="260"/>
    <x v="0"/>
    <n v="25640"/>
    <n v="2051.1999999999998"/>
    <n v="23588.799999999999"/>
    <n v="12820"/>
    <n v="-307680"/>
    <d v="2014-06-01T00:00:00"/>
    <n v="6"/>
    <s v="June"/>
    <s v="2014"/>
    <n v="-13.043478260869566"/>
    <n v="-240"/>
    <n v="-24"/>
  </r>
  <r>
    <s v="Enterprise"/>
    <x v="3"/>
    <x v="0"/>
    <x v="2"/>
    <n v="1540"/>
    <n v="3"/>
    <x v="4"/>
    <n v="192500"/>
    <n v="15400"/>
    <n v="177100"/>
    <n v="184800"/>
    <n v="187880"/>
    <d v="2014-08-01T00:00:00"/>
    <n v="8"/>
    <s v="August"/>
    <s v="2014"/>
    <n v="1.0608695652173914"/>
    <n v="122"/>
    <n v="1.0166666666666666"/>
  </r>
  <r>
    <s v="Midmarket"/>
    <x v="2"/>
    <x v="0"/>
    <x v="2"/>
    <n v="490"/>
    <n v="3"/>
    <x v="1"/>
    <n v="7350"/>
    <n v="588"/>
    <n v="6762"/>
    <n v="4900"/>
    <n v="5880"/>
    <d v="2014-11-01T00:00:00"/>
    <n v="11"/>
    <s v="November"/>
    <s v="2014"/>
    <n v="0.86956521739130432"/>
    <n v="12"/>
    <n v="1.2"/>
  </r>
  <r>
    <s v="Government"/>
    <x v="3"/>
    <x v="0"/>
    <x v="2"/>
    <n v="1362"/>
    <n v="3"/>
    <x v="2"/>
    <n v="476700"/>
    <n v="38136"/>
    <n v="438564"/>
    <n v="354120"/>
    <n v="472614"/>
    <d v="2014-12-01T00:00:00"/>
    <n v="12"/>
    <s v="December"/>
    <s v="2014"/>
    <n v="1.0776397515527951"/>
    <n v="347"/>
    <n v="1.3346153846153845"/>
  </r>
  <r>
    <s v="Midmarket"/>
    <x v="2"/>
    <x v="1"/>
    <x v="2"/>
    <n v="2501"/>
    <n v="5"/>
    <x v="1"/>
    <n v="37515"/>
    <n v="3001.2"/>
    <n v="34513.800000000003"/>
    <n v="25010"/>
    <n v="25010"/>
    <d v="2014-03-01T00:00:00"/>
    <n v="3"/>
    <s v="March"/>
    <s v="2014"/>
    <n v="0.72463768115942018"/>
    <n v="10"/>
    <n v="1"/>
  </r>
  <r>
    <s v="Government"/>
    <x v="0"/>
    <x v="1"/>
    <x v="2"/>
    <n v="708"/>
    <n v="5"/>
    <x v="0"/>
    <n v="14160"/>
    <n v="1132.8"/>
    <n v="13027.2"/>
    <n v="7080"/>
    <n v="10620"/>
    <d v="2014-06-01T00:00:00"/>
    <n v="6"/>
    <s v="June"/>
    <s v="2014"/>
    <n v="0.81521739130434778"/>
    <n v="15"/>
    <n v="1.5"/>
  </r>
  <r>
    <s v="Government"/>
    <x v="1"/>
    <x v="1"/>
    <x v="2"/>
    <n v="645"/>
    <n v="5"/>
    <x v="0"/>
    <n v="12900"/>
    <n v="1032"/>
    <n v="11868"/>
    <n v="6450"/>
    <n v="9675"/>
    <d v="2014-07-01T00:00:00"/>
    <n v="7"/>
    <s v="July"/>
    <s v="2014"/>
    <n v="0.81521739130434778"/>
    <n v="15"/>
    <n v="1.5"/>
  </r>
  <r>
    <s v="Small Business"/>
    <x v="2"/>
    <x v="1"/>
    <x v="2"/>
    <n v="1562"/>
    <n v="5"/>
    <x v="5"/>
    <n v="468600"/>
    <n v="37488"/>
    <n v="431112"/>
    <n v="390500"/>
    <n v="460790"/>
    <d v="2014-08-01T00:00:00"/>
    <n v="8"/>
    <s v="August"/>
    <s v="2014"/>
    <n v="1.068840579710145"/>
    <n v="295"/>
    <n v="1.18"/>
  </r>
  <r>
    <s v="Small Business"/>
    <x v="0"/>
    <x v="1"/>
    <x v="2"/>
    <n v="1283"/>
    <n v="5"/>
    <x v="5"/>
    <n v="384900"/>
    <n v="30792"/>
    <n v="354108"/>
    <n v="320750"/>
    <n v="378485"/>
    <d v="2013-09-01T00:00:00"/>
    <n v="9"/>
    <s v="September"/>
    <s v="2013"/>
    <n v="1.068840579710145"/>
    <n v="295"/>
    <n v="1.18"/>
  </r>
  <r>
    <s v="Midmarket"/>
    <x v="1"/>
    <x v="1"/>
    <x v="2"/>
    <n v="711"/>
    <n v="5"/>
    <x v="1"/>
    <n v="10665"/>
    <n v="853.2"/>
    <n v="9811.7999999999993"/>
    <n v="7110"/>
    <n v="7110"/>
    <d v="2014-12-01T00:00:00"/>
    <n v="12"/>
    <s v="December"/>
    <s v="2014"/>
    <n v="0.72463768115942029"/>
    <n v="10"/>
    <n v="1"/>
  </r>
  <r>
    <s v="Enterprise"/>
    <x v="3"/>
    <x v="2"/>
    <x v="2"/>
    <n v="1114"/>
    <n v="10"/>
    <x v="4"/>
    <n v="139250"/>
    <n v="11140"/>
    <n v="128110"/>
    <n v="133680"/>
    <n v="128110"/>
    <d v="2014-03-01T00:00:00"/>
    <n v="3"/>
    <s v="March"/>
    <s v="2014"/>
    <n v="1"/>
    <n v="115"/>
    <n v="0.95833333333333337"/>
  </r>
  <r>
    <s v="Government"/>
    <x v="1"/>
    <x v="2"/>
    <x v="2"/>
    <n v="1259"/>
    <n v="10"/>
    <x v="6"/>
    <n v="8813"/>
    <n v="705.04"/>
    <n v="8107.96"/>
    <n v="6295"/>
    <n v="-3777"/>
    <d v="2014-04-01T00:00:00"/>
    <n v="4"/>
    <s v="April"/>
    <s v="2014"/>
    <n v="-0.46583850931677018"/>
    <n v="-3"/>
    <n v="-0.6"/>
  </r>
  <r>
    <s v="Government"/>
    <x v="1"/>
    <x v="2"/>
    <x v="2"/>
    <n v="1095"/>
    <n v="10"/>
    <x v="6"/>
    <n v="7665"/>
    <n v="613.20000000000005"/>
    <n v="7051.8"/>
    <n v="5475"/>
    <n v="-3285"/>
    <d v="2014-05-01T00:00:00"/>
    <n v="5"/>
    <s v="May"/>
    <s v="2014"/>
    <n v="-0.46583850931677018"/>
    <n v="-3"/>
    <n v="-0.6"/>
  </r>
  <r>
    <s v="Government"/>
    <x v="1"/>
    <x v="2"/>
    <x v="2"/>
    <n v="1366"/>
    <n v="10"/>
    <x v="0"/>
    <n v="27320"/>
    <n v="2185.6"/>
    <n v="25134.400000000001"/>
    <n v="13660"/>
    <n v="13660"/>
    <d v="2014-06-01T00:00:00"/>
    <n v="6"/>
    <s v="June"/>
    <s v="2014"/>
    <n v="0.54347826086956519"/>
    <n v="10"/>
    <n v="1"/>
  </r>
  <r>
    <s v="Small Business"/>
    <x v="3"/>
    <x v="2"/>
    <x v="2"/>
    <n v="2460"/>
    <n v="10"/>
    <x v="5"/>
    <n v="738000"/>
    <n v="59040"/>
    <n v="678960"/>
    <n v="615000"/>
    <n v="713400"/>
    <d v="2014-06-01T00:00:00"/>
    <n v="6"/>
    <s v="June"/>
    <s v="2014"/>
    <n v="1.0507246376811594"/>
    <n v="290"/>
    <n v="1.1599999999999999"/>
  </r>
  <r>
    <s v="Government"/>
    <x v="4"/>
    <x v="2"/>
    <x v="2"/>
    <n v="678"/>
    <n v="10"/>
    <x v="6"/>
    <n v="4746"/>
    <n v="379.68"/>
    <n v="4366.32"/>
    <n v="3390"/>
    <n v="-2034"/>
    <d v="2014-08-01T00:00:00"/>
    <n v="8"/>
    <s v="August"/>
    <s v="2014"/>
    <n v="-0.46583850931677023"/>
    <n v="-3"/>
    <n v="-0.6"/>
  </r>
  <r>
    <s v="Government"/>
    <x v="1"/>
    <x v="2"/>
    <x v="2"/>
    <n v="1598"/>
    <n v="10"/>
    <x v="6"/>
    <n v="11186"/>
    <n v="894.88"/>
    <n v="10291.120000000001"/>
    <n v="7990"/>
    <n v="-4794"/>
    <d v="2014-08-01T00:00:00"/>
    <n v="8"/>
    <s v="August"/>
    <s v="2014"/>
    <n v="-0.46583850931677018"/>
    <n v="-3"/>
    <n v="-0.6"/>
  </r>
  <r>
    <s v="Government"/>
    <x v="1"/>
    <x v="2"/>
    <x v="2"/>
    <n v="2409"/>
    <n v="10"/>
    <x v="6"/>
    <n v="16863"/>
    <n v="1349.04"/>
    <n v="15513.96"/>
    <n v="12045"/>
    <n v="-7227"/>
    <d v="2013-09-01T00:00:00"/>
    <n v="9"/>
    <s v="September"/>
    <s v="2013"/>
    <n v="-0.46583850931677023"/>
    <n v="-3"/>
    <n v="-0.6"/>
  </r>
  <r>
    <s v="Government"/>
    <x v="1"/>
    <x v="2"/>
    <x v="2"/>
    <n v="1934"/>
    <n v="10"/>
    <x v="0"/>
    <n v="38680"/>
    <n v="3094.4"/>
    <n v="35585.599999999999"/>
    <n v="19340"/>
    <n v="19340"/>
    <d v="2014-09-01T00:00:00"/>
    <n v="9"/>
    <s v="September"/>
    <s v="2014"/>
    <n v="0.54347826086956519"/>
    <n v="10"/>
    <n v="1"/>
  </r>
  <r>
    <s v="Government"/>
    <x v="3"/>
    <x v="2"/>
    <x v="2"/>
    <n v="2993"/>
    <n v="10"/>
    <x v="0"/>
    <n v="59860"/>
    <n v="4788.8"/>
    <n v="55071.199999999997"/>
    <n v="29930"/>
    <n v="29930"/>
    <d v="2014-09-01T00:00:00"/>
    <n v="9"/>
    <s v="September"/>
    <s v="2014"/>
    <n v="0.5434782608695653"/>
    <n v="10"/>
    <n v="1"/>
  </r>
  <r>
    <s v="Government"/>
    <x v="1"/>
    <x v="2"/>
    <x v="2"/>
    <n v="2146"/>
    <n v="10"/>
    <x v="2"/>
    <n v="751100"/>
    <n v="60088"/>
    <n v="691012"/>
    <n v="557960"/>
    <n v="729640"/>
    <d v="2013-11-01T00:00:00"/>
    <n v="11"/>
    <s v="November"/>
    <s v="2013"/>
    <n v="1.0559006211180124"/>
    <n v="340"/>
    <n v="1.3076923076923077"/>
  </r>
  <r>
    <s v="Government"/>
    <x v="3"/>
    <x v="2"/>
    <x v="2"/>
    <n v="1946"/>
    <n v="10"/>
    <x v="6"/>
    <n v="13622"/>
    <n v="1089.76"/>
    <n v="12532.24"/>
    <n v="9730"/>
    <n v="-5838"/>
    <d v="2013-12-01T00:00:00"/>
    <n v="12"/>
    <s v="December"/>
    <s v="2013"/>
    <n v="-0.46583850931677018"/>
    <n v="-3"/>
    <n v="-0.6"/>
  </r>
  <r>
    <s v="Government"/>
    <x v="3"/>
    <x v="2"/>
    <x v="2"/>
    <n v="1362"/>
    <n v="10"/>
    <x v="2"/>
    <n v="476700"/>
    <n v="38136"/>
    <n v="438564"/>
    <n v="354120"/>
    <n v="463080"/>
    <d v="2014-12-01T00:00:00"/>
    <n v="12"/>
    <s v="December"/>
    <s v="2014"/>
    <n v="1.0559006211180124"/>
    <n v="340"/>
    <n v="1.3076923076923077"/>
  </r>
  <r>
    <s v="Channel Partners"/>
    <x v="0"/>
    <x v="3"/>
    <x v="2"/>
    <n v="598"/>
    <n v="120"/>
    <x v="3"/>
    <n v="7176"/>
    <n v="574.08000000000004"/>
    <n v="6601.92"/>
    <n v="1794"/>
    <n v="-64584"/>
    <d v="2014-03-01T00:00:00"/>
    <n v="3"/>
    <s v="March"/>
    <s v="2014"/>
    <n v="-9.7826086956521738"/>
    <n v="-108"/>
    <n v="-36"/>
  </r>
  <r>
    <s v="Government"/>
    <x v="4"/>
    <x v="3"/>
    <x v="2"/>
    <n v="2907"/>
    <n v="120"/>
    <x v="6"/>
    <n v="20349"/>
    <n v="1627.92"/>
    <n v="18721.080000000002"/>
    <n v="14535"/>
    <n v="-328491"/>
    <d v="2014-06-01T00:00:00"/>
    <n v="6"/>
    <s v="June"/>
    <s v="2014"/>
    <n v="-17.546583850931675"/>
    <n v="-113"/>
    <n v="-22.6"/>
  </r>
  <r>
    <s v="Government"/>
    <x v="1"/>
    <x v="3"/>
    <x v="2"/>
    <n v="2338"/>
    <n v="120"/>
    <x v="6"/>
    <n v="16366"/>
    <n v="1309.28"/>
    <n v="15056.72"/>
    <n v="11690"/>
    <n v="-264194"/>
    <d v="2014-06-01T00:00:00"/>
    <n v="6"/>
    <s v="June"/>
    <s v="2014"/>
    <n v="-17.546583850931679"/>
    <n v="-113"/>
    <n v="-22.6"/>
  </r>
  <r>
    <s v="Small Business"/>
    <x v="2"/>
    <x v="3"/>
    <x v="2"/>
    <n v="386"/>
    <n v="120"/>
    <x v="5"/>
    <n v="115800"/>
    <n v="9264"/>
    <n v="106536"/>
    <n v="96500"/>
    <n v="69480"/>
    <d v="2013-11-01T00:00:00"/>
    <n v="11"/>
    <s v="November"/>
    <s v="2013"/>
    <n v="0.65217391304347827"/>
    <n v="180"/>
    <n v="0.72"/>
  </r>
  <r>
    <s v="Small Business"/>
    <x v="3"/>
    <x v="3"/>
    <x v="2"/>
    <n v="635"/>
    <n v="120"/>
    <x v="5"/>
    <n v="190500"/>
    <n v="15240"/>
    <n v="175260"/>
    <n v="158750"/>
    <n v="114300"/>
    <d v="2014-12-01T00:00:00"/>
    <n v="12"/>
    <s v="December"/>
    <s v="2014"/>
    <n v="0.65217391304347827"/>
    <n v="180"/>
    <n v="0.72"/>
  </r>
  <r>
    <s v="Government"/>
    <x v="2"/>
    <x v="4"/>
    <x v="2"/>
    <n v="574.5"/>
    <n v="250"/>
    <x v="2"/>
    <n v="201075"/>
    <n v="16086"/>
    <n v="184989"/>
    <n v="149370"/>
    <n v="57450"/>
    <d v="2014-04-01T00:00:00"/>
    <n v="4"/>
    <s v="April"/>
    <s v="2014"/>
    <n v="0.3105590062111801"/>
    <n v="100"/>
    <n v="0.38461538461538464"/>
  </r>
  <r>
    <s v="Government"/>
    <x v="1"/>
    <x v="4"/>
    <x v="2"/>
    <n v="2338"/>
    <n v="250"/>
    <x v="6"/>
    <n v="16366"/>
    <n v="1309.28"/>
    <n v="15056.72"/>
    <n v="11690"/>
    <n v="-568134"/>
    <d v="2014-06-01T00:00:00"/>
    <n v="6"/>
    <s v="June"/>
    <s v="2014"/>
    <n v="-37.732919254658384"/>
    <n v="-243"/>
    <n v="-48.6"/>
  </r>
  <r>
    <s v="Government"/>
    <x v="2"/>
    <x v="4"/>
    <x v="2"/>
    <n v="381"/>
    <n v="250"/>
    <x v="2"/>
    <n v="133350"/>
    <n v="10668"/>
    <n v="122682"/>
    <n v="99060"/>
    <n v="38100"/>
    <d v="2014-08-01T00:00:00"/>
    <n v="8"/>
    <s v="August"/>
    <s v="2014"/>
    <n v="0.3105590062111801"/>
    <n v="100"/>
    <n v="0.38461538461538464"/>
  </r>
  <r>
    <s v="Government"/>
    <x v="1"/>
    <x v="4"/>
    <x v="2"/>
    <n v="422"/>
    <n v="250"/>
    <x v="2"/>
    <n v="147700"/>
    <n v="11816"/>
    <n v="135884"/>
    <n v="109720"/>
    <n v="42200"/>
    <d v="2014-08-01T00:00:00"/>
    <n v="8"/>
    <s v="August"/>
    <s v="2014"/>
    <n v="0.3105590062111801"/>
    <n v="100"/>
    <n v="0.38461538461538464"/>
  </r>
  <r>
    <s v="Small Business"/>
    <x v="0"/>
    <x v="4"/>
    <x v="2"/>
    <n v="2134"/>
    <n v="250"/>
    <x v="5"/>
    <n v="640200"/>
    <n v="51216"/>
    <n v="588984"/>
    <n v="533500"/>
    <n v="106700"/>
    <d v="2014-09-01T00:00:00"/>
    <n v="9"/>
    <s v="September"/>
    <s v="2014"/>
    <n v="0.18115942028985507"/>
    <n v="50"/>
    <n v="0.2"/>
  </r>
  <r>
    <s v="Small Business"/>
    <x v="4"/>
    <x v="4"/>
    <x v="2"/>
    <n v="808"/>
    <n v="250"/>
    <x v="5"/>
    <n v="242400"/>
    <n v="19392"/>
    <n v="223008"/>
    <n v="202000"/>
    <n v="40400"/>
    <d v="2013-12-01T00:00:00"/>
    <n v="12"/>
    <s v="December"/>
    <s v="2013"/>
    <n v="0.18115942028985507"/>
    <n v="50"/>
    <n v="0.2"/>
  </r>
  <r>
    <s v="Government"/>
    <x v="0"/>
    <x v="5"/>
    <x v="2"/>
    <n v="708"/>
    <n v="260"/>
    <x v="0"/>
    <n v="14160"/>
    <n v="1132.8"/>
    <n v="13027.2"/>
    <n v="7080"/>
    <n v="-169920"/>
    <d v="2014-06-01T00:00:00"/>
    <n v="6"/>
    <s v="June"/>
    <s v="2014"/>
    <n v="-13.043478260869565"/>
    <n v="-240"/>
    <n v="-24"/>
  </r>
  <r>
    <s v="Government"/>
    <x v="4"/>
    <x v="5"/>
    <x v="2"/>
    <n v="2907"/>
    <n v="260"/>
    <x v="6"/>
    <n v="20349"/>
    <n v="1627.92"/>
    <n v="18721.080000000002"/>
    <n v="14535"/>
    <n v="-735471"/>
    <d v="2014-06-01T00:00:00"/>
    <n v="6"/>
    <s v="June"/>
    <s v="2014"/>
    <n v="-39.285714285714285"/>
    <n v="-253"/>
    <n v="-50.6"/>
  </r>
  <r>
    <s v="Government"/>
    <x v="1"/>
    <x v="5"/>
    <x v="2"/>
    <n v="1366"/>
    <n v="260"/>
    <x v="0"/>
    <n v="27320"/>
    <n v="2185.6"/>
    <n v="25134.400000000001"/>
    <n v="13660"/>
    <n v="-327840"/>
    <d v="2014-06-01T00:00:00"/>
    <n v="6"/>
    <s v="June"/>
    <s v="2014"/>
    <n v="-13.043478260869565"/>
    <n v="-240"/>
    <n v="-24"/>
  </r>
  <r>
    <s v="Small Business"/>
    <x v="3"/>
    <x v="5"/>
    <x v="2"/>
    <n v="2460"/>
    <n v="260"/>
    <x v="5"/>
    <n v="738000"/>
    <n v="59040"/>
    <n v="678960"/>
    <n v="615000"/>
    <n v="98400"/>
    <d v="2014-06-01T00:00:00"/>
    <n v="6"/>
    <s v="June"/>
    <s v="2014"/>
    <n v="0.14492753623188406"/>
    <n v="40"/>
    <n v="0.16"/>
  </r>
  <r>
    <s v="Government"/>
    <x v="1"/>
    <x v="5"/>
    <x v="2"/>
    <n v="1520"/>
    <n v="260"/>
    <x v="0"/>
    <n v="30400"/>
    <n v="2432"/>
    <n v="27968"/>
    <n v="15200"/>
    <n v="-364800"/>
    <d v="2014-11-01T00:00:00"/>
    <n v="11"/>
    <s v="November"/>
    <s v="2014"/>
    <n v="-13.043478260869565"/>
    <n v="-240"/>
    <n v="-24"/>
  </r>
  <r>
    <s v="Midmarket"/>
    <x v="1"/>
    <x v="5"/>
    <x v="2"/>
    <n v="711"/>
    <n v="260"/>
    <x v="1"/>
    <n v="10665"/>
    <n v="853.2"/>
    <n v="9811.7999999999993"/>
    <n v="7110"/>
    <n v="-174195"/>
    <d v="2014-12-01T00:00:00"/>
    <n v="12"/>
    <s v="December"/>
    <s v="2014"/>
    <n v="-17.753623188405797"/>
    <n v="-245"/>
    <n v="-24.5"/>
  </r>
  <r>
    <s v="Channel Partners"/>
    <x v="3"/>
    <x v="5"/>
    <x v="2"/>
    <n v="1375"/>
    <n v="260"/>
    <x v="3"/>
    <n v="16500"/>
    <n v="1320"/>
    <n v="15180"/>
    <n v="4125"/>
    <n v="-341000"/>
    <d v="2013-12-01T00:00:00"/>
    <n v="12"/>
    <s v="December"/>
    <s v="2013"/>
    <n v="-22.463768115942027"/>
    <n v="-248"/>
    <n v="-82.666666666666671"/>
  </r>
  <r>
    <s v="Small Business"/>
    <x v="3"/>
    <x v="5"/>
    <x v="2"/>
    <n v="635"/>
    <n v="260"/>
    <x v="5"/>
    <n v="190500"/>
    <n v="15240"/>
    <n v="175260"/>
    <n v="158750"/>
    <n v="25400"/>
    <d v="2014-12-01T00:00:00"/>
    <n v="12"/>
    <s v="December"/>
    <s v="2014"/>
    <n v="0.14492753623188406"/>
    <n v="40"/>
    <n v="0.16"/>
  </r>
  <r>
    <s v="Government"/>
    <x v="4"/>
    <x v="4"/>
    <x v="2"/>
    <n v="436.5"/>
    <n v="250"/>
    <x v="0"/>
    <n v="8730"/>
    <n v="698.40000000000009"/>
    <n v="8031.6"/>
    <n v="4365"/>
    <n v="-100395"/>
    <d v="2014-07-01T00:00:00"/>
    <n v="7"/>
    <s v="July"/>
    <s v="2014"/>
    <n v="-12.5"/>
    <n v="-230"/>
    <n v="-23"/>
  </r>
  <r>
    <s v="Small Business"/>
    <x v="0"/>
    <x v="0"/>
    <x v="2"/>
    <n v="1094"/>
    <n v="3"/>
    <x v="5"/>
    <n v="328200"/>
    <n v="29538"/>
    <n v="298662"/>
    <n v="273500"/>
    <n v="324918"/>
    <d v="2014-06-01T00:00:00"/>
    <n v="6"/>
    <s v="June"/>
    <s v="2014"/>
    <n v="1.0879120879120878"/>
    <n v="297"/>
    <n v="1.1879999999999999"/>
  </r>
  <r>
    <s v="Channel Partners"/>
    <x v="3"/>
    <x v="0"/>
    <x v="2"/>
    <n v="367"/>
    <n v="3"/>
    <x v="3"/>
    <n v="4404"/>
    <n v="396.36"/>
    <n v="4007.64"/>
    <n v="1101"/>
    <n v="3303"/>
    <d v="2013-10-01T00:00:00"/>
    <n v="10"/>
    <s v="October"/>
    <s v="2013"/>
    <n v="0.82417582417582425"/>
    <n v="9"/>
    <n v="3"/>
  </r>
  <r>
    <s v="Small Business"/>
    <x v="0"/>
    <x v="1"/>
    <x v="2"/>
    <n v="3802.5"/>
    <n v="5"/>
    <x v="5"/>
    <n v="1140750"/>
    <n v="102667.5"/>
    <n v="1038082.5"/>
    <n v="950625"/>
    <n v="1121737.5"/>
    <d v="2014-04-01T00:00:00"/>
    <n v="4"/>
    <s v="April"/>
    <s v="2014"/>
    <n v="1.0805860805860805"/>
    <n v="295"/>
    <n v="1.18"/>
  </r>
  <r>
    <s v="Government"/>
    <x v="2"/>
    <x v="1"/>
    <x v="2"/>
    <n v="1666"/>
    <n v="5"/>
    <x v="2"/>
    <n v="583100"/>
    <n v="52479"/>
    <n v="530621"/>
    <n v="433160"/>
    <n v="574770"/>
    <d v="2014-05-01T00:00:00"/>
    <n v="5"/>
    <s v="May"/>
    <s v="2014"/>
    <n v="1.0832025117739403"/>
    <n v="345"/>
    <n v="1.3269230769230769"/>
  </r>
  <r>
    <s v="Small Business"/>
    <x v="2"/>
    <x v="1"/>
    <x v="2"/>
    <n v="322"/>
    <n v="5"/>
    <x v="5"/>
    <n v="96600"/>
    <n v="8694"/>
    <n v="87906"/>
    <n v="80500"/>
    <n v="94990"/>
    <d v="2013-09-01T00:00:00"/>
    <n v="9"/>
    <s v="September"/>
    <s v="2013"/>
    <n v="1.0805860805860805"/>
    <n v="295"/>
    <n v="1.18"/>
  </r>
  <r>
    <s v="Channel Partners"/>
    <x v="0"/>
    <x v="1"/>
    <x v="2"/>
    <n v="2321"/>
    <n v="5"/>
    <x v="3"/>
    <n v="27852"/>
    <n v="2506.6799999999998"/>
    <n v="25345.32"/>
    <n v="6963"/>
    <n v="16247"/>
    <d v="2014-11-01T00:00:00"/>
    <n v="11"/>
    <s v="November"/>
    <s v="2014"/>
    <n v="0.64102564102564108"/>
    <n v="7"/>
    <n v="2.3333333333333335"/>
  </r>
  <r>
    <s v="Enterprise"/>
    <x v="2"/>
    <x v="1"/>
    <x v="2"/>
    <n v="1857"/>
    <n v="5"/>
    <x v="4"/>
    <n v="232125"/>
    <n v="20891.25"/>
    <n v="211233.75"/>
    <n v="222840"/>
    <n v="222840"/>
    <d v="2013-11-01T00:00:00"/>
    <n v="11"/>
    <s v="November"/>
    <s v="2013"/>
    <n v="1.054945054945055"/>
    <n v="120"/>
    <n v="1"/>
  </r>
  <r>
    <s v="Government"/>
    <x v="0"/>
    <x v="1"/>
    <x v="2"/>
    <n v="1611"/>
    <n v="5"/>
    <x v="6"/>
    <n v="11277"/>
    <n v="1014.93"/>
    <n v="10262.07"/>
    <n v="8055"/>
    <n v="3222"/>
    <d v="2013-12-01T00:00:00"/>
    <n v="12"/>
    <s v="December"/>
    <s v="2013"/>
    <n v="0.31397174254317112"/>
    <n v="2"/>
    <n v="0.4"/>
  </r>
  <r>
    <s v="Enterprise"/>
    <x v="4"/>
    <x v="1"/>
    <x v="2"/>
    <n v="2797"/>
    <n v="5"/>
    <x v="4"/>
    <n v="349625"/>
    <n v="31466.25"/>
    <n v="318158.75"/>
    <n v="335640"/>
    <n v="335640"/>
    <d v="2014-12-01T00:00:00"/>
    <n v="12"/>
    <s v="December"/>
    <s v="2014"/>
    <n v="1.054945054945055"/>
    <n v="120"/>
    <n v="1"/>
  </r>
  <r>
    <s v="Small Business"/>
    <x v="1"/>
    <x v="1"/>
    <x v="2"/>
    <n v="334"/>
    <n v="5"/>
    <x v="5"/>
    <n v="100200"/>
    <n v="9018"/>
    <n v="91182"/>
    <n v="83500"/>
    <n v="98530"/>
    <d v="2013-12-01T00:00:00"/>
    <n v="12"/>
    <s v="December"/>
    <s v="2013"/>
    <n v="1.0805860805860805"/>
    <n v="295"/>
    <n v="1.18"/>
  </r>
  <r>
    <s v="Small Business"/>
    <x v="3"/>
    <x v="2"/>
    <x v="2"/>
    <n v="2565"/>
    <n v="10"/>
    <x v="5"/>
    <n v="769500"/>
    <n v="69255"/>
    <n v="700245"/>
    <n v="641250"/>
    <n v="743850"/>
    <d v="2014-01-01T00:00:00"/>
    <n v="1"/>
    <s v="January"/>
    <s v="2014"/>
    <n v="1.0622710622710623"/>
    <n v="290"/>
    <n v="1.1599999999999999"/>
  </r>
  <r>
    <s v="Government"/>
    <x v="3"/>
    <x v="2"/>
    <x v="2"/>
    <n v="2417"/>
    <n v="10"/>
    <x v="2"/>
    <n v="845950"/>
    <n v="76135.5"/>
    <n v="769814.5"/>
    <n v="628420"/>
    <n v="821780"/>
    <d v="2014-01-01T00:00:00"/>
    <n v="1"/>
    <s v="January"/>
    <s v="2014"/>
    <n v="1.0675039246467819"/>
    <n v="340"/>
    <n v="1.3076923076923077"/>
  </r>
  <r>
    <s v="Midmarket"/>
    <x v="4"/>
    <x v="2"/>
    <x v="2"/>
    <n v="3675"/>
    <n v="10"/>
    <x v="1"/>
    <n v="55125"/>
    <n v="4961.25"/>
    <n v="50163.75"/>
    <n v="36750"/>
    <n v="18375"/>
    <d v="2014-04-01T00:00:00"/>
    <n v="4"/>
    <s v="April"/>
    <s v="2014"/>
    <n v="0.36630036630036628"/>
    <n v="5"/>
    <n v="0.5"/>
  </r>
  <r>
    <s v="Small Business"/>
    <x v="0"/>
    <x v="2"/>
    <x v="2"/>
    <n v="1094"/>
    <n v="10"/>
    <x v="5"/>
    <n v="328200"/>
    <n v="29538"/>
    <n v="298662"/>
    <n v="273500"/>
    <n v="317260"/>
    <d v="2014-06-01T00:00:00"/>
    <n v="6"/>
    <s v="June"/>
    <s v="2014"/>
    <n v="1.0622710622710623"/>
    <n v="290"/>
    <n v="1.1599999999999999"/>
  </r>
  <r>
    <s v="Midmarket"/>
    <x v="2"/>
    <x v="2"/>
    <x v="2"/>
    <n v="1227"/>
    <n v="10"/>
    <x v="1"/>
    <n v="18405"/>
    <n v="1656.45"/>
    <n v="16748.55"/>
    <n v="12270"/>
    <n v="6135"/>
    <d v="2014-10-01T00:00:00"/>
    <n v="10"/>
    <s v="October"/>
    <s v="2014"/>
    <n v="0.36630036630036633"/>
    <n v="5"/>
    <n v="0.5"/>
  </r>
  <r>
    <s v="Channel Partners"/>
    <x v="3"/>
    <x v="2"/>
    <x v="2"/>
    <n v="367"/>
    <n v="10"/>
    <x v="3"/>
    <n v="4404"/>
    <n v="396.36"/>
    <n v="4007.64"/>
    <n v="1101"/>
    <n v="734"/>
    <d v="2013-10-01T00:00:00"/>
    <n v="10"/>
    <s v="October"/>
    <s v="2013"/>
    <n v="0.18315018315018317"/>
    <n v="2"/>
    <n v="0.66666666666666663"/>
  </r>
  <r>
    <s v="Small Business"/>
    <x v="2"/>
    <x v="2"/>
    <x v="2"/>
    <n v="1324"/>
    <n v="10"/>
    <x v="5"/>
    <n v="397200"/>
    <n v="35748"/>
    <n v="361452"/>
    <n v="331000"/>
    <n v="383960"/>
    <d v="2014-11-01T00:00:00"/>
    <n v="11"/>
    <s v="November"/>
    <s v="2014"/>
    <n v="1.0622710622710623"/>
    <n v="290"/>
    <n v="1.1599999999999999"/>
  </r>
  <r>
    <s v="Channel Partners"/>
    <x v="1"/>
    <x v="2"/>
    <x v="2"/>
    <n v="1775"/>
    <n v="10"/>
    <x v="3"/>
    <n v="21300"/>
    <n v="1917"/>
    <n v="19383"/>
    <n v="5325"/>
    <n v="3550"/>
    <d v="2013-11-01T00:00:00"/>
    <n v="11"/>
    <s v="November"/>
    <s v="2013"/>
    <n v="0.18315018315018314"/>
    <n v="2"/>
    <n v="0.66666666666666663"/>
  </r>
  <r>
    <s v="Enterprise"/>
    <x v="4"/>
    <x v="2"/>
    <x v="2"/>
    <n v="2797"/>
    <n v="10"/>
    <x v="4"/>
    <n v="349625"/>
    <n v="31466.25"/>
    <n v="318158.75"/>
    <n v="335640"/>
    <n v="321655"/>
    <d v="2014-12-01T00:00:00"/>
    <n v="12"/>
    <s v="December"/>
    <s v="2014"/>
    <n v="1.0109890109890109"/>
    <n v="115"/>
    <n v="0.95833333333333337"/>
  </r>
  <r>
    <s v="Midmarket"/>
    <x v="3"/>
    <x v="3"/>
    <x v="2"/>
    <n v="245"/>
    <n v="120"/>
    <x v="1"/>
    <n v="3675"/>
    <n v="330.75"/>
    <n v="3344.25"/>
    <n v="2450"/>
    <n v="-25725"/>
    <d v="2014-05-01T00:00:00"/>
    <n v="5"/>
    <s v="May"/>
    <s v="2014"/>
    <n v="-7.6923076923076925"/>
    <n v="-105"/>
    <n v="-10.5"/>
  </r>
  <r>
    <s v="Small Business"/>
    <x v="0"/>
    <x v="3"/>
    <x v="2"/>
    <n v="3793.5"/>
    <n v="120"/>
    <x v="5"/>
    <n v="1138050"/>
    <n v="102424.5"/>
    <n v="1035625.5"/>
    <n v="948375"/>
    <n v="682830"/>
    <d v="2014-07-01T00:00:00"/>
    <n v="7"/>
    <s v="July"/>
    <s v="2014"/>
    <n v="0.65934065934065933"/>
    <n v="180"/>
    <n v="0.72"/>
  </r>
  <r>
    <s v="Government"/>
    <x v="1"/>
    <x v="3"/>
    <x v="2"/>
    <n v="1307"/>
    <n v="120"/>
    <x v="2"/>
    <n v="457450"/>
    <n v="41170.5"/>
    <n v="416279.5"/>
    <n v="339820"/>
    <n v="300610"/>
    <d v="2014-07-01T00:00:00"/>
    <n v="7"/>
    <s v="July"/>
    <s v="2014"/>
    <n v="0.72213500784929352"/>
    <n v="230"/>
    <n v="0.88461538461538458"/>
  </r>
  <r>
    <s v="Enterprise"/>
    <x v="0"/>
    <x v="3"/>
    <x v="2"/>
    <n v="567"/>
    <n v="120"/>
    <x v="4"/>
    <n v="70875"/>
    <n v="6378.75"/>
    <n v="64496.25"/>
    <n v="68040"/>
    <n v="2835"/>
    <d v="2014-09-01T00:00:00"/>
    <n v="9"/>
    <s v="September"/>
    <s v="2014"/>
    <n v="4.3956043956043959E-2"/>
    <n v="5"/>
    <n v="4.1666666666666664E-2"/>
  </r>
  <r>
    <s v="Enterprise"/>
    <x v="3"/>
    <x v="3"/>
    <x v="2"/>
    <n v="2110"/>
    <n v="120"/>
    <x v="4"/>
    <n v="263750"/>
    <n v="23737.5"/>
    <n v="240012.5"/>
    <n v="253200"/>
    <n v="10550"/>
    <d v="2014-09-01T00:00:00"/>
    <n v="9"/>
    <s v="September"/>
    <s v="2014"/>
    <n v="4.3956043956043959E-2"/>
    <n v="5"/>
    <n v="4.1666666666666664E-2"/>
  </r>
  <r>
    <s v="Government"/>
    <x v="0"/>
    <x v="3"/>
    <x v="2"/>
    <n v="1269"/>
    <n v="120"/>
    <x v="2"/>
    <n v="444150"/>
    <n v="39973.5"/>
    <n v="404176.5"/>
    <n v="329940"/>
    <n v="291870"/>
    <d v="2014-10-01T00:00:00"/>
    <n v="10"/>
    <s v="October"/>
    <s v="2014"/>
    <n v="0.72213500784929352"/>
    <n v="230"/>
    <n v="0.88461538461538458"/>
  </r>
  <r>
    <s v="Channel Partners"/>
    <x v="4"/>
    <x v="4"/>
    <x v="2"/>
    <n v="1956"/>
    <n v="250"/>
    <x v="3"/>
    <n v="23472"/>
    <n v="2112.48"/>
    <n v="21359.52"/>
    <n v="5868"/>
    <n v="-465528"/>
    <d v="2014-01-01T00:00:00"/>
    <n v="1"/>
    <s v="January"/>
    <s v="2014"/>
    <n v="-21.794871794871796"/>
    <n v="-238"/>
    <n v="-79.333333333333329"/>
  </r>
  <r>
    <s v="Small Business"/>
    <x v="1"/>
    <x v="4"/>
    <x v="2"/>
    <n v="2659"/>
    <n v="250"/>
    <x v="5"/>
    <n v="797700"/>
    <n v="71793"/>
    <n v="725907"/>
    <n v="664750"/>
    <n v="132950"/>
    <d v="2014-02-01T00:00:00"/>
    <n v="2"/>
    <s v="February"/>
    <s v="2014"/>
    <n v="0.18315018315018314"/>
    <n v="50"/>
    <n v="0.2"/>
  </r>
  <r>
    <s v="Government"/>
    <x v="4"/>
    <x v="4"/>
    <x v="2"/>
    <n v="1351.5"/>
    <n v="250"/>
    <x v="2"/>
    <n v="473025"/>
    <n v="42572.25"/>
    <n v="430452.75"/>
    <n v="351390"/>
    <n v="135150"/>
    <d v="2014-04-01T00:00:00"/>
    <n v="4"/>
    <s v="April"/>
    <s v="2014"/>
    <n v="0.31397174254317112"/>
    <n v="100"/>
    <n v="0.38461538461538464"/>
  </r>
  <r>
    <s v="Channel Partners"/>
    <x v="1"/>
    <x v="4"/>
    <x v="2"/>
    <n v="880"/>
    <n v="250"/>
    <x v="3"/>
    <n v="10560"/>
    <n v="950.4"/>
    <n v="9609.6"/>
    <n v="2640"/>
    <n v="-209440"/>
    <d v="2014-05-01T00:00:00"/>
    <n v="5"/>
    <s v="May"/>
    <s v="2014"/>
    <n v="-21.794871794871796"/>
    <n v="-238"/>
    <n v="-79.333333333333329"/>
  </r>
  <r>
    <s v="Small Business"/>
    <x v="4"/>
    <x v="4"/>
    <x v="2"/>
    <n v="1867"/>
    <n v="250"/>
    <x v="5"/>
    <n v="560100"/>
    <n v="50409"/>
    <n v="509691"/>
    <n v="466750"/>
    <n v="93350"/>
    <d v="2014-09-01T00:00:00"/>
    <n v="9"/>
    <s v="September"/>
    <s v="2014"/>
    <n v="0.18315018315018314"/>
    <n v="50"/>
    <n v="0.2"/>
  </r>
  <r>
    <s v="Channel Partners"/>
    <x v="2"/>
    <x v="4"/>
    <x v="2"/>
    <n v="2234"/>
    <n v="250"/>
    <x v="3"/>
    <n v="26808"/>
    <n v="2412.7199999999998"/>
    <n v="24395.279999999999"/>
    <n v="6702"/>
    <n v="-531692"/>
    <d v="2013-09-01T00:00:00"/>
    <n v="9"/>
    <s v="September"/>
    <s v="2013"/>
    <n v="-21.794871794871796"/>
    <n v="-238"/>
    <n v="-79.333333333333329"/>
  </r>
  <r>
    <s v="Midmarket"/>
    <x v="2"/>
    <x v="4"/>
    <x v="2"/>
    <n v="1227"/>
    <n v="250"/>
    <x v="1"/>
    <n v="18405"/>
    <n v="1656.45"/>
    <n v="16748.55"/>
    <n v="12270"/>
    <n v="-288345"/>
    <d v="2014-10-01T00:00:00"/>
    <n v="10"/>
    <s v="October"/>
    <s v="2014"/>
    <n v="-17.216117216117215"/>
    <n v="-235"/>
    <n v="-23.5"/>
  </r>
  <r>
    <s v="Enterprise"/>
    <x v="3"/>
    <x v="4"/>
    <x v="2"/>
    <n v="877"/>
    <n v="250"/>
    <x v="4"/>
    <n v="109625"/>
    <n v="9866.25"/>
    <n v="99758.75"/>
    <n v="105240"/>
    <n v="-109625"/>
    <d v="2014-11-01T00:00:00"/>
    <n v="11"/>
    <s v="November"/>
    <s v="2014"/>
    <n v="-1.098901098901099"/>
    <n v="-125"/>
    <n v="-1.0416666666666667"/>
  </r>
  <r>
    <s v="Government"/>
    <x v="4"/>
    <x v="5"/>
    <x v="2"/>
    <n v="2071"/>
    <n v="260"/>
    <x v="2"/>
    <n v="724850"/>
    <n v="65236.5"/>
    <n v="659613.5"/>
    <n v="538460"/>
    <n v="186390"/>
    <d v="2014-09-01T00:00:00"/>
    <n v="9"/>
    <s v="September"/>
    <s v="2014"/>
    <n v="0.28257456828885402"/>
    <n v="90"/>
    <n v="0.34615384615384615"/>
  </r>
  <r>
    <s v="Government"/>
    <x v="0"/>
    <x v="5"/>
    <x v="2"/>
    <n v="1269"/>
    <n v="260"/>
    <x v="2"/>
    <n v="444150"/>
    <n v="39973.5"/>
    <n v="404176.5"/>
    <n v="329940"/>
    <n v="114210"/>
    <d v="2014-10-01T00:00:00"/>
    <n v="10"/>
    <s v="October"/>
    <s v="2014"/>
    <n v="0.28257456828885402"/>
    <n v="90"/>
    <n v="0.34615384615384615"/>
  </r>
  <r>
    <s v="Midmarket"/>
    <x v="1"/>
    <x v="5"/>
    <x v="2"/>
    <n v="970"/>
    <n v="260"/>
    <x v="1"/>
    <n v="14550"/>
    <n v="1309.5"/>
    <n v="13240.5"/>
    <n v="9700"/>
    <n v="-237650"/>
    <d v="2013-11-01T00:00:00"/>
    <n v="11"/>
    <s v="November"/>
    <s v="2013"/>
    <n v="-17.948717948717949"/>
    <n v="-245"/>
    <n v="-24.5"/>
  </r>
  <r>
    <s v="Government"/>
    <x v="3"/>
    <x v="5"/>
    <x v="2"/>
    <n v="1694"/>
    <n v="260"/>
    <x v="0"/>
    <n v="33880"/>
    <n v="3049.2"/>
    <n v="30830.799999999999"/>
    <n v="16940"/>
    <n v="-406560"/>
    <d v="2014-11-01T00:00:00"/>
    <n v="11"/>
    <s v="November"/>
    <s v="2014"/>
    <n v="-13.186813186813188"/>
    <n v="-240"/>
    <n v="-24"/>
  </r>
  <r>
    <s v="Government"/>
    <x v="1"/>
    <x v="0"/>
    <x v="2"/>
    <n v="663"/>
    <n v="3"/>
    <x v="0"/>
    <n v="13260"/>
    <n v="1193.4000000000001"/>
    <n v="12066.6"/>
    <n v="6630"/>
    <n v="11271"/>
    <d v="2014-05-01T00:00:00"/>
    <n v="5"/>
    <s v="May"/>
    <s v="2014"/>
    <n v="0.93406593406593408"/>
    <n v="17"/>
    <n v="1.7"/>
  </r>
  <r>
    <s v="Government"/>
    <x v="0"/>
    <x v="0"/>
    <x v="2"/>
    <n v="819"/>
    <n v="3"/>
    <x v="6"/>
    <n v="5733"/>
    <n v="515.97"/>
    <n v="5217.03"/>
    <n v="4095"/>
    <n v="3276"/>
    <d v="2014-07-01T00:00:00"/>
    <n v="7"/>
    <s v="July"/>
    <s v="2014"/>
    <n v="0.62794348508634223"/>
    <n v="4"/>
    <n v="0.8"/>
  </r>
  <r>
    <s v="Channel Partners"/>
    <x v="1"/>
    <x v="0"/>
    <x v="2"/>
    <n v="1580"/>
    <n v="3"/>
    <x v="3"/>
    <n v="18960"/>
    <n v="1706.4"/>
    <n v="17253.599999999999"/>
    <n v="4740"/>
    <n v="14220"/>
    <d v="2014-09-01T00:00:00"/>
    <n v="9"/>
    <s v="September"/>
    <s v="2014"/>
    <n v="0.82417582417582425"/>
    <n v="9"/>
    <n v="3"/>
  </r>
  <r>
    <s v="Government"/>
    <x v="3"/>
    <x v="0"/>
    <x v="2"/>
    <n v="521"/>
    <n v="3"/>
    <x v="6"/>
    <n v="3647"/>
    <n v="328.23"/>
    <n v="3318.77"/>
    <n v="2605"/>
    <n v="2084"/>
    <d v="2014-12-01T00:00:00"/>
    <n v="12"/>
    <s v="December"/>
    <s v="2014"/>
    <n v="0.62794348508634223"/>
    <n v="4"/>
    <n v="0.8"/>
  </r>
  <r>
    <s v="Government"/>
    <x v="4"/>
    <x v="2"/>
    <x v="2"/>
    <n v="973"/>
    <n v="10"/>
    <x v="0"/>
    <n v="19460"/>
    <n v="1751.4"/>
    <n v="17708.599999999999"/>
    <n v="9730"/>
    <n v="9730"/>
    <d v="2014-03-01T00:00:00"/>
    <n v="3"/>
    <s v="March"/>
    <s v="2014"/>
    <n v="0.5494505494505495"/>
    <n v="10"/>
    <n v="1"/>
  </r>
  <r>
    <s v="Government"/>
    <x v="3"/>
    <x v="2"/>
    <x v="2"/>
    <n v="1038"/>
    <n v="10"/>
    <x v="0"/>
    <n v="20760"/>
    <n v="1868.4"/>
    <n v="18891.599999999999"/>
    <n v="10380"/>
    <n v="10380"/>
    <d v="2014-06-01T00:00:00"/>
    <n v="6"/>
    <s v="June"/>
    <s v="2014"/>
    <n v="0.5494505494505495"/>
    <n v="10"/>
    <n v="1"/>
  </r>
  <r>
    <s v="Government"/>
    <x v="1"/>
    <x v="2"/>
    <x v="2"/>
    <n v="360"/>
    <n v="10"/>
    <x v="6"/>
    <n v="2520"/>
    <n v="226.8"/>
    <n v="2293.1999999999998"/>
    <n v="1800"/>
    <n v="-1080"/>
    <d v="2014-10-01T00:00:00"/>
    <n v="10"/>
    <s v="October"/>
    <s v="2014"/>
    <n v="-0.4709576138147567"/>
    <n v="-3"/>
    <n v="-0.6"/>
  </r>
  <r>
    <s v="Channel Partners"/>
    <x v="2"/>
    <x v="3"/>
    <x v="2"/>
    <n v="1967"/>
    <n v="120"/>
    <x v="3"/>
    <n v="23604"/>
    <n v="2124.36"/>
    <n v="21479.64"/>
    <n v="5901"/>
    <n v="-212436"/>
    <d v="2014-03-01T00:00:00"/>
    <n v="3"/>
    <s v="March"/>
    <s v="2014"/>
    <n v="-9.8901098901098905"/>
    <n v="-108"/>
    <n v="-36"/>
  </r>
  <r>
    <s v="Midmarket"/>
    <x v="3"/>
    <x v="3"/>
    <x v="2"/>
    <n v="2628"/>
    <n v="120"/>
    <x v="1"/>
    <n v="39420"/>
    <n v="3547.8"/>
    <n v="35872.199999999997"/>
    <n v="26280"/>
    <n v="-275940"/>
    <d v="2014-04-01T00:00:00"/>
    <n v="4"/>
    <s v="April"/>
    <s v="2014"/>
    <n v="-7.6923076923076925"/>
    <n v="-105"/>
    <n v="-10.5"/>
  </r>
  <r>
    <s v="Government"/>
    <x v="1"/>
    <x v="4"/>
    <x v="2"/>
    <n v="360"/>
    <n v="250"/>
    <x v="6"/>
    <n v="2520"/>
    <n v="226.8"/>
    <n v="2293.1999999999998"/>
    <n v="1800"/>
    <n v="-87480"/>
    <d v="2014-10-01T00:00:00"/>
    <n v="10"/>
    <s v="October"/>
    <s v="2014"/>
    <n v="-38.147566718995293"/>
    <n v="-243"/>
    <n v="-48.6"/>
  </r>
  <r>
    <s v="Government"/>
    <x v="2"/>
    <x v="4"/>
    <x v="2"/>
    <n v="2682"/>
    <n v="250"/>
    <x v="0"/>
    <n v="53640"/>
    <n v="4827.6000000000004"/>
    <n v="48812.4"/>
    <n v="26820"/>
    <n v="-616860"/>
    <d v="2013-11-01T00:00:00"/>
    <n v="11"/>
    <s v="November"/>
    <s v="2013"/>
    <n v="-12.637362637362637"/>
    <n v="-230"/>
    <n v="-23"/>
  </r>
  <r>
    <s v="Government"/>
    <x v="3"/>
    <x v="4"/>
    <x v="2"/>
    <n v="521"/>
    <n v="250"/>
    <x v="6"/>
    <n v="3647"/>
    <n v="328.23"/>
    <n v="3318.77"/>
    <n v="2605"/>
    <n v="-126603"/>
    <d v="2014-12-01T00:00:00"/>
    <n v="12"/>
    <s v="December"/>
    <s v="2014"/>
    <n v="-38.147566718995293"/>
    <n v="-243"/>
    <n v="-48.6"/>
  </r>
  <r>
    <s v="Government"/>
    <x v="3"/>
    <x v="5"/>
    <x v="2"/>
    <n v="1038"/>
    <n v="260"/>
    <x v="0"/>
    <n v="20760"/>
    <n v="1868.4"/>
    <n v="18891.599999999999"/>
    <n v="10380"/>
    <n v="-249120"/>
    <d v="2014-06-01T00:00:00"/>
    <n v="6"/>
    <s v="June"/>
    <s v="2014"/>
    <n v="-13.186813186813188"/>
    <n v="-240"/>
    <n v="-24"/>
  </r>
  <r>
    <s v="Midmarket"/>
    <x v="0"/>
    <x v="5"/>
    <x v="2"/>
    <n v="1630.5"/>
    <n v="260"/>
    <x v="1"/>
    <n v="24457.5"/>
    <n v="2201.1750000000002"/>
    <n v="22256.325000000001"/>
    <n v="16305"/>
    <n v="-399472.5"/>
    <d v="2014-07-01T00:00:00"/>
    <n v="7"/>
    <s v="July"/>
    <s v="2014"/>
    <n v="-17.948717948717949"/>
    <n v="-245"/>
    <n v="-24.5"/>
  </r>
  <r>
    <s v="Channel Partners"/>
    <x v="2"/>
    <x v="5"/>
    <x v="2"/>
    <n v="306"/>
    <n v="260"/>
    <x v="3"/>
    <n v="3672"/>
    <n v="330.48"/>
    <n v="3341.52"/>
    <n v="918"/>
    <n v="-75888"/>
    <d v="2013-12-01T00:00:00"/>
    <n v="12"/>
    <s v="December"/>
    <s v="2013"/>
    <n v="-22.710622710622712"/>
    <n v="-248"/>
    <n v="-82.666666666666671"/>
  </r>
  <r>
    <s v="Channel Partners"/>
    <x v="4"/>
    <x v="0"/>
    <x v="3"/>
    <n v="386"/>
    <n v="3"/>
    <x v="3"/>
    <n v="4632"/>
    <n v="463.2"/>
    <n v="4168.8"/>
    <n v="1158"/>
    <n v="3474"/>
    <d v="2013-10-01T00:00:00"/>
    <n v="10"/>
    <s v="October"/>
    <s v="2013"/>
    <n v="0.83333333333333326"/>
    <n v="9"/>
    <n v="3"/>
  </r>
  <r>
    <s v="Government"/>
    <x v="4"/>
    <x v="1"/>
    <x v="3"/>
    <n v="2328"/>
    <n v="5"/>
    <x v="6"/>
    <n v="16296"/>
    <n v="1629.6"/>
    <n v="14666.4"/>
    <n v="11640"/>
    <n v="4656"/>
    <d v="2014-09-01T00:00:00"/>
    <n v="9"/>
    <s v="September"/>
    <s v="2014"/>
    <n v="0.31746031746031744"/>
    <n v="2"/>
    <n v="0.4"/>
  </r>
  <r>
    <s v="Channel Partners"/>
    <x v="4"/>
    <x v="2"/>
    <x v="3"/>
    <n v="386"/>
    <n v="10"/>
    <x v="3"/>
    <n v="4632"/>
    <n v="463.2"/>
    <n v="4168.8"/>
    <n v="1158"/>
    <n v="772"/>
    <d v="2013-10-01T00:00:00"/>
    <n v="10"/>
    <s v="October"/>
    <s v="2013"/>
    <n v="0.18518518518518517"/>
    <n v="2"/>
    <n v="0.66666666666666663"/>
  </r>
  <r>
    <s v="Enterprise"/>
    <x v="4"/>
    <x v="0"/>
    <x v="3"/>
    <n v="3445.5"/>
    <n v="3"/>
    <x v="4"/>
    <n v="430687.5"/>
    <n v="43068.75"/>
    <n v="387618.75"/>
    <n v="413460"/>
    <n v="420351"/>
    <d v="2014-04-01T00:00:00"/>
    <n v="4"/>
    <s v="April"/>
    <s v="2014"/>
    <n v="1.0844444444444445"/>
    <n v="122"/>
    <n v="1.0166666666666666"/>
  </r>
  <r>
    <s v="Enterprise"/>
    <x v="2"/>
    <x v="0"/>
    <x v="3"/>
    <n v="1482"/>
    <n v="3"/>
    <x v="4"/>
    <n v="185250"/>
    <n v="18525"/>
    <n v="166725"/>
    <n v="177840"/>
    <n v="180804"/>
    <d v="2013-12-01T00:00:00"/>
    <n v="12"/>
    <s v="December"/>
    <s v="2013"/>
    <n v="1.0844444444444445"/>
    <n v="122"/>
    <n v="1.0166666666666666"/>
  </r>
  <r>
    <s v="Government"/>
    <x v="4"/>
    <x v="1"/>
    <x v="3"/>
    <n v="2313"/>
    <n v="5"/>
    <x v="2"/>
    <n v="809550"/>
    <n v="80955"/>
    <n v="728595"/>
    <n v="601380"/>
    <n v="797985"/>
    <d v="2014-05-01T00:00:00"/>
    <n v="5"/>
    <s v="May"/>
    <s v="2014"/>
    <n v="1.0952380952380953"/>
    <n v="345"/>
    <n v="1.3269230769230769"/>
  </r>
  <r>
    <s v="Enterprise"/>
    <x v="4"/>
    <x v="1"/>
    <x v="3"/>
    <n v="1804"/>
    <n v="5"/>
    <x v="4"/>
    <n v="225500"/>
    <n v="22550"/>
    <n v="202950"/>
    <n v="216480"/>
    <n v="216480"/>
    <d v="2013-11-01T00:00:00"/>
    <n v="11"/>
    <s v="November"/>
    <s v="2013"/>
    <n v="1.0666666666666667"/>
    <n v="120"/>
    <n v="1"/>
  </r>
  <r>
    <s v="Midmarket"/>
    <x v="2"/>
    <x v="1"/>
    <x v="3"/>
    <n v="2072"/>
    <n v="5"/>
    <x v="1"/>
    <n v="31080"/>
    <n v="3108"/>
    <n v="27972"/>
    <n v="20720"/>
    <n v="20720"/>
    <d v="2014-12-01T00:00:00"/>
    <n v="12"/>
    <s v="December"/>
    <s v="2014"/>
    <n v="0.7407407407407407"/>
    <n v="10"/>
    <n v="1"/>
  </r>
  <r>
    <s v="Government"/>
    <x v="2"/>
    <x v="2"/>
    <x v="3"/>
    <n v="1954"/>
    <n v="10"/>
    <x v="0"/>
    <n v="39080"/>
    <n v="3908"/>
    <n v="35172"/>
    <n v="19540"/>
    <n v="19540"/>
    <d v="2014-03-01T00:00:00"/>
    <n v="3"/>
    <s v="March"/>
    <s v="2014"/>
    <n v="0.55555555555555558"/>
    <n v="10"/>
    <n v="1"/>
  </r>
  <r>
    <s v="Small Business"/>
    <x v="3"/>
    <x v="2"/>
    <x v="3"/>
    <n v="591"/>
    <n v="10"/>
    <x v="5"/>
    <n v="177300"/>
    <n v="17730"/>
    <n v="159570"/>
    <n v="147750"/>
    <n v="171390"/>
    <d v="2014-05-01T00:00:00"/>
    <n v="5"/>
    <s v="May"/>
    <s v="2014"/>
    <n v="1.0740740740740742"/>
    <n v="290"/>
    <n v="1.1599999999999999"/>
  </r>
  <r>
    <s v="Midmarket"/>
    <x v="2"/>
    <x v="2"/>
    <x v="3"/>
    <n v="2167"/>
    <n v="10"/>
    <x v="1"/>
    <n v="32505"/>
    <n v="3250.5"/>
    <n v="29254.5"/>
    <n v="21670"/>
    <n v="10835"/>
    <d v="2013-10-01T00:00:00"/>
    <n v="10"/>
    <s v="October"/>
    <s v="2013"/>
    <n v="0.37037037037037035"/>
    <n v="5"/>
    <n v="0.5"/>
  </r>
  <r>
    <s v="Government"/>
    <x v="1"/>
    <x v="2"/>
    <x v="3"/>
    <n v="241"/>
    <n v="10"/>
    <x v="0"/>
    <n v="4820"/>
    <n v="482"/>
    <n v="4338"/>
    <n v="2410"/>
    <n v="2410"/>
    <d v="2014-10-01T00:00:00"/>
    <n v="10"/>
    <s v="October"/>
    <s v="2014"/>
    <n v="0.55555555555555558"/>
    <n v="10"/>
    <n v="1"/>
  </r>
  <r>
    <s v="Midmarket"/>
    <x v="1"/>
    <x v="3"/>
    <x v="3"/>
    <n v="681"/>
    <n v="120"/>
    <x v="1"/>
    <n v="10215"/>
    <n v="1021.5"/>
    <n v="9193.5"/>
    <n v="6810"/>
    <n v="-71505"/>
    <d v="2014-01-01T00:00:00"/>
    <n v="1"/>
    <s v="January"/>
    <s v="2014"/>
    <n v="-7.7777777777777777"/>
    <n v="-105"/>
    <n v="-10.5"/>
  </r>
  <r>
    <s v="Midmarket"/>
    <x v="1"/>
    <x v="3"/>
    <x v="3"/>
    <n v="510"/>
    <n v="120"/>
    <x v="1"/>
    <n v="7650"/>
    <n v="765"/>
    <n v="6885"/>
    <n v="5100"/>
    <n v="-53550"/>
    <d v="2014-04-01T00:00:00"/>
    <n v="4"/>
    <s v="April"/>
    <s v="2014"/>
    <n v="-7.7777777777777777"/>
    <n v="-105"/>
    <n v="-10.5"/>
  </r>
  <r>
    <s v="Midmarket"/>
    <x v="4"/>
    <x v="3"/>
    <x v="3"/>
    <n v="790"/>
    <n v="120"/>
    <x v="1"/>
    <n v="11850"/>
    <n v="1185"/>
    <n v="10665"/>
    <n v="7900"/>
    <n v="-82950"/>
    <d v="2014-05-01T00:00:00"/>
    <n v="5"/>
    <s v="May"/>
    <s v="2014"/>
    <n v="-7.7777777777777777"/>
    <n v="-105"/>
    <n v="-10.5"/>
  </r>
  <r>
    <s v="Government"/>
    <x v="2"/>
    <x v="3"/>
    <x v="3"/>
    <n v="639"/>
    <n v="120"/>
    <x v="2"/>
    <n v="223650"/>
    <n v="22365"/>
    <n v="201285"/>
    <n v="166140"/>
    <n v="146970"/>
    <d v="2014-07-01T00:00:00"/>
    <n v="7"/>
    <s v="July"/>
    <s v="2014"/>
    <n v="0.73015873015873012"/>
    <n v="230"/>
    <n v="0.88461538461538458"/>
  </r>
  <r>
    <s v="Enterprise"/>
    <x v="4"/>
    <x v="3"/>
    <x v="3"/>
    <n v="1596"/>
    <n v="120"/>
    <x v="4"/>
    <n v="199500"/>
    <n v="19950"/>
    <n v="179550"/>
    <n v="191520"/>
    <n v="7980"/>
    <d v="2014-09-01T00:00:00"/>
    <n v="9"/>
    <s v="September"/>
    <s v="2014"/>
    <n v="4.4444444444444446E-2"/>
    <n v="5"/>
    <n v="4.1666666666666664E-2"/>
  </r>
  <r>
    <s v="Small Business"/>
    <x v="4"/>
    <x v="3"/>
    <x v="3"/>
    <n v="2294"/>
    <n v="120"/>
    <x v="5"/>
    <n v="688200"/>
    <n v="68820"/>
    <n v="619380"/>
    <n v="573500"/>
    <n v="412920"/>
    <d v="2013-10-01T00:00:00"/>
    <n v="10"/>
    <s v="October"/>
    <s v="2013"/>
    <n v="0.66666666666666663"/>
    <n v="180"/>
    <n v="0.72"/>
  </r>
  <r>
    <s v="Government"/>
    <x v="1"/>
    <x v="3"/>
    <x v="3"/>
    <n v="241"/>
    <n v="120"/>
    <x v="0"/>
    <n v="4820"/>
    <n v="482"/>
    <n v="4338"/>
    <n v="2410"/>
    <n v="-24100"/>
    <d v="2014-10-01T00:00:00"/>
    <n v="10"/>
    <s v="October"/>
    <s v="2014"/>
    <n v="-5.5555555555555554"/>
    <n v="-100"/>
    <n v="-10"/>
  </r>
  <r>
    <s v="Government"/>
    <x v="1"/>
    <x v="3"/>
    <x v="3"/>
    <n v="2665"/>
    <n v="120"/>
    <x v="6"/>
    <n v="18655"/>
    <n v="1865.5"/>
    <n v="16789.5"/>
    <n v="13325"/>
    <n v="-301145"/>
    <d v="2014-11-01T00:00:00"/>
    <n v="11"/>
    <s v="November"/>
    <s v="2014"/>
    <n v="-17.936507936507937"/>
    <n v="-113"/>
    <n v="-22.6"/>
  </r>
  <r>
    <s v="Enterprise"/>
    <x v="0"/>
    <x v="3"/>
    <x v="3"/>
    <n v="1916"/>
    <n v="120"/>
    <x v="4"/>
    <n v="239500"/>
    <n v="23950"/>
    <n v="215550"/>
    <n v="229920"/>
    <n v="9580"/>
    <d v="2013-12-01T00:00:00"/>
    <n v="12"/>
    <s v="December"/>
    <s v="2013"/>
    <n v="4.4444444444444446E-2"/>
    <n v="5"/>
    <n v="4.1666666666666664E-2"/>
  </r>
  <r>
    <s v="Small Business"/>
    <x v="2"/>
    <x v="3"/>
    <x v="3"/>
    <n v="853"/>
    <n v="120"/>
    <x v="5"/>
    <n v="255900"/>
    <n v="25590"/>
    <n v="230310"/>
    <n v="213250"/>
    <n v="153540"/>
    <d v="2014-12-01T00:00:00"/>
    <n v="12"/>
    <s v="December"/>
    <s v="2014"/>
    <n v="0.66666666666666663"/>
    <n v="180"/>
    <n v="0.72"/>
  </r>
  <r>
    <s v="Enterprise"/>
    <x v="3"/>
    <x v="4"/>
    <x v="3"/>
    <n v="341"/>
    <n v="250"/>
    <x v="4"/>
    <n v="42625"/>
    <n v="4262.5"/>
    <n v="38362.5"/>
    <n v="40920"/>
    <n v="-42625"/>
    <d v="2014-05-01T00:00:00"/>
    <n v="5"/>
    <s v="May"/>
    <s v="2014"/>
    <n v="-1.1111111111111112"/>
    <n v="-125"/>
    <n v="-1.0416666666666667"/>
  </r>
  <r>
    <s v="Midmarket"/>
    <x v="3"/>
    <x v="4"/>
    <x v="3"/>
    <n v="641"/>
    <n v="250"/>
    <x v="1"/>
    <n v="9615"/>
    <n v="961.5"/>
    <n v="8653.5"/>
    <n v="6410"/>
    <n v="-150635"/>
    <d v="2014-07-01T00:00:00"/>
    <n v="7"/>
    <s v="July"/>
    <s v="2014"/>
    <n v="-17.407407407407408"/>
    <n v="-235"/>
    <n v="-23.5"/>
  </r>
  <r>
    <s v="Government"/>
    <x v="4"/>
    <x v="4"/>
    <x v="3"/>
    <n v="2807"/>
    <n v="250"/>
    <x v="2"/>
    <n v="982450"/>
    <n v="98245"/>
    <n v="884205"/>
    <n v="729820"/>
    <n v="280700"/>
    <d v="2014-08-01T00:00:00"/>
    <n v="8"/>
    <s v="August"/>
    <s v="2014"/>
    <n v="0.31746031746031744"/>
    <n v="100"/>
    <n v="0.38461538461538464"/>
  </r>
  <r>
    <s v="Small Business"/>
    <x v="3"/>
    <x v="4"/>
    <x v="3"/>
    <n v="432"/>
    <n v="250"/>
    <x v="5"/>
    <n v="129600"/>
    <n v="12960"/>
    <n v="116640"/>
    <n v="108000"/>
    <n v="21600"/>
    <d v="2014-09-01T00:00:00"/>
    <n v="9"/>
    <s v="September"/>
    <s v="2014"/>
    <n v="0.18518518518518517"/>
    <n v="50"/>
    <n v="0.2"/>
  </r>
  <r>
    <s v="Small Business"/>
    <x v="4"/>
    <x v="4"/>
    <x v="3"/>
    <n v="2294"/>
    <n v="250"/>
    <x v="5"/>
    <n v="688200"/>
    <n v="68820"/>
    <n v="619380"/>
    <n v="573500"/>
    <n v="114700"/>
    <d v="2013-10-01T00:00:00"/>
    <n v="10"/>
    <s v="October"/>
    <s v="2013"/>
    <n v="0.18518518518518517"/>
    <n v="50"/>
    <n v="0.2"/>
  </r>
  <r>
    <s v="Midmarket"/>
    <x v="2"/>
    <x v="4"/>
    <x v="3"/>
    <n v="2167"/>
    <n v="250"/>
    <x v="1"/>
    <n v="32505"/>
    <n v="3250.5"/>
    <n v="29254.5"/>
    <n v="21670"/>
    <n v="-509245"/>
    <d v="2013-10-01T00:00:00"/>
    <n v="10"/>
    <s v="October"/>
    <s v="2013"/>
    <n v="-17.407407407407408"/>
    <n v="-235"/>
    <n v="-23.5"/>
  </r>
  <r>
    <s v="Enterprise"/>
    <x v="0"/>
    <x v="4"/>
    <x v="3"/>
    <n v="2529"/>
    <n v="250"/>
    <x v="4"/>
    <n v="316125"/>
    <n v="31612.5"/>
    <n v="284512.5"/>
    <n v="303480"/>
    <n v="-316125"/>
    <d v="2014-11-01T00:00:00"/>
    <n v="11"/>
    <s v="November"/>
    <s v="2014"/>
    <n v="-1.1111111111111112"/>
    <n v="-125"/>
    <n v="-1.0416666666666667"/>
  </r>
  <r>
    <s v="Government"/>
    <x v="1"/>
    <x v="4"/>
    <x v="3"/>
    <n v="1870"/>
    <n v="250"/>
    <x v="2"/>
    <n v="654500"/>
    <n v="65450"/>
    <n v="589050"/>
    <n v="486200"/>
    <n v="187000"/>
    <d v="2013-12-01T00:00:00"/>
    <n v="12"/>
    <s v="December"/>
    <s v="2013"/>
    <n v="0.31746031746031744"/>
    <n v="100"/>
    <n v="0.38461538461538464"/>
  </r>
  <r>
    <s v="Enterprise"/>
    <x v="4"/>
    <x v="5"/>
    <x v="3"/>
    <n v="579"/>
    <n v="260"/>
    <x v="4"/>
    <n v="72375"/>
    <n v="7237.5"/>
    <n v="65137.5"/>
    <n v="69480"/>
    <n v="-78165"/>
    <d v="2014-01-01T00:00:00"/>
    <n v="1"/>
    <s v="January"/>
    <s v="2014"/>
    <n v="-1.2"/>
    <n v="-135"/>
    <n v="-1.125"/>
  </r>
  <r>
    <s v="Government"/>
    <x v="0"/>
    <x v="5"/>
    <x v="3"/>
    <n v="2240"/>
    <n v="260"/>
    <x v="2"/>
    <n v="784000"/>
    <n v="78400"/>
    <n v="705600"/>
    <n v="582400"/>
    <n v="201600"/>
    <d v="2014-02-01T00:00:00"/>
    <n v="2"/>
    <s v="February"/>
    <s v="2014"/>
    <n v="0.2857142857142857"/>
    <n v="90"/>
    <n v="0.34615384615384615"/>
  </r>
  <r>
    <s v="Small Business"/>
    <x v="4"/>
    <x v="5"/>
    <x v="3"/>
    <n v="2993"/>
    <n v="260"/>
    <x v="5"/>
    <n v="897900"/>
    <n v="89790"/>
    <n v="808110"/>
    <n v="748250"/>
    <n v="119720"/>
    <d v="2014-03-01T00:00:00"/>
    <n v="3"/>
    <s v="March"/>
    <s v="2014"/>
    <n v="0.14814814814814814"/>
    <n v="40"/>
    <n v="0.16"/>
  </r>
  <r>
    <s v="Channel Partners"/>
    <x v="0"/>
    <x v="5"/>
    <x v="3"/>
    <n v="3520.5"/>
    <n v="260"/>
    <x v="3"/>
    <n v="42246"/>
    <n v="4224.6000000000004"/>
    <n v="38021.4"/>
    <n v="10561.5"/>
    <n v="-873084"/>
    <d v="2014-04-01T00:00:00"/>
    <n v="4"/>
    <s v="April"/>
    <s v="2014"/>
    <n v="-22.962962962962962"/>
    <n v="-248"/>
    <n v="-82.666666666666671"/>
  </r>
  <r>
    <s v="Government"/>
    <x v="3"/>
    <x v="5"/>
    <x v="3"/>
    <n v="2039"/>
    <n v="260"/>
    <x v="0"/>
    <n v="40780"/>
    <n v="4078"/>
    <n v="36702"/>
    <n v="20390"/>
    <n v="-489360"/>
    <d v="2014-05-01T00:00:00"/>
    <n v="5"/>
    <s v="May"/>
    <s v="2014"/>
    <n v="-13.333333333333334"/>
    <n v="-240"/>
    <n v="-24"/>
  </r>
  <r>
    <s v="Channel Partners"/>
    <x v="1"/>
    <x v="5"/>
    <x v="3"/>
    <n v="2574"/>
    <n v="260"/>
    <x v="3"/>
    <n v="30888"/>
    <n v="3088.8"/>
    <n v="27799.200000000001"/>
    <n v="7722"/>
    <n v="-638352"/>
    <d v="2014-08-01T00:00:00"/>
    <n v="8"/>
    <s v="August"/>
    <s v="2014"/>
    <n v="-22.962962962962962"/>
    <n v="-248"/>
    <n v="-82.666666666666671"/>
  </r>
  <r>
    <s v="Government"/>
    <x v="0"/>
    <x v="5"/>
    <x v="3"/>
    <n v="707"/>
    <n v="260"/>
    <x v="2"/>
    <n v="247450"/>
    <n v="24745"/>
    <n v="222705"/>
    <n v="183820"/>
    <n v="63630"/>
    <d v="2014-09-01T00:00:00"/>
    <n v="9"/>
    <s v="September"/>
    <s v="2014"/>
    <n v="0.2857142857142857"/>
    <n v="90"/>
    <n v="0.34615384615384615"/>
  </r>
  <r>
    <s v="Midmarket"/>
    <x v="2"/>
    <x v="5"/>
    <x v="3"/>
    <n v="2072"/>
    <n v="260"/>
    <x v="1"/>
    <n v="31080"/>
    <n v="3108"/>
    <n v="27972"/>
    <n v="20720"/>
    <n v="-507640"/>
    <d v="2014-12-01T00:00:00"/>
    <n v="12"/>
    <s v="December"/>
    <s v="2014"/>
    <n v="-18.148148148148149"/>
    <n v="-245"/>
    <n v="-24.5"/>
  </r>
  <r>
    <s v="Small Business"/>
    <x v="2"/>
    <x v="5"/>
    <x v="3"/>
    <n v="853"/>
    <n v="260"/>
    <x v="5"/>
    <n v="255900"/>
    <n v="25590"/>
    <n v="230310"/>
    <n v="213250"/>
    <n v="34120"/>
    <d v="2014-12-01T00:00:00"/>
    <n v="12"/>
    <s v="December"/>
    <s v="2014"/>
    <n v="0.14814814814814814"/>
    <n v="40"/>
    <n v="0.16"/>
  </r>
  <r>
    <s v="Channel Partners"/>
    <x v="2"/>
    <x v="0"/>
    <x v="3"/>
    <n v="1198"/>
    <n v="3"/>
    <x v="3"/>
    <n v="14376"/>
    <n v="1581.36"/>
    <n v="12794.64"/>
    <n v="3594"/>
    <n v="10782"/>
    <d v="2013-10-01T00:00:00"/>
    <n v="10"/>
    <s v="October"/>
    <s v="2013"/>
    <n v="0.84269662921348321"/>
    <n v="9"/>
    <n v="3"/>
  </r>
  <r>
    <s v="Government"/>
    <x v="2"/>
    <x v="2"/>
    <x v="3"/>
    <n v="2532"/>
    <n v="10"/>
    <x v="6"/>
    <n v="17724"/>
    <n v="1949.6399999999999"/>
    <n v="15774.36"/>
    <n v="12660"/>
    <n v="-7596"/>
    <d v="2014-04-01T00:00:00"/>
    <n v="4"/>
    <s v="April"/>
    <s v="2014"/>
    <n v="-0.4815409309791332"/>
    <n v="-3"/>
    <n v="-0.6"/>
  </r>
  <r>
    <s v="Channel Partners"/>
    <x v="2"/>
    <x v="2"/>
    <x v="3"/>
    <n v="1198"/>
    <n v="10"/>
    <x v="3"/>
    <n v="14376"/>
    <n v="1581.36"/>
    <n v="12794.64"/>
    <n v="3594"/>
    <n v="2396"/>
    <d v="2013-10-01T00:00:00"/>
    <n v="10"/>
    <s v="October"/>
    <s v="2013"/>
    <n v="0.18726591760299627"/>
    <n v="2"/>
    <n v="0.66666666666666663"/>
  </r>
  <r>
    <s v="Midmarket"/>
    <x v="0"/>
    <x v="3"/>
    <x v="3"/>
    <n v="384"/>
    <n v="120"/>
    <x v="1"/>
    <n v="5760"/>
    <n v="633.59999999999991"/>
    <n v="5126.3999999999996"/>
    <n v="3840"/>
    <n v="-40320"/>
    <d v="2014-01-01T00:00:00"/>
    <n v="1"/>
    <s v="January"/>
    <s v="2014"/>
    <n v="-7.8651685393258433"/>
    <n v="-105"/>
    <n v="-10.5"/>
  </r>
  <r>
    <s v="Channel Partners"/>
    <x v="1"/>
    <x v="3"/>
    <x v="3"/>
    <n v="472"/>
    <n v="120"/>
    <x v="3"/>
    <n v="5664"/>
    <n v="623.04"/>
    <n v="5040.96"/>
    <n v="1416"/>
    <n v="-50976"/>
    <d v="2014-10-01T00:00:00"/>
    <n v="10"/>
    <s v="October"/>
    <s v="2014"/>
    <n v="-10.112359550561798"/>
    <n v="-108"/>
    <n v="-36"/>
  </r>
  <r>
    <s v="Government"/>
    <x v="4"/>
    <x v="4"/>
    <x v="3"/>
    <n v="1579"/>
    <n v="250"/>
    <x v="6"/>
    <n v="11053"/>
    <n v="1215.83"/>
    <n v="9837.17"/>
    <n v="7895"/>
    <n v="-383697"/>
    <d v="2014-03-01T00:00:00"/>
    <n v="3"/>
    <s v="March"/>
    <s v="2014"/>
    <n v="-39.004815409309792"/>
    <n v="-243"/>
    <n v="-48.6"/>
  </r>
  <r>
    <s v="Channel Partners"/>
    <x v="3"/>
    <x v="4"/>
    <x v="3"/>
    <n v="1005"/>
    <n v="250"/>
    <x v="3"/>
    <n v="12060"/>
    <n v="1326.6"/>
    <n v="10733.4"/>
    <n v="3015"/>
    <n v="-239190"/>
    <d v="2013-09-01T00:00:00"/>
    <n v="9"/>
    <s v="September"/>
    <s v="2013"/>
    <n v="-22.284644194756556"/>
    <n v="-238"/>
    <n v="-79.333333333333329"/>
  </r>
  <r>
    <s v="Midmarket"/>
    <x v="4"/>
    <x v="5"/>
    <x v="3"/>
    <n v="3199.5"/>
    <n v="260"/>
    <x v="1"/>
    <n v="47992.5"/>
    <n v="5279.1749999999993"/>
    <n v="42713.324999999997"/>
    <n v="31995"/>
    <n v="-783877.5"/>
    <d v="2014-07-01T00:00:00"/>
    <n v="7"/>
    <s v="July"/>
    <s v="2014"/>
    <n v="-18.352059925093634"/>
    <n v="-245"/>
    <n v="-24.5"/>
  </r>
  <r>
    <s v="Channel Partners"/>
    <x v="1"/>
    <x v="5"/>
    <x v="3"/>
    <n v="472"/>
    <n v="260"/>
    <x v="3"/>
    <n v="5664"/>
    <n v="623.04"/>
    <n v="5040.96"/>
    <n v="1416"/>
    <n v="-117056"/>
    <d v="2014-10-01T00:00:00"/>
    <n v="10"/>
    <s v="October"/>
    <s v="2014"/>
    <n v="-23.220973782771534"/>
    <n v="-248"/>
    <n v="-82.666666666666671"/>
  </r>
  <r>
    <s v="Channel Partners"/>
    <x v="0"/>
    <x v="0"/>
    <x v="3"/>
    <n v="1937"/>
    <n v="3"/>
    <x v="3"/>
    <n v="23244"/>
    <n v="2556.84"/>
    <n v="20687.16"/>
    <n v="5811"/>
    <n v="17433"/>
    <d v="2014-02-01T00:00:00"/>
    <n v="2"/>
    <s v="February"/>
    <s v="2014"/>
    <n v="0.84269662921348321"/>
    <n v="9"/>
    <n v="3"/>
  </r>
  <r>
    <s v="Government"/>
    <x v="1"/>
    <x v="0"/>
    <x v="3"/>
    <n v="792"/>
    <n v="3"/>
    <x v="2"/>
    <n v="277200"/>
    <n v="30492"/>
    <n v="246708"/>
    <n v="205920"/>
    <n v="274824"/>
    <d v="2014-03-01T00:00:00"/>
    <n v="3"/>
    <s v="March"/>
    <s v="2014"/>
    <n v="1.1139646869983948"/>
    <n v="347"/>
    <n v="1.3346153846153845"/>
  </r>
  <r>
    <s v="Small Business"/>
    <x v="1"/>
    <x v="0"/>
    <x v="3"/>
    <n v="2811"/>
    <n v="3"/>
    <x v="5"/>
    <n v="843300"/>
    <n v="92763"/>
    <n v="750537"/>
    <n v="702750"/>
    <n v="834867"/>
    <d v="2014-07-01T00:00:00"/>
    <n v="7"/>
    <s v="July"/>
    <s v="2014"/>
    <n v="1.1123595505617978"/>
    <n v="297"/>
    <n v="1.1879999999999999"/>
  </r>
  <r>
    <s v="Enterprise"/>
    <x v="2"/>
    <x v="0"/>
    <x v="3"/>
    <n v="2441"/>
    <n v="3"/>
    <x v="4"/>
    <n v="305125"/>
    <n v="33563.75"/>
    <n v="271561.25"/>
    <n v="292920"/>
    <n v="297802"/>
    <d v="2014-10-01T00:00:00"/>
    <n v="10"/>
    <s v="October"/>
    <s v="2014"/>
    <n v="1.0966292134831461"/>
    <n v="122"/>
    <n v="1.0166666666666666"/>
  </r>
  <r>
    <s v="Midmarket"/>
    <x v="0"/>
    <x v="0"/>
    <x v="3"/>
    <n v="1560"/>
    <n v="3"/>
    <x v="1"/>
    <n v="23400"/>
    <n v="2574"/>
    <n v="20826"/>
    <n v="15600"/>
    <n v="18720"/>
    <d v="2013-11-01T00:00:00"/>
    <n v="11"/>
    <s v="November"/>
    <s v="2013"/>
    <n v="0.898876404494382"/>
    <n v="12"/>
    <n v="1.2"/>
  </r>
  <r>
    <s v="Government"/>
    <x v="3"/>
    <x v="0"/>
    <x v="3"/>
    <n v="2706"/>
    <n v="3"/>
    <x v="6"/>
    <n v="18942"/>
    <n v="2083.62"/>
    <n v="16858.38"/>
    <n v="13530"/>
    <n v="10824"/>
    <d v="2013-11-01T00:00:00"/>
    <n v="11"/>
    <s v="November"/>
    <s v="2013"/>
    <n v="0.6420545746388443"/>
    <n v="4"/>
    <n v="0.8"/>
  </r>
  <r>
    <s v="Government"/>
    <x v="1"/>
    <x v="1"/>
    <x v="3"/>
    <n v="766"/>
    <n v="5"/>
    <x v="2"/>
    <n v="268100"/>
    <n v="29491"/>
    <n v="238609"/>
    <n v="199160"/>
    <n v="264270"/>
    <d v="2014-01-01T00:00:00"/>
    <n v="1"/>
    <s v="January"/>
    <s v="2014"/>
    <n v="1.1075441412520064"/>
    <n v="345"/>
    <n v="1.3269230769230769"/>
  </r>
  <r>
    <s v="Government"/>
    <x v="1"/>
    <x v="1"/>
    <x v="3"/>
    <n v="2992"/>
    <n v="5"/>
    <x v="0"/>
    <n v="59840"/>
    <n v="6582.4"/>
    <n v="53257.599999999999"/>
    <n v="29920"/>
    <n v="44880"/>
    <d v="2013-10-01T00:00:00"/>
    <n v="10"/>
    <s v="October"/>
    <s v="2013"/>
    <n v="0.84269662921348321"/>
    <n v="15"/>
    <n v="1.5"/>
  </r>
  <r>
    <s v="Midmarket"/>
    <x v="3"/>
    <x v="1"/>
    <x v="3"/>
    <n v="2157"/>
    <n v="5"/>
    <x v="1"/>
    <n v="32355"/>
    <n v="3559.05"/>
    <n v="28795.95"/>
    <n v="21570"/>
    <n v="21570"/>
    <d v="2014-12-01T00:00:00"/>
    <n v="12"/>
    <s v="December"/>
    <s v="2014"/>
    <n v="0.74906367041198496"/>
    <n v="10"/>
    <n v="1"/>
  </r>
  <r>
    <s v="Small Business"/>
    <x v="0"/>
    <x v="2"/>
    <x v="3"/>
    <n v="873"/>
    <n v="10"/>
    <x v="5"/>
    <n v="261900"/>
    <n v="28809"/>
    <n v="233091"/>
    <n v="218250"/>
    <n v="253170"/>
    <d v="2014-01-01T00:00:00"/>
    <n v="1"/>
    <s v="January"/>
    <s v="2014"/>
    <n v="1.0861423220973783"/>
    <n v="290"/>
    <n v="1.1599999999999999"/>
  </r>
  <r>
    <s v="Government"/>
    <x v="3"/>
    <x v="2"/>
    <x v="3"/>
    <n v="1122"/>
    <n v="10"/>
    <x v="0"/>
    <n v="22440"/>
    <n v="2468.4"/>
    <n v="19971.599999999999"/>
    <n v="11220"/>
    <n v="11220"/>
    <d v="2014-03-01T00:00:00"/>
    <n v="3"/>
    <s v="March"/>
    <s v="2014"/>
    <n v="0.5617977528089888"/>
    <n v="10"/>
    <n v="1"/>
  </r>
  <r>
    <s v="Government"/>
    <x v="0"/>
    <x v="2"/>
    <x v="3"/>
    <n v="2104.5"/>
    <n v="10"/>
    <x v="2"/>
    <n v="736575"/>
    <n v="81023.25"/>
    <n v="655551.75"/>
    <n v="547170"/>
    <n v="715530"/>
    <d v="2014-07-01T00:00:00"/>
    <n v="7"/>
    <s v="July"/>
    <s v="2014"/>
    <n v="1.0914927768860354"/>
    <n v="340"/>
    <n v="1.3076923076923077"/>
  </r>
  <r>
    <s v="Channel Partners"/>
    <x v="0"/>
    <x v="2"/>
    <x v="3"/>
    <n v="4026"/>
    <n v="10"/>
    <x v="3"/>
    <n v="48312"/>
    <n v="5314.32"/>
    <n v="42997.68"/>
    <n v="12078"/>
    <n v="8052"/>
    <d v="2014-07-01T00:00:00"/>
    <n v="7"/>
    <s v="July"/>
    <s v="2014"/>
    <n v="0.18726591760299624"/>
    <n v="2"/>
    <n v="0.66666666666666663"/>
  </r>
  <r>
    <s v="Channel Partners"/>
    <x v="2"/>
    <x v="2"/>
    <x v="3"/>
    <n v="2425.5"/>
    <n v="10"/>
    <x v="3"/>
    <n v="29106"/>
    <n v="3201.66"/>
    <n v="25904.34"/>
    <n v="7276.5"/>
    <n v="4851"/>
    <d v="2014-07-01T00:00:00"/>
    <n v="7"/>
    <s v="July"/>
    <s v="2014"/>
    <n v="0.18726591760299624"/>
    <n v="2"/>
    <n v="0.66666666666666663"/>
  </r>
  <r>
    <s v="Government"/>
    <x v="0"/>
    <x v="2"/>
    <x v="3"/>
    <n v="2394"/>
    <n v="10"/>
    <x v="0"/>
    <n v="47880"/>
    <n v="5266.8"/>
    <n v="42613.2"/>
    <n v="23940"/>
    <n v="23940"/>
    <d v="2014-08-01T00:00:00"/>
    <n v="8"/>
    <s v="August"/>
    <s v="2014"/>
    <n v="0.5617977528089888"/>
    <n v="10"/>
    <n v="1"/>
  </r>
  <r>
    <s v="Midmarket"/>
    <x v="3"/>
    <x v="2"/>
    <x v="3"/>
    <n v="1984"/>
    <n v="10"/>
    <x v="1"/>
    <n v="29760"/>
    <n v="3273.6"/>
    <n v="26486.400000000001"/>
    <n v="19840"/>
    <n v="9920"/>
    <d v="2014-08-01T00:00:00"/>
    <n v="8"/>
    <s v="August"/>
    <s v="2014"/>
    <n v="0.37453183520599248"/>
    <n v="5"/>
    <n v="0.5"/>
  </r>
  <r>
    <s v="Enterprise"/>
    <x v="2"/>
    <x v="2"/>
    <x v="3"/>
    <n v="2441"/>
    <n v="10"/>
    <x v="4"/>
    <n v="305125"/>
    <n v="33563.75"/>
    <n v="271561.25"/>
    <n v="292920"/>
    <n v="280715"/>
    <d v="2014-10-01T00:00:00"/>
    <n v="10"/>
    <s v="October"/>
    <s v="2014"/>
    <n v="1.0337078651685394"/>
    <n v="115"/>
    <n v="0.95833333333333337"/>
  </r>
  <r>
    <s v="Government"/>
    <x v="1"/>
    <x v="2"/>
    <x v="3"/>
    <n v="2992"/>
    <n v="10"/>
    <x v="0"/>
    <n v="59840"/>
    <n v="6582.4"/>
    <n v="53257.599999999999"/>
    <n v="29920"/>
    <n v="29920"/>
    <d v="2013-10-01T00:00:00"/>
    <n v="10"/>
    <s v="October"/>
    <s v="2013"/>
    <n v="0.5617977528089888"/>
    <n v="10"/>
    <n v="1"/>
  </r>
  <r>
    <s v="Small Business"/>
    <x v="0"/>
    <x v="2"/>
    <x v="3"/>
    <n v="1366"/>
    <n v="10"/>
    <x v="5"/>
    <n v="409800"/>
    <n v="45078"/>
    <n v="364722"/>
    <n v="341500"/>
    <n v="396140"/>
    <d v="2014-11-01T00:00:00"/>
    <n v="11"/>
    <s v="November"/>
    <s v="2014"/>
    <n v="1.0861423220973783"/>
    <n v="290"/>
    <n v="1.1599999999999999"/>
  </r>
  <r>
    <s v="Government"/>
    <x v="2"/>
    <x v="3"/>
    <x v="3"/>
    <n v="2805"/>
    <n v="120"/>
    <x v="0"/>
    <n v="56100"/>
    <n v="6171"/>
    <n v="49929"/>
    <n v="28050"/>
    <n v="-280500"/>
    <d v="2013-09-01T00:00:00"/>
    <n v="9"/>
    <s v="September"/>
    <s v="2013"/>
    <n v="-5.617977528089888"/>
    <n v="-100"/>
    <n v="-10"/>
  </r>
  <r>
    <s v="Midmarket"/>
    <x v="3"/>
    <x v="3"/>
    <x v="3"/>
    <n v="655"/>
    <n v="120"/>
    <x v="1"/>
    <n v="9825"/>
    <n v="1080.75"/>
    <n v="8744.25"/>
    <n v="6550"/>
    <n v="-68775"/>
    <d v="2013-09-01T00:00:00"/>
    <n v="9"/>
    <s v="September"/>
    <s v="2013"/>
    <n v="-7.8651685393258424"/>
    <n v="-105"/>
    <n v="-10.5"/>
  </r>
  <r>
    <s v="Government"/>
    <x v="3"/>
    <x v="3"/>
    <x v="3"/>
    <n v="344"/>
    <n v="120"/>
    <x v="2"/>
    <n v="120400"/>
    <n v="13244"/>
    <n v="107156"/>
    <n v="89440"/>
    <n v="79120"/>
    <d v="2013-10-01T00:00:00"/>
    <n v="10"/>
    <s v="October"/>
    <s v="2013"/>
    <n v="0.73836276083467089"/>
    <n v="230"/>
    <n v="0.88461538461538458"/>
  </r>
  <r>
    <s v="Government"/>
    <x v="0"/>
    <x v="3"/>
    <x v="3"/>
    <n v="1808"/>
    <n v="120"/>
    <x v="6"/>
    <n v="12656"/>
    <n v="1392.16"/>
    <n v="11263.84"/>
    <n v="9040"/>
    <n v="-204304"/>
    <d v="2014-11-01T00:00:00"/>
    <n v="11"/>
    <s v="November"/>
    <s v="2014"/>
    <n v="-18.13804173354735"/>
    <n v="-113"/>
    <n v="-22.6"/>
  </r>
  <r>
    <s v="Channel Partners"/>
    <x v="2"/>
    <x v="4"/>
    <x v="3"/>
    <n v="1734"/>
    <n v="250"/>
    <x v="3"/>
    <n v="20808"/>
    <n v="2288.88"/>
    <n v="18519.12"/>
    <n v="5202"/>
    <n v="-412692"/>
    <d v="2014-01-01T00:00:00"/>
    <n v="1"/>
    <s v="January"/>
    <s v="2014"/>
    <n v="-22.284644194756556"/>
    <n v="-238"/>
    <n v="-79.333333333333329"/>
  </r>
  <r>
    <s v="Enterprise"/>
    <x v="3"/>
    <x v="4"/>
    <x v="3"/>
    <n v="554"/>
    <n v="250"/>
    <x v="4"/>
    <n v="69250"/>
    <n v="7617.5"/>
    <n v="61632.5"/>
    <n v="66480"/>
    <n v="-69250"/>
    <d v="2014-01-01T00:00:00"/>
    <n v="1"/>
    <s v="January"/>
    <s v="2014"/>
    <n v="-1.1235955056179776"/>
    <n v="-125"/>
    <n v="-1.0416666666666667"/>
  </r>
  <r>
    <s v="Government"/>
    <x v="0"/>
    <x v="4"/>
    <x v="3"/>
    <n v="2935"/>
    <n v="250"/>
    <x v="0"/>
    <n v="58700"/>
    <n v="6457"/>
    <n v="52243"/>
    <n v="29350"/>
    <n v="-675050"/>
    <d v="2013-11-01T00:00:00"/>
    <n v="11"/>
    <s v="November"/>
    <s v="2013"/>
    <n v="-12.921348314606741"/>
    <n v="-230"/>
    <n v="-23"/>
  </r>
  <r>
    <s v="Enterprise"/>
    <x v="1"/>
    <x v="5"/>
    <x v="3"/>
    <n v="3165"/>
    <n v="260"/>
    <x v="4"/>
    <n v="395625"/>
    <n v="43518.75"/>
    <n v="352106.25"/>
    <n v="379800"/>
    <n v="-427275"/>
    <d v="2014-01-01T00:00:00"/>
    <n v="1"/>
    <s v="January"/>
    <s v="2014"/>
    <n v="-1.2134831460674158"/>
    <n v="-135"/>
    <n v="-1.125"/>
  </r>
  <r>
    <s v="Government"/>
    <x v="3"/>
    <x v="5"/>
    <x v="3"/>
    <n v="2629"/>
    <n v="260"/>
    <x v="0"/>
    <n v="52580"/>
    <n v="5783.8"/>
    <n v="46796.2"/>
    <n v="26290"/>
    <n v="-630960"/>
    <d v="2014-01-01T00:00:00"/>
    <n v="1"/>
    <s v="January"/>
    <s v="2014"/>
    <n v="-13.483146067415731"/>
    <n v="-240"/>
    <n v="-24"/>
  </r>
  <r>
    <s v="Enterprise"/>
    <x v="2"/>
    <x v="5"/>
    <x v="3"/>
    <n v="1433"/>
    <n v="260"/>
    <x v="4"/>
    <n v="179125"/>
    <n v="19703.75"/>
    <n v="159421.25"/>
    <n v="171960"/>
    <n v="-193455"/>
    <d v="2014-05-01T00:00:00"/>
    <n v="5"/>
    <s v="May"/>
    <s v="2014"/>
    <n v="-1.2134831460674158"/>
    <n v="-135"/>
    <n v="-1.125"/>
  </r>
  <r>
    <s v="Enterprise"/>
    <x v="3"/>
    <x v="5"/>
    <x v="3"/>
    <n v="947"/>
    <n v="260"/>
    <x v="4"/>
    <n v="118375"/>
    <n v="13021.25"/>
    <n v="105353.75"/>
    <n v="113640"/>
    <n v="-127845"/>
    <d v="2013-09-01T00:00:00"/>
    <n v="9"/>
    <s v="September"/>
    <s v="2013"/>
    <n v="-1.2134831460674158"/>
    <n v="-135"/>
    <n v="-1.125"/>
  </r>
  <r>
    <s v="Government"/>
    <x v="3"/>
    <x v="5"/>
    <x v="3"/>
    <n v="344"/>
    <n v="260"/>
    <x v="2"/>
    <n v="120400"/>
    <n v="13244"/>
    <n v="107156"/>
    <n v="89440"/>
    <n v="30960"/>
    <d v="2013-10-01T00:00:00"/>
    <n v="10"/>
    <s v="October"/>
    <s v="2013"/>
    <n v="0.28892455858747995"/>
    <n v="90"/>
    <n v="0.34615384615384615"/>
  </r>
  <r>
    <s v="Midmarket"/>
    <x v="3"/>
    <x v="5"/>
    <x v="3"/>
    <n v="2157"/>
    <n v="260"/>
    <x v="1"/>
    <n v="32355"/>
    <n v="3559.05"/>
    <n v="28795.95"/>
    <n v="21570"/>
    <n v="-528465"/>
    <d v="2014-12-01T00:00:00"/>
    <n v="12"/>
    <s v="December"/>
    <s v="2014"/>
    <n v="-18.352059925093634"/>
    <n v="-245"/>
    <n v="-24.5"/>
  </r>
  <r>
    <s v="Government"/>
    <x v="4"/>
    <x v="2"/>
    <x v="3"/>
    <n v="380"/>
    <n v="10"/>
    <x v="6"/>
    <n v="2660"/>
    <n v="292.60000000000002"/>
    <n v="2367.4"/>
    <n v="1900"/>
    <n v="-1140"/>
    <d v="2013-09-01T00:00:00"/>
    <n v="9"/>
    <s v="September"/>
    <s v="2013"/>
    <n v="-0.4815409309791332"/>
    <n v="-3"/>
    <n v="-0.6"/>
  </r>
  <r>
    <s v="Government"/>
    <x v="3"/>
    <x v="0"/>
    <x v="3"/>
    <n v="886"/>
    <n v="3"/>
    <x v="2"/>
    <n v="310100"/>
    <n v="37212"/>
    <n v="272888"/>
    <n v="230360"/>
    <n v="307442"/>
    <d v="2014-06-01T00:00:00"/>
    <n v="6"/>
    <s v="June"/>
    <s v="2014"/>
    <n v="1.1266233766233766"/>
    <n v="347"/>
    <n v="1.3346153846153845"/>
  </r>
  <r>
    <s v="Enterprise"/>
    <x v="0"/>
    <x v="0"/>
    <x v="3"/>
    <n v="2416"/>
    <n v="3"/>
    <x v="4"/>
    <n v="302000"/>
    <n v="36240"/>
    <n v="265760"/>
    <n v="289920"/>
    <n v="294752"/>
    <d v="2013-09-01T00:00:00"/>
    <n v="9"/>
    <s v="September"/>
    <s v="2013"/>
    <n v="1.1090909090909091"/>
    <n v="122"/>
    <n v="1.0166666666666666"/>
  </r>
  <r>
    <s v="Enterprise"/>
    <x v="3"/>
    <x v="0"/>
    <x v="3"/>
    <n v="2156"/>
    <n v="3"/>
    <x v="4"/>
    <n v="269500"/>
    <n v="32340"/>
    <n v="237160"/>
    <n v="258720"/>
    <n v="263032"/>
    <d v="2014-10-01T00:00:00"/>
    <n v="10"/>
    <s v="October"/>
    <s v="2014"/>
    <n v="1.1090909090909091"/>
    <n v="122"/>
    <n v="1.0166666666666666"/>
  </r>
  <r>
    <s v="Midmarket"/>
    <x v="0"/>
    <x v="0"/>
    <x v="3"/>
    <n v="2689"/>
    <n v="3"/>
    <x v="1"/>
    <n v="40335"/>
    <n v="4840.2"/>
    <n v="35494.800000000003"/>
    <n v="26890"/>
    <n v="32268"/>
    <d v="2014-11-01T00:00:00"/>
    <n v="11"/>
    <s v="November"/>
    <s v="2014"/>
    <n v="0.90909090909090906"/>
    <n v="12"/>
    <n v="1.2"/>
  </r>
  <r>
    <s v="Midmarket"/>
    <x v="4"/>
    <x v="1"/>
    <x v="3"/>
    <n v="677"/>
    <n v="5"/>
    <x v="1"/>
    <n v="10155"/>
    <n v="1218.5999999999999"/>
    <n v="8936.4"/>
    <n v="6770"/>
    <n v="6770"/>
    <d v="2014-03-01T00:00:00"/>
    <n v="3"/>
    <s v="March"/>
    <s v="2014"/>
    <n v="0.75757575757575757"/>
    <n v="10"/>
    <n v="1"/>
  </r>
  <r>
    <s v="Small Business"/>
    <x v="2"/>
    <x v="1"/>
    <x v="3"/>
    <n v="1773"/>
    <n v="5"/>
    <x v="5"/>
    <n v="531900"/>
    <n v="63828"/>
    <n v="468072"/>
    <n v="443250"/>
    <n v="523035"/>
    <d v="2014-04-01T00:00:00"/>
    <n v="4"/>
    <s v="April"/>
    <s v="2014"/>
    <n v="1.1174242424242424"/>
    <n v="295"/>
    <n v="1.18"/>
  </r>
  <r>
    <s v="Government"/>
    <x v="3"/>
    <x v="1"/>
    <x v="3"/>
    <n v="2420"/>
    <n v="5"/>
    <x v="6"/>
    <n v="16940"/>
    <n v="2032.8"/>
    <n v="14907.2"/>
    <n v="12100"/>
    <n v="4840"/>
    <d v="2014-09-01T00:00:00"/>
    <n v="9"/>
    <s v="September"/>
    <s v="2014"/>
    <n v="0.32467532467532467"/>
    <n v="2"/>
    <n v="0.4"/>
  </r>
  <r>
    <s v="Government"/>
    <x v="0"/>
    <x v="1"/>
    <x v="3"/>
    <n v="2734"/>
    <n v="5"/>
    <x v="6"/>
    <n v="19138"/>
    <n v="2296.56"/>
    <n v="16841.439999999999"/>
    <n v="13670"/>
    <n v="5468"/>
    <d v="2014-10-01T00:00:00"/>
    <n v="10"/>
    <s v="October"/>
    <s v="2014"/>
    <n v="0.32467532467532473"/>
    <n v="2"/>
    <n v="0.4"/>
  </r>
  <r>
    <s v="Government"/>
    <x v="3"/>
    <x v="1"/>
    <x v="3"/>
    <n v="1715"/>
    <n v="5"/>
    <x v="0"/>
    <n v="34300"/>
    <n v="4116"/>
    <n v="30184"/>
    <n v="17150"/>
    <n v="25725"/>
    <d v="2013-10-01T00:00:00"/>
    <n v="10"/>
    <s v="October"/>
    <s v="2013"/>
    <n v="0.85227272727272729"/>
    <n v="15"/>
    <n v="1.5"/>
  </r>
  <r>
    <s v="Small Business"/>
    <x v="2"/>
    <x v="1"/>
    <x v="3"/>
    <n v="1186"/>
    <n v="5"/>
    <x v="5"/>
    <n v="355800"/>
    <n v="42696"/>
    <n v="313104"/>
    <n v="296500"/>
    <n v="349870"/>
    <d v="2013-12-01T00:00:00"/>
    <n v="12"/>
    <s v="December"/>
    <s v="2013"/>
    <n v="1.1174242424242424"/>
    <n v="295"/>
    <n v="1.18"/>
  </r>
  <r>
    <s v="Small Business"/>
    <x v="4"/>
    <x v="2"/>
    <x v="3"/>
    <n v="3495"/>
    <n v="10"/>
    <x v="5"/>
    <n v="1048500"/>
    <n v="125820"/>
    <n v="922680"/>
    <n v="873750"/>
    <n v="1013550"/>
    <d v="2014-01-01T00:00:00"/>
    <n v="1"/>
    <s v="January"/>
    <s v="2014"/>
    <n v="1.0984848484848484"/>
    <n v="290"/>
    <n v="1.1599999999999999"/>
  </r>
  <r>
    <s v="Government"/>
    <x v="3"/>
    <x v="2"/>
    <x v="3"/>
    <n v="886"/>
    <n v="10"/>
    <x v="2"/>
    <n v="310100"/>
    <n v="37212"/>
    <n v="272888"/>
    <n v="230360"/>
    <n v="301240"/>
    <d v="2014-06-01T00:00:00"/>
    <n v="6"/>
    <s v="June"/>
    <s v="2014"/>
    <n v="1.1038961038961039"/>
    <n v="340"/>
    <n v="1.3076923076923077"/>
  </r>
  <r>
    <s v="Enterprise"/>
    <x v="3"/>
    <x v="2"/>
    <x v="3"/>
    <n v="2156"/>
    <n v="10"/>
    <x v="4"/>
    <n v="269500"/>
    <n v="32340"/>
    <n v="237160"/>
    <n v="258720"/>
    <n v="247940"/>
    <d v="2014-10-01T00:00:00"/>
    <n v="10"/>
    <s v="October"/>
    <s v="2014"/>
    <n v="1.0454545454545454"/>
    <n v="115"/>
    <n v="0.95833333333333337"/>
  </r>
  <r>
    <s v="Government"/>
    <x v="3"/>
    <x v="2"/>
    <x v="3"/>
    <n v="905"/>
    <n v="10"/>
    <x v="0"/>
    <n v="18100"/>
    <n v="2172"/>
    <n v="15928"/>
    <n v="9050"/>
    <n v="9050"/>
    <d v="2014-10-01T00:00:00"/>
    <n v="10"/>
    <s v="October"/>
    <s v="2014"/>
    <n v="0.56818181818181823"/>
    <n v="10"/>
    <n v="1"/>
  </r>
  <r>
    <s v="Government"/>
    <x v="3"/>
    <x v="2"/>
    <x v="3"/>
    <n v="1715"/>
    <n v="10"/>
    <x v="0"/>
    <n v="34300"/>
    <n v="4116"/>
    <n v="30184"/>
    <n v="17150"/>
    <n v="17150"/>
    <d v="2013-10-01T00:00:00"/>
    <n v="10"/>
    <s v="October"/>
    <s v="2013"/>
    <n v="0.56818181818181823"/>
    <n v="10"/>
    <n v="1"/>
  </r>
  <r>
    <s v="Government"/>
    <x v="2"/>
    <x v="2"/>
    <x v="3"/>
    <n v="1594"/>
    <n v="10"/>
    <x v="2"/>
    <n v="557900"/>
    <n v="66948"/>
    <n v="490952"/>
    <n v="414440"/>
    <n v="541960"/>
    <d v="2014-11-01T00:00:00"/>
    <n v="11"/>
    <s v="November"/>
    <s v="2014"/>
    <n v="1.1038961038961039"/>
    <n v="340"/>
    <n v="1.3076923076923077"/>
  </r>
  <r>
    <s v="Small Business"/>
    <x v="1"/>
    <x v="2"/>
    <x v="3"/>
    <n v="1359"/>
    <n v="10"/>
    <x v="5"/>
    <n v="407700"/>
    <n v="48924"/>
    <n v="358776"/>
    <n v="339750"/>
    <n v="394110"/>
    <d v="2014-11-01T00:00:00"/>
    <n v="11"/>
    <s v="November"/>
    <s v="2014"/>
    <n v="1.0984848484848484"/>
    <n v="290"/>
    <n v="1.1599999999999999"/>
  </r>
  <r>
    <s v="Small Business"/>
    <x v="3"/>
    <x v="2"/>
    <x v="3"/>
    <n v="2150"/>
    <n v="10"/>
    <x v="5"/>
    <n v="645000"/>
    <n v="77400"/>
    <n v="567600"/>
    <n v="537500"/>
    <n v="623500"/>
    <d v="2014-11-01T00:00:00"/>
    <n v="11"/>
    <s v="November"/>
    <s v="2014"/>
    <n v="1.0984848484848484"/>
    <n v="290"/>
    <n v="1.1599999999999999"/>
  </r>
  <r>
    <s v="Government"/>
    <x v="3"/>
    <x v="2"/>
    <x v="3"/>
    <n v="1197"/>
    <n v="10"/>
    <x v="2"/>
    <n v="418950"/>
    <n v="50274"/>
    <n v="368676"/>
    <n v="311220"/>
    <n v="406980"/>
    <d v="2014-11-01T00:00:00"/>
    <n v="11"/>
    <s v="November"/>
    <s v="2014"/>
    <n v="1.1038961038961039"/>
    <n v="340"/>
    <n v="1.3076923076923077"/>
  </r>
  <r>
    <s v="Midmarket"/>
    <x v="3"/>
    <x v="2"/>
    <x v="3"/>
    <n v="380"/>
    <n v="10"/>
    <x v="1"/>
    <n v="5700"/>
    <n v="684"/>
    <n v="5016"/>
    <n v="3800"/>
    <n v="1900"/>
    <d v="2013-12-01T00:00:00"/>
    <n v="12"/>
    <s v="December"/>
    <s v="2013"/>
    <n v="0.37878787878787878"/>
    <n v="5"/>
    <n v="0.5"/>
  </r>
  <r>
    <s v="Government"/>
    <x v="3"/>
    <x v="2"/>
    <x v="3"/>
    <n v="1233"/>
    <n v="10"/>
    <x v="0"/>
    <n v="24660"/>
    <n v="2959.2"/>
    <n v="21700.799999999999"/>
    <n v="12330"/>
    <n v="12330"/>
    <d v="2014-12-01T00:00:00"/>
    <n v="12"/>
    <s v="December"/>
    <s v="2014"/>
    <n v="0.56818181818181823"/>
    <n v="10"/>
    <n v="1"/>
  </r>
  <r>
    <s v="Government"/>
    <x v="3"/>
    <x v="3"/>
    <x v="3"/>
    <n v="1395"/>
    <n v="120"/>
    <x v="2"/>
    <n v="488250"/>
    <n v="58590"/>
    <n v="429660"/>
    <n v="362700"/>
    <n v="320850"/>
    <d v="2014-07-01T00:00:00"/>
    <n v="7"/>
    <s v="July"/>
    <s v="2014"/>
    <n v="0.74675324675324672"/>
    <n v="230"/>
    <n v="0.88461538461538458"/>
  </r>
  <r>
    <s v="Government"/>
    <x v="4"/>
    <x v="3"/>
    <x v="3"/>
    <n v="986"/>
    <n v="120"/>
    <x v="2"/>
    <n v="345100"/>
    <n v="41412"/>
    <n v="303688"/>
    <n v="256360"/>
    <n v="226780"/>
    <d v="2014-10-01T00:00:00"/>
    <n v="10"/>
    <s v="October"/>
    <s v="2014"/>
    <n v="0.74675324675324672"/>
    <n v="230"/>
    <n v="0.88461538461538458"/>
  </r>
  <r>
    <s v="Government"/>
    <x v="3"/>
    <x v="3"/>
    <x v="3"/>
    <n v="905"/>
    <n v="120"/>
    <x v="0"/>
    <n v="18100"/>
    <n v="2172"/>
    <n v="15928"/>
    <n v="9050"/>
    <n v="-90500"/>
    <d v="2014-10-01T00:00:00"/>
    <n v="10"/>
    <s v="October"/>
    <s v="2014"/>
    <n v="-5.6818181818181817"/>
    <n v="-100"/>
    <n v="-10"/>
  </r>
  <r>
    <s v="Channel Partners"/>
    <x v="0"/>
    <x v="4"/>
    <x v="3"/>
    <n v="2109"/>
    <n v="250"/>
    <x v="3"/>
    <n v="25308"/>
    <n v="3036.96"/>
    <n v="22271.040000000001"/>
    <n v="6327"/>
    <n v="-501942"/>
    <d v="2014-05-01T00:00:00"/>
    <n v="5"/>
    <s v="May"/>
    <s v="2014"/>
    <n v="-22.537878787878785"/>
    <n v="-238"/>
    <n v="-79.333333333333329"/>
  </r>
  <r>
    <s v="Midmarket"/>
    <x v="2"/>
    <x v="4"/>
    <x v="3"/>
    <n v="3874.5"/>
    <n v="250"/>
    <x v="1"/>
    <n v="58117.5"/>
    <n v="6974.0999999999995"/>
    <n v="51143.4"/>
    <n v="38745"/>
    <n v="-910507.5"/>
    <d v="2014-07-01T00:00:00"/>
    <n v="7"/>
    <s v="July"/>
    <s v="2014"/>
    <n v="-17.803030303030301"/>
    <n v="-235"/>
    <n v="-23.5"/>
  </r>
  <r>
    <s v="Government"/>
    <x v="0"/>
    <x v="4"/>
    <x v="3"/>
    <n v="623"/>
    <n v="250"/>
    <x v="2"/>
    <n v="218050"/>
    <n v="26166"/>
    <n v="191884"/>
    <n v="161980"/>
    <n v="62300"/>
    <d v="2013-09-01T00:00:00"/>
    <n v="9"/>
    <s v="September"/>
    <s v="2013"/>
    <n v="0.32467532467532467"/>
    <n v="100"/>
    <n v="0.38461538461538464"/>
  </r>
  <r>
    <s v="Government"/>
    <x v="4"/>
    <x v="4"/>
    <x v="3"/>
    <n v="986"/>
    <n v="250"/>
    <x v="2"/>
    <n v="345100"/>
    <n v="41412"/>
    <n v="303688"/>
    <n v="256360"/>
    <n v="98600"/>
    <d v="2014-10-01T00:00:00"/>
    <n v="10"/>
    <s v="October"/>
    <s v="2014"/>
    <n v="0.32467532467532467"/>
    <n v="100"/>
    <n v="0.38461538461538464"/>
  </r>
  <r>
    <s v="Enterprise"/>
    <x v="4"/>
    <x v="4"/>
    <x v="3"/>
    <n v="2387"/>
    <n v="250"/>
    <x v="4"/>
    <n v="298375"/>
    <n v="35805"/>
    <n v="262570"/>
    <n v="286440"/>
    <n v="-298375"/>
    <d v="2014-11-01T00:00:00"/>
    <n v="11"/>
    <s v="November"/>
    <s v="2014"/>
    <n v="-1.1363636363636365"/>
    <n v="-125"/>
    <n v="-1.0416666666666667"/>
  </r>
  <r>
    <s v="Government"/>
    <x v="3"/>
    <x v="4"/>
    <x v="3"/>
    <n v="1233"/>
    <n v="250"/>
    <x v="0"/>
    <n v="24660"/>
    <n v="2959.2"/>
    <n v="21700.799999999999"/>
    <n v="12330"/>
    <n v="-283590"/>
    <d v="2014-12-01T00:00:00"/>
    <n v="12"/>
    <s v="December"/>
    <s v="2014"/>
    <n v="-13.068181818181818"/>
    <n v="-230"/>
    <n v="-23"/>
  </r>
  <r>
    <s v="Government"/>
    <x v="4"/>
    <x v="5"/>
    <x v="3"/>
    <n v="270"/>
    <n v="260"/>
    <x v="2"/>
    <n v="94500"/>
    <n v="11340"/>
    <n v="83160"/>
    <n v="70200"/>
    <n v="24300"/>
    <d v="2014-02-01T00:00:00"/>
    <n v="2"/>
    <s v="February"/>
    <s v="2014"/>
    <n v="0.29220779220779219"/>
    <n v="90"/>
    <n v="0.34615384615384615"/>
  </r>
  <r>
    <s v="Government"/>
    <x v="2"/>
    <x v="5"/>
    <x v="3"/>
    <n v="3421.5"/>
    <n v="260"/>
    <x v="6"/>
    <n v="23950.5"/>
    <n v="2874.06"/>
    <n v="21076.44"/>
    <n v="17107.5"/>
    <n v="-865639.5"/>
    <d v="2014-07-01T00:00:00"/>
    <n v="7"/>
    <s v="July"/>
    <s v="2014"/>
    <n v="-41.071428571428577"/>
    <n v="-253"/>
    <n v="-50.6"/>
  </r>
  <r>
    <s v="Government"/>
    <x v="0"/>
    <x v="5"/>
    <x v="3"/>
    <n v="2734"/>
    <n v="260"/>
    <x v="6"/>
    <n v="19138"/>
    <n v="2296.56"/>
    <n v="16841.439999999999"/>
    <n v="13670"/>
    <n v="-691702"/>
    <d v="2014-10-01T00:00:00"/>
    <n v="10"/>
    <s v="October"/>
    <s v="2014"/>
    <n v="-41.071428571428577"/>
    <n v="-253"/>
    <n v="-50.6"/>
  </r>
  <r>
    <s v="Midmarket"/>
    <x v="4"/>
    <x v="5"/>
    <x v="3"/>
    <n v="2548"/>
    <n v="260"/>
    <x v="1"/>
    <n v="38220"/>
    <n v="4586.3999999999996"/>
    <n v="33633.599999999999"/>
    <n v="25480"/>
    <n v="-624260"/>
    <d v="2013-11-01T00:00:00"/>
    <n v="11"/>
    <s v="November"/>
    <s v="2013"/>
    <n v="-18.560606060606062"/>
    <n v="-245"/>
    <n v="-24.5"/>
  </r>
  <r>
    <s v="Government"/>
    <x v="2"/>
    <x v="0"/>
    <x v="3"/>
    <n v="2521.5"/>
    <n v="3"/>
    <x v="0"/>
    <n v="50430"/>
    <n v="6051.6"/>
    <n v="44378.400000000001"/>
    <n v="25215"/>
    <n v="42865.5"/>
    <d v="2014-01-01T00:00:00"/>
    <n v="1"/>
    <s v="January"/>
    <s v="2014"/>
    <n v="0.96590909090909083"/>
    <n v="17"/>
    <n v="1.7"/>
  </r>
  <r>
    <s v="Channel Partners"/>
    <x v="3"/>
    <x v="1"/>
    <x v="3"/>
    <n v="2661"/>
    <n v="5"/>
    <x v="3"/>
    <n v="31932"/>
    <n v="3831.84"/>
    <n v="28100.16"/>
    <n v="7983"/>
    <n v="18627"/>
    <d v="2014-05-01T00:00:00"/>
    <n v="5"/>
    <s v="May"/>
    <s v="2014"/>
    <n v="0.66287878787878785"/>
    <n v="7"/>
    <n v="2.3333333333333335"/>
  </r>
  <r>
    <s v="Government"/>
    <x v="1"/>
    <x v="2"/>
    <x v="3"/>
    <n v="1531"/>
    <n v="10"/>
    <x v="0"/>
    <n v="30620"/>
    <n v="3674.4"/>
    <n v="26945.599999999999"/>
    <n v="15310"/>
    <n v="15310"/>
    <d v="2014-12-01T00:00:00"/>
    <n v="12"/>
    <s v="December"/>
    <s v="2014"/>
    <n v="0.56818181818181823"/>
    <n v="10"/>
    <n v="1"/>
  </r>
  <r>
    <s v="Government"/>
    <x v="2"/>
    <x v="4"/>
    <x v="3"/>
    <n v="1491"/>
    <n v="250"/>
    <x v="6"/>
    <n v="10437"/>
    <n v="1252.44"/>
    <n v="9184.56"/>
    <n v="7455"/>
    <n v="-362313"/>
    <d v="2014-03-01T00:00:00"/>
    <n v="3"/>
    <s v="March"/>
    <s v="2014"/>
    <n v="-39.448051948051948"/>
    <n v="-243"/>
    <n v="-48.6"/>
  </r>
  <r>
    <s v="Government"/>
    <x v="1"/>
    <x v="4"/>
    <x v="3"/>
    <n v="1531"/>
    <n v="250"/>
    <x v="0"/>
    <n v="30620"/>
    <n v="3674.4"/>
    <n v="26945.599999999999"/>
    <n v="15310"/>
    <n v="-352130"/>
    <d v="2014-12-01T00:00:00"/>
    <n v="12"/>
    <s v="December"/>
    <s v="2014"/>
    <n v="-13.068181818181818"/>
    <n v="-230"/>
    <n v="-23"/>
  </r>
  <r>
    <s v="Channel Partners"/>
    <x v="0"/>
    <x v="5"/>
    <x v="3"/>
    <n v="2761"/>
    <n v="260"/>
    <x v="3"/>
    <n v="33132"/>
    <n v="3975.84"/>
    <n v="29156.16"/>
    <n v="8283"/>
    <n v="-684728"/>
    <d v="2013-09-01T00:00:00"/>
    <n v="9"/>
    <s v="September"/>
    <s v="2013"/>
    <n v="-23.484848484848484"/>
    <n v="-248"/>
    <n v="-82.666666666666671"/>
  </r>
  <r>
    <s v="Midmarket"/>
    <x v="4"/>
    <x v="0"/>
    <x v="3"/>
    <n v="2567"/>
    <n v="3"/>
    <x v="1"/>
    <n v="38505"/>
    <n v="5005.6499999999996"/>
    <n v="33499.35"/>
    <n v="25670"/>
    <n v="30804"/>
    <d v="2014-06-01T00:00:00"/>
    <n v="6"/>
    <s v="June"/>
    <s v="2014"/>
    <n v="0.91954022988505746"/>
    <n v="12"/>
    <n v="1.2"/>
  </r>
  <r>
    <s v="Midmarket"/>
    <x v="4"/>
    <x v="4"/>
    <x v="3"/>
    <n v="2567"/>
    <n v="250"/>
    <x v="1"/>
    <n v="38505"/>
    <n v="5005.6499999999996"/>
    <n v="33499.35"/>
    <n v="25670"/>
    <n v="-603245"/>
    <d v="2014-06-01T00:00:00"/>
    <n v="6"/>
    <s v="June"/>
    <s v="2014"/>
    <n v="-18.007662835249043"/>
    <n v="-235"/>
    <n v="-23.5"/>
  </r>
  <r>
    <s v="Government"/>
    <x v="0"/>
    <x v="0"/>
    <x v="3"/>
    <n v="923"/>
    <n v="3"/>
    <x v="2"/>
    <n v="323050"/>
    <n v="41996.5"/>
    <n v="281053.5"/>
    <n v="239980"/>
    <n v="320281"/>
    <d v="2014-03-01T00:00:00"/>
    <n v="3"/>
    <s v="March"/>
    <s v="2014"/>
    <n v="1.1395730706075533"/>
    <n v="347"/>
    <n v="1.3346153846153845"/>
  </r>
  <r>
    <s v="Government"/>
    <x v="2"/>
    <x v="0"/>
    <x v="3"/>
    <n v="1790"/>
    <n v="3"/>
    <x v="2"/>
    <n v="626500"/>
    <n v="81445"/>
    <n v="545055"/>
    <n v="465400"/>
    <n v="621130"/>
    <d v="2014-03-01T00:00:00"/>
    <n v="3"/>
    <s v="March"/>
    <s v="2014"/>
    <n v="1.1395730706075533"/>
    <n v="347"/>
    <n v="1.3346153846153845"/>
  </r>
  <r>
    <s v="Government"/>
    <x v="1"/>
    <x v="0"/>
    <x v="3"/>
    <n v="442"/>
    <n v="3"/>
    <x v="0"/>
    <n v="8840"/>
    <n v="1149.2"/>
    <n v="7690.8"/>
    <n v="4420"/>
    <n v="7514"/>
    <d v="2013-09-01T00:00:00"/>
    <n v="9"/>
    <s v="September"/>
    <s v="2013"/>
    <n v="0.97701149425287359"/>
    <n v="17"/>
    <n v="1.7"/>
  </r>
  <r>
    <s v="Government"/>
    <x v="4"/>
    <x v="1"/>
    <x v="3"/>
    <n v="982.5"/>
    <n v="5"/>
    <x v="2"/>
    <n v="343875"/>
    <n v="44703.75"/>
    <n v="299171.25"/>
    <n v="255450"/>
    <n v="338962.5"/>
    <d v="2014-01-01T00:00:00"/>
    <n v="1"/>
    <s v="January"/>
    <s v="2014"/>
    <n v="1.1330049261083743"/>
    <n v="345"/>
    <n v="1.3269230769230769"/>
  </r>
  <r>
    <s v="Government"/>
    <x v="4"/>
    <x v="1"/>
    <x v="3"/>
    <n v="1298"/>
    <n v="5"/>
    <x v="6"/>
    <n v="9086"/>
    <n v="1181.18"/>
    <n v="7904.82"/>
    <n v="6490"/>
    <n v="2596"/>
    <d v="2014-02-01T00:00:00"/>
    <n v="2"/>
    <s v="February"/>
    <s v="2014"/>
    <n v="0.32840722495894908"/>
    <n v="2"/>
    <n v="0.4"/>
  </r>
  <r>
    <s v="Channel Partners"/>
    <x v="3"/>
    <x v="1"/>
    <x v="3"/>
    <n v="604"/>
    <n v="5"/>
    <x v="3"/>
    <n v="7248"/>
    <n v="942.24"/>
    <n v="6305.76"/>
    <n v="1812"/>
    <n v="4228"/>
    <d v="2014-06-01T00:00:00"/>
    <n v="6"/>
    <s v="June"/>
    <s v="2014"/>
    <n v="0.67049808429118773"/>
    <n v="7"/>
    <n v="2.3333333333333335"/>
  </r>
  <r>
    <s v="Government"/>
    <x v="3"/>
    <x v="1"/>
    <x v="3"/>
    <n v="2255"/>
    <n v="5"/>
    <x v="0"/>
    <n v="45100"/>
    <n v="5863"/>
    <n v="39237"/>
    <n v="22550"/>
    <n v="33825"/>
    <d v="2014-07-01T00:00:00"/>
    <n v="7"/>
    <s v="July"/>
    <s v="2014"/>
    <n v="0.86206896551724133"/>
    <n v="15"/>
    <n v="1.5"/>
  </r>
  <r>
    <s v="Government"/>
    <x v="0"/>
    <x v="1"/>
    <x v="3"/>
    <n v="1249"/>
    <n v="5"/>
    <x v="0"/>
    <n v="24980"/>
    <n v="3247.4"/>
    <n v="21732.6"/>
    <n v="12490"/>
    <n v="18735"/>
    <d v="2014-10-01T00:00:00"/>
    <n v="10"/>
    <s v="October"/>
    <s v="2014"/>
    <n v="0.86206896551724144"/>
    <n v="15"/>
    <n v="1.5"/>
  </r>
  <r>
    <s v="Government"/>
    <x v="4"/>
    <x v="2"/>
    <x v="3"/>
    <n v="1438.5"/>
    <n v="10"/>
    <x v="6"/>
    <n v="10069.5"/>
    <n v="1309.0350000000001"/>
    <n v="8760.4650000000001"/>
    <n v="7192.5"/>
    <n v="-4315.5"/>
    <d v="2014-01-01T00:00:00"/>
    <n v="1"/>
    <s v="January"/>
    <s v="2014"/>
    <n v="-0.49261083743842365"/>
    <n v="-3"/>
    <n v="-0.6"/>
  </r>
  <r>
    <s v="Small Business"/>
    <x v="1"/>
    <x v="2"/>
    <x v="3"/>
    <n v="807"/>
    <n v="10"/>
    <x v="5"/>
    <n v="242100"/>
    <n v="31473"/>
    <n v="210627"/>
    <n v="201750"/>
    <n v="234030"/>
    <d v="2014-01-01T00:00:00"/>
    <n v="1"/>
    <s v="January"/>
    <s v="2014"/>
    <n v="1.1111111111111112"/>
    <n v="290"/>
    <n v="1.1599999999999999"/>
  </r>
  <r>
    <s v="Government"/>
    <x v="4"/>
    <x v="2"/>
    <x v="3"/>
    <n v="2641"/>
    <n v="10"/>
    <x v="0"/>
    <n v="52820"/>
    <n v="6866.6"/>
    <n v="45953.4"/>
    <n v="26410"/>
    <n v="26410"/>
    <d v="2014-02-01T00:00:00"/>
    <n v="2"/>
    <s v="February"/>
    <s v="2014"/>
    <n v="0.57471264367816088"/>
    <n v="10"/>
    <n v="1"/>
  </r>
  <r>
    <s v="Government"/>
    <x v="1"/>
    <x v="2"/>
    <x v="3"/>
    <n v="2708"/>
    <n v="10"/>
    <x v="0"/>
    <n v="54160"/>
    <n v="7040.8"/>
    <n v="47119.199999999997"/>
    <n v="27080"/>
    <n v="27080"/>
    <d v="2014-02-01T00:00:00"/>
    <n v="2"/>
    <s v="February"/>
    <s v="2014"/>
    <n v="0.57471264367816099"/>
    <n v="10"/>
    <n v="1"/>
  </r>
  <r>
    <s v="Government"/>
    <x v="0"/>
    <x v="2"/>
    <x v="3"/>
    <n v="2632"/>
    <n v="10"/>
    <x v="2"/>
    <n v="921200"/>
    <n v="119756"/>
    <n v="801444"/>
    <n v="684320"/>
    <n v="894880"/>
    <d v="2014-06-01T00:00:00"/>
    <n v="6"/>
    <s v="June"/>
    <s v="2014"/>
    <n v="1.1165845648604269"/>
    <n v="340"/>
    <n v="1.3076923076923077"/>
  </r>
  <r>
    <s v="Enterprise"/>
    <x v="0"/>
    <x v="2"/>
    <x v="3"/>
    <n v="1583"/>
    <n v="10"/>
    <x v="4"/>
    <n v="197875"/>
    <n v="25723.75"/>
    <n v="172151.25"/>
    <n v="189960"/>
    <n v="182045"/>
    <d v="2014-06-01T00:00:00"/>
    <n v="6"/>
    <s v="June"/>
    <s v="2014"/>
    <n v="1.0574712643678161"/>
    <n v="115"/>
    <n v="0.95833333333333337"/>
  </r>
  <r>
    <s v="Channel Partners"/>
    <x v="3"/>
    <x v="2"/>
    <x v="3"/>
    <n v="571"/>
    <n v="10"/>
    <x v="3"/>
    <n v="6852"/>
    <n v="890.76"/>
    <n v="5961.24"/>
    <n v="1713"/>
    <n v="1142"/>
    <d v="2014-07-01T00:00:00"/>
    <n v="7"/>
    <s v="July"/>
    <s v="2014"/>
    <n v="0.19157088122605365"/>
    <n v="2"/>
    <n v="0.66666666666666663"/>
  </r>
  <r>
    <s v="Government"/>
    <x v="2"/>
    <x v="2"/>
    <x v="3"/>
    <n v="2696"/>
    <n v="10"/>
    <x v="6"/>
    <n v="18872"/>
    <n v="2453.36"/>
    <n v="16418.64"/>
    <n v="13480"/>
    <n v="-8088"/>
    <d v="2014-08-01T00:00:00"/>
    <n v="8"/>
    <s v="August"/>
    <s v="2014"/>
    <n v="-0.49261083743842365"/>
    <n v="-3"/>
    <n v="-0.6"/>
  </r>
  <r>
    <s v="Midmarket"/>
    <x v="0"/>
    <x v="2"/>
    <x v="3"/>
    <n v="1565"/>
    <n v="10"/>
    <x v="1"/>
    <n v="23475"/>
    <n v="3051.75"/>
    <n v="20423.25"/>
    <n v="15650"/>
    <n v="7825"/>
    <d v="2014-10-01T00:00:00"/>
    <n v="10"/>
    <s v="October"/>
    <s v="2014"/>
    <n v="0.38314176245210729"/>
    <n v="5"/>
    <n v="0.5"/>
  </r>
  <r>
    <s v="Government"/>
    <x v="0"/>
    <x v="2"/>
    <x v="3"/>
    <n v="1249"/>
    <n v="10"/>
    <x v="0"/>
    <n v="24980"/>
    <n v="3247.4"/>
    <n v="21732.6"/>
    <n v="12490"/>
    <n v="12490"/>
    <d v="2014-10-01T00:00:00"/>
    <n v="10"/>
    <s v="October"/>
    <s v="2014"/>
    <n v="0.57471264367816099"/>
    <n v="10"/>
    <n v="1"/>
  </r>
  <r>
    <s v="Government"/>
    <x v="1"/>
    <x v="2"/>
    <x v="3"/>
    <n v="357"/>
    <n v="10"/>
    <x v="2"/>
    <n v="124950"/>
    <n v="16243.5"/>
    <n v="108706.5"/>
    <n v="92820"/>
    <n v="121380"/>
    <d v="2014-11-01T00:00:00"/>
    <n v="11"/>
    <s v="November"/>
    <s v="2014"/>
    <n v="1.1165845648604269"/>
    <n v="340"/>
    <n v="1.3076923076923077"/>
  </r>
  <r>
    <s v="Channel Partners"/>
    <x v="1"/>
    <x v="2"/>
    <x v="3"/>
    <n v="1013"/>
    <n v="10"/>
    <x v="3"/>
    <n v="12156"/>
    <n v="1580.28"/>
    <n v="10575.72"/>
    <n v="3039"/>
    <n v="2026"/>
    <d v="2014-12-01T00:00:00"/>
    <n v="12"/>
    <s v="December"/>
    <s v="2014"/>
    <n v="0.19157088122605365"/>
    <n v="2"/>
    <n v="0.66666666666666663"/>
  </r>
  <r>
    <s v="Midmarket"/>
    <x v="2"/>
    <x v="3"/>
    <x v="3"/>
    <n v="3997.5"/>
    <n v="120"/>
    <x v="1"/>
    <n v="59962.5"/>
    <n v="7795.125"/>
    <n v="52167.375"/>
    <n v="39975"/>
    <n v="-419737.5"/>
    <d v="2014-01-01T00:00:00"/>
    <n v="1"/>
    <s v="January"/>
    <s v="2014"/>
    <n v="-8.0459770114942533"/>
    <n v="-105"/>
    <n v="-10.5"/>
  </r>
  <r>
    <s v="Government"/>
    <x v="0"/>
    <x v="3"/>
    <x v="3"/>
    <n v="2632"/>
    <n v="120"/>
    <x v="2"/>
    <n v="921200"/>
    <n v="119756"/>
    <n v="801444"/>
    <n v="684320"/>
    <n v="605360"/>
    <d v="2014-06-01T00:00:00"/>
    <n v="6"/>
    <s v="June"/>
    <s v="2014"/>
    <n v="0.75533661740558289"/>
    <n v="230"/>
    <n v="0.88461538461538458"/>
  </r>
  <r>
    <s v="Government"/>
    <x v="2"/>
    <x v="3"/>
    <x v="3"/>
    <n v="1190"/>
    <n v="120"/>
    <x v="6"/>
    <n v="8330"/>
    <n v="1082.9000000000001"/>
    <n v="7247.1"/>
    <n v="5950"/>
    <n v="-134470"/>
    <d v="2014-06-01T00:00:00"/>
    <n v="6"/>
    <s v="June"/>
    <s v="2014"/>
    <n v="-18.555008210180624"/>
    <n v="-113"/>
    <n v="-22.6"/>
  </r>
  <r>
    <s v="Channel Partners"/>
    <x v="3"/>
    <x v="3"/>
    <x v="3"/>
    <n v="604"/>
    <n v="120"/>
    <x v="3"/>
    <n v="7248"/>
    <n v="942.24"/>
    <n v="6305.76"/>
    <n v="1812"/>
    <n v="-65232"/>
    <d v="2014-06-01T00:00:00"/>
    <n v="6"/>
    <s v="June"/>
    <s v="2014"/>
    <n v="-10.344827586206897"/>
    <n v="-108"/>
    <n v="-36"/>
  </r>
  <r>
    <s v="Midmarket"/>
    <x v="1"/>
    <x v="3"/>
    <x v="3"/>
    <n v="660"/>
    <n v="120"/>
    <x v="1"/>
    <n v="9900"/>
    <n v="1287"/>
    <n v="8613"/>
    <n v="6600"/>
    <n v="-69300"/>
    <d v="2013-09-01T00:00:00"/>
    <n v="9"/>
    <s v="September"/>
    <s v="2013"/>
    <n v="-8.0459770114942533"/>
    <n v="-105"/>
    <n v="-10.5"/>
  </r>
  <r>
    <s v="Channel Partners"/>
    <x v="3"/>
    <x v="3"/>
    <x v="3"/>
    <n v="410"/>
    <n v="120"/>
    <x v="3"/>
    <n v="4920"/>
    <n v="639.6"/>
    <n v="4280.3999999999996"/>
    <n v="1230"/>
    <n v="-44280"/>
    <d v="2014-10-01T00:00:00"/>
    <n v="10"/>
    <s v="October"/>
    <s v="2014"/>
    <n v="-10.344827586206897"/>
    <n v="-108"/>
    <n v="-36"/>
  </r>
  <r>
    <s v="Small Business"/>
    <x v="3"/>
    <x v="3"/>
    <x v="3"/>
    <n v="2605"/>
    <n v="120"/>
    <x v="5"/>
    <n v="781500"/>
    <n v="101595"/>
    <n v="679905"/>
    <n v="651250"/>
    <n v="468900"/>
    <d v="2013-11-01T00:00:00"/>
    <n v="11"/>
    <s v="November"/>
    <s v="2013"/>
    <n v="0.68965517241379315"/>
    <n v="180"/>
    <n v="0.72"/>
  </r>
  <r>
    <s v="Channel Partners"/>
    <x v="1"/>
    <x v="3"/>
    <x v="3"/>
    <n v="1013"/>
    <n v="120"/>
    <x v="3"/>
    <n v="12156"/>
    <n v="1580.28"/>
    <n v="10575.72"/>
    <n v="3039"/>
    <n v="-109404"/>
    <d v="2014-12-01T00:00:00"/>
    <n v="12"/>
    <s v="December"/>
    <s v="2014"/>
    <n v="-10.344827586206897"/>
    <n v="-108"/>
    <n v="-36"/>
  </r>
  <r>
    <s v="Enterprise"/>
    <x v="0"/>
    <x v="4"/>
    <x v="3"/>
    <n v="1583"/>
    <n v="250"/>
    <x v="4"/>
    <n v="197875"/>
    <n v="25723.75"/>
    <n v="172151.25"/>
    <n v="189960"/>
    <n v="-197875"/>
    <d v="2014-06-01T00:00:00"/>
    <n v="6"/>
    <s v="June"/>
    <s v="2014"/>
    <n v="-1.1494252873563218"/>
    <n v="-125"/>
    <n v="-1.0416666666666667"/>
  </r>
  <r>
    <s v="Midmarket"/>
    <x v="0"/>
    <x v="4"/>
    <x v="3"/>
    <n v="1565"/>
    <n v="250"/>
    <x v="1"/>
    <n v="23475"/>
    <n v="3051.75"/>
    <n v="20423.25"/>
    <n v="15650"/>
    <n v="-367775"/>
    <d v="2014-10-01T00:00:00"/>
    <n v="10"/>
    <s v="October"/>
    <s v="2014"/>
    <n v="-18.007662835249043"/>
    <n v="-235"/>
    <n v="-23.5"/>
  </r>
  <r>
    <s v="Enterprise"/>
    <x v="0"/>
    <x v="5"/>
    <x v="3"/>
    <n v="1659"/>
    <n v="260"/>
    <x v="4"/>
    <n v="207375"/>
    <n v="26958.75"/>
    <n v="180416.25"/>
    <n v="199080"/>
    <n v="-223965"/>
    <d v="2014-01-01T00:00:00"/>
    <n v="1"/>
    <s v="January"/>
    <s v="2014"/>
    <n v="-1.2413793103448276"/>
    <n v="-135"/>
    <n v="-1.125"/>
  </r>
  <r>
    <s v="Government"/>
    <x v="2"/>
    <x v="5"/>
    <x v="3"/>
    <n v="1190"/>
    <n v="260"/>
    <x v="6"/>
    <n v="8330"/>
    <n v="1082.9000000000001"/>
    <n v="7247.1"/>
    <n v="5950"/>
    <n v="-301070"/>
    <d v="2014-06-01T00:00:00"/>
    <n v="6"/>
    <s v="June"/>
    <s v="2014"/>
    <n v="-41.543513957307056"/>
    <n v="-253"/>
    <n v="-50.6"/>
  </r>
  <r>
    <s v="Channel Partners"/>
    <x v="3"/>
    <x v="5"/>
    <x v="3"/>
    <n v="410"/>
    <n v="260"/>
    <x v="3"/>
    <n v="4920"/>
    <n v="639.6"/>
    <n v="4280.3999999999996"/>
    <n v="1230"/>
    <n v="-101680"/>
    <d v="2014-10-01T00:00:00"/>
    <n v="10"/>
    <s v="October"/>
    <s v="2014"/>
    <n v="-23.754789272030653"/>
    <n v="-248"/>
    <n v="-82.666666666666671"/>
  </r>
  <r>
    <s v="Channel Partners"/>
    <x v="1"/>
    <x v="5"/>
    <x v="3"/>
    <n v="1770"/>
    <n v="260"/>
    <x v="3"/>
    <n v="21240"/>
    <n v="2761.2"/>
    <n v="18478.8"/>
    <n v="5310"/>
    <n v="-438960"/>
    <d v="2013-12-01T00:00:00"/>
    <n v="12"/>
    <s v="December"/>
    <s v="2013"/>
    <n v="-23.754789272030653"/>
    <n v="-248"/>
    <n v="-82.666666666666671"/>
  </r>
  <r>
    <s v="Government"/>
    <x v="3"/>
    <x v="0"/>
    <x v="3"/>
    <n v="2579"/>
    <n v="3"/>
    <x v="0"/>
    <n v="51580"/>
    <n v="7221.2"/>
    <n v="44358.8"/>
    <n v="25790"/>
    <n v="43843"/>
    <d v="2014-04-01T00:00:00"/>
    <n v="4"/>
    <s v="April"/>
    <s v="2014"/>
    <n v="0.98837209302325579"/>
    <n v="17"/>
    <n v="1.7"/>
  </r>
  <r>
    <s v="Government"/>
    <x v="4"/>
    <x v="0"/>
    <x v="3"/>
    <n v="1743"/>
    <n v="3"/>
    <x v="0"/>
    <n v="34860"/>
    <n v="4880.3999999999996"/>
    <n v="29979.599999999999"/>
    <n v="17430"/>
    <n v="29631"/>
    <d v="2014-05-01T00:00:00"/>
    <n v="5"/>
    <s v="May"/>
    <s v="2014"/>
    <n v="0.9883720930232559"/>
    <n v="17"/>
    <n v="1.7"/>
  </r>
  <r>
    <s v="Government"/>
    <x v="4"/>
    <x v="0"/>
    <x v="3"/>
    <n v="2996"/>
    <n v="3"/>
    <x v="6"/>
    <n v="20972"/>
    <n v="2936.08"/>
    <n v="18035.919999999998"/>
    <n v="14980"/>
    <n v="11984"/>
    <d v="2013-10-01T00:00:00"/>
    <n v="10"/>
    <s v="October"/>
    <s v="2013"/>
    <n v="0.66445182724252494"/>
    <n v="4"/>
    <n v="0.8"/>
  </r>
  <r>
    <s v="Government"/>
    <x v="1"/>
    <x v="0"/>
    <x v="3"/>
    <n v="280"/>
    <n v="3"/>
    <x v="6"/>
    <n v="1960"/>
    <n v="274.39999999999998"/>
    <n v="1685.6"/>
    <n v="1400"/>
    <n v="1120"/>
    <d v="2014-12-01T00:00:00"/>
    <n v="12"/>
    <s v="December"/>
    <s v="2014"/>
    <n v="0.66445182724252494"/>
    <n v="4"/>
    <n v="0.8"/>
  </r>
  <r>
    <s v="Government"/>
    <x v="2"/>
    <x v="1"/>
    <x v="3"/>
    <n v="293"/>
    <n v="5"/>
    <x v="6"/>
    <n v="2051"/>
    <n v="287.14"/>
    <n v="1763.8600000000001"/>
    <n v="1465"/>
    <n v="586"/>
    <d v="2014-02-01T00:00:00"/>
    <n v="2"/>
    <s v="February"/>
    <s v="2014"/>
    <n v="0.33222591362126241"/>
    <n v="2"/>
    <n v="0.4"/>
  </r>
  <r>
    <s v="Government"/>
    <x v="4"/>
    <x v="1"/>
    <x v="3"/>
    <n v="2996"/>
    <n v="5"/>
    <x v="6"/>
    <n v="20972"/>
    <n v="2936.08"/>
    <n v="18035.919999999998"/>
    <n v="14980"/>
    <n v="5992"/>
    <d v="2013-10-01T00:00:00"/>
    <n v="10"/>
    <s v="October"/>
    <s v="2013"/>
    <n v="0.33222591362126247"/>
    <n v="2"/>
    <n v="0.4"/>
  </r>
  <r>
    <s v="Midmarket"/>
    <x v="1"/>
    <x v="2"/>
    <x v="3"/>
    <n v="278"/>
    <n v="10"/>
    <x v="1"/>
    <n v="4170"/>
    <n v="583.79999999999995"/>
    <n v="3586.2"/>
    <n v="2780"/>
    <n v="1390"/>
    <d v="2014-02-01T00:00:00"/>
    <n v="2"/>
    <s v="February"/>
    <s v="2014"/>
    <n v="0.38759689922480622"/>
    <n v="5"/>
    <n v="0.5"/>
  </r>
  <r>
    <s v="Government"/>
    <x v="0"/>
    <x v="2"/>
    <x v="3"/>
    <n v="2428"/>
    <n v="10"/>
    <x v="0"/>
    <n v="48560"/>
    <n v="6798.4"/>
    <n v="41761.599999999999"/>
    <n v="24280"/>
    <n v="24280"/>
    <d v="2014-03-01T00:00:00"/>
    <n v="3"/>
    <s v="March"/>
    <s v="2014"/>
    <n v="0.58139534883720934"/>
    <n v="10"/>
    <n v="1"/>
  </r>
  <r>
    <s v="Midmarket"/>
    <x v="4"/>
    <x v="2"/>
    <x v="3"/>
    <n v="1767"/>
    <n v="10"/>
    <x v="1"/>
    <n v="26505"/>
    <n v="3710.7"/>
    <n v="22794.3"/>
    <n v="17670"/>
    <n v="8835"/>
    <d v="2014-09-01T00:00:00"/>
    <n v="9"/>
    <s v="September"/>
    <s v="2014"/>
    <n v="0.38759689922480622"/>
    <n v="5"/>
    <n v="0.5"/>
  </r>
  <r>
    <s v="Channel Partners"/>
    <x v="2"/>
    <x v="2"/>
    <x v="3"/>
    <n v="1393"/>
    <n v="10"/>
    <x v="3"/>
    <n v="16716"/>
    <n v="2340.2399999999998"/>
    <n v="14375.76"/>
    <n v="4179"/>
    <n v="2786"/>
    <d v="2014-10-01T00:00:00"/>
    <n v="10"/>
    <s v="October"/>
    <s v="2014"/>
    <n v="0.19379844961240308"/>
    <n v="2"/>
    <n v="0.66666666666666663"/>
  </r>
  <r>
    <s v="Government"/>
    <x v="1"/>
    <x v="4"/>
    <x v="3"/>
    <n v="280"/>
    <n v="250"/>
    <x v="6"/>
    <n v="1960"/>
    <n v="274.39999999999998"/>
    <n v="1685.6"/>
    <n v="1400"/>
    <n v="-68040"/>
    <d v="2014-12-01T00:00:00"/>
    <n v="12"/>
    <s v="December"/>
    <s v="2014"/>
    <n v="-40.365448504983391"/>
    <n v="-243"/>
    <n v="-48.6"/>
  </r>
  <r>
    <s v="Channel Partners"/>
    <x v="2"/>
    <x v="5"/>
    <x v="3"/>
    <n v="1393"/>
    <n v="260"/>
    <x v="3"/>
    <n v="16716"/>
    <n v="2340.2399999999998"/>
    <n v="14375.76"/>
    <n v="4179"/>
    <n v="-345464"/>
    <d v="2014-10-01T00:00:00"/>
    <n v="10"/>
    <s v="October"/>
    <s v="2014"/>
    <n v="-24.031007751937985"/>
    <n v="-248"/>
    <n v="-82.666666666666671"/>
  </r>
  <r>
    <s v="Channel Partners"/>
    <x v="4"/>
    <x v="5"/>
    <x v="3"/>
    <n v="2015"/>
    <n v="260"/>
    <x v="3"/>
    <n v="24180"/>
    <n v="3385.2"/>
    <n v="20794.8"/>
    <n v="6045"/>
    <n v="-499720"/>
    <d v="2013-12-01T00:00:00"/>
    <n v="12"/>
    <s v="December"/>
    <s v="2013"/>
    <n v="-24.031007751937985"/>
    <n v="-248"/>
    <n v="-82.666666666666671"/>
  </r>
  <r>
    <s v="Small Business"/>
    <x v="3"/>
    <x v="0"/>
    <x v="3"/>
    <n v="801"/>
    <n v="3"/>
    <x v="5"/>
    <n v="240300"/>
    <n v="33642"/>
    <n v="206658"/>
    <n v="200250"/>
    <n v="237897"/>
    <d v="2014-07-01T00:00:00"/>
    <n v="7"/>
    <s v="July"/>
    <s v="2014"/>
    <n v="1.1511627906976745"/>
    <n v="297"/>
    <n v="1.1879999999999999"/>
  </r>
  <r>
    <s v="Enterprise"/>
    <x v="2"/>
    <x v="0"/>
    <x v="3"/>
    <n v="1023"/>
    <n v="3"/>
    <x v="4"/>
    <n v="127875"/>
    <n v="17902.5"/>
    <n v="109972.5"/>
    <n v="122760"/>
    <n v="124806"/>
    <d v="2013-09-01T00:00:00"/>
    <n v="9"/>
    <s v="September"/>
    <s v="2013"/>
    <n v="1.1348837209302325"/>
    <n v="122"/>
    <n v="1.0166666666666666"/>
  </r>
  <r>
    <s v="Small Business"/>
    <x v="0"/>
    <x v="0"/>
    <x v="3"/>
    <n v="1496"/>
    <n v="3"/>
    <x v="5"/>
    <n v="448800"/>
    <n v="62832"/>
    <n v="385968"/>
    <n v="374000"/>
    <n v="444312"/>
    <d v="2014-10-01T00:00:00"/>
    <n v="10"/>
    <s v="October"/>
    <s v="2014"/>
    <n v="1.1511627906976745"/>
    <n v="297"/>
    <n v="1.1879999999999999"/>
  </r>
  <r>
    <s v="Small Business"/>
    <x v="4"/>
    <x v="0"/>
    <x v="3"/>
    <n v="1010"/>
    <n v="3"/>
    <x v="5"/>
    <n v="303000"/>
    <n v="42420"/>
    <n v="260580"/>
    <n v="252500"/>
    <n v="299970"/>
    <d v="2014-10-01T00:00:00"/>
    <n v="10"/>
    <s v="October"/>
    <s v="2014"/>
    <n v="1.1511627906976745"/>
    <n v="297"/>
    <n v="1.1879999999999999"/>
  </r>
  <r>
    <s v="Midmarket"/>
    <x v="1"/>
    <x v="0"/>
    <x v="3"/>
    <n v="1513"/>
    <n v="3"/>
    <x v="1"/>
    <n v="22695"/>
    <n v="3177.3"/>
    <n v="19517.7"/>
    <n v="15130"/>
    <n v="18156"/>
    <d v="2014-11-01T00:00:00"/>
    <n v="11"/>
    <s v="November"/>
    <s v="2014"/>
    <n v="0.93023255813953487"/>
    <n v="12"/>
    <n v="1.2"/>
  </r>
  <r>
    <s v="Midmarket"/>
    <x v="0"/>
    <x v="0"/>
    <x v="3"/>
    <n v="2300"/>
    <n v="3"/>
    <x v="1"/>
    <n v="34500"/>
    <n v="4830"/>
    <n v="29670"/>
    <n v="23000"/>
    <n v="27600"/>
    <d v="2014-12-01T00:00:00"/>
    <n v="12"/>
    <s v="December"/>
    <s v="2014"/>
    <n v="0.93023255813953487"/>
    <n v="12"/>
    <n v="1.2"/>
  </r>
  <r>
    <s v="Enterprise"/>
    <x v="3"/>
    <x v="0"/>
    <x v="3"/>
    <n v="2821"/>
    <n v="3"/>
    <x v="4"/>
    <n v="352625"/>
    <n v="49367.5"/>
    <n v="303257.5"/>
    <n v="338520"/>
    <n v="344162"/>
    <d v="2013-12-01T00:00:00"/>
    <n v="12"/>
    <s v="December"/>
    <s v="2013"/>
    <n v="1.1348837209302325"/>
    <n v="122"/>
    <n v="1.0166666666666666"/>
  </r>
  <r>
    <s v="Government"/>
    <x v="0"/>
    <x v="1"/>
    <x v="3"/>
    <n v="2227.5"/>
    <n v="5"/>
    <x v="2"/>
    <n v="779625"/>
    <n v="109147.5"/>
    <n v="670477.5"/>
    <n v="579150"/>
    <n v="768487.5"/>
    <d v="2014-01-01T00:00:00"/>
    <n v="1"/>
    <s v="January"/>
    <s v="2014"/>
    <n v="1.1461794019933556"/>
    <n v="345"/>
    <n v="1.3269230769230769"/>
  </r>
  <r>
    <s v="Government"/>
    <x v="1"/>
    <x v="1"/>
    <x v="3"/>
    <n v="1199"/>
    <n v="5"/>
    <x v="2"/>
    <n v="419650"/>
    <n v="58751"/>
    <n v="360899"/>
    <n v="311740"/>
    <n v="413655"/>
    <d v="2014-04-01T00:00:00"/>
    <n v="4"/>
    <s v="April"/>
    <s v="2014"/>
    <n v="1.1461794019933556"/>
    <n v="345"/>
    <n v="1.3269230769230769"/>
  </r>
  <r>
    <s v="Government"/>
    <x v="0"/>
    <x v="1"/>
    <x v="3"/>
    <n v="200"/>
    <n v="5"/>
    <x v="2"/>
    <n v="70000"/>
    <n v="9800"/>
    <n v="60200"/>
    <n v="52000"/>
    <n v="69000"/>
    <d v="2014-05-01T00:00:00"/>
    <n v="5"/>
    <s v="May"/>
    <s v="2014"/>
    <n v="1.1461794019933556"/>
    <n v="345"/>
    <n v="1.3269230769230769"/>
  </r>
  <r>
    <s v="Government"/>
    <x v="0"/>
    <x v="1"/>
    <x v="3"/>
    <n v="388"/>
    <n v="5"/>
    <x v="6"/>
    <n v="2716"/>
    <n v="380.24"/>
    <n v="2335.7600000000002"/>
    <n v="1940"/>
    <n v="776"/>
    <d v="2014-09-01T00:00:00"/>
    <n v="9"/>
    <s v="September"/>
    <s v="2014"/>
    <n v="0.33222591362126241"/>
    <n v="2"/>
    <n v="0.4"/>
  </r>
  <r>
    <s v="Government"/>
    <x v="3"/>
    <x v="1"/>
    <x v="3"/>
    <n v="1727"/>
    <n v="5"/>
    <x v="6"/>
    <n v="12089"/>
    <n v="1692.46"/>
    <n v="10396.540000000001"/>
    <n v="8635"/>
    <n v="3454"/>
    <d v="2013-10-01T00:00:00"/>
    <n v="10"/>
    <s v="October"/>
    <s v="2013"/>
    <n v="0.33222591362126241"/>
    <n v="2"/>
    <n v="0.4"/>
  </r>
  <r>
    <s v="Midmarket"/>
    <x v="0"/>
    <x v="1"/>
    <x v="3"/>
    <n v="2300"/>
    <n v="5"/>
    <x v="1"/>
    <n v="34500"/>
    <n v="4830"/>
    <n v="29670"/>
    <n v="23000"/>
    <n v="23000"/>
    <d v="2014-12-01T00:00:00"/>
    <n v="12"/>
    <s v="December"/>
    <s v="2014"/>
    <n v="0.77519379844961245"/>
    <n v="10"/>
    <n v="1"/>
  </r>
  <r>
    <s v="Government"/>
    <x v="3"/>
    <x v="2"/>
    <x v="3"/>
    <n v="260"/>
    <n v="10"/>
    <x v="0"/>
    <n v="5200"/>
    <n v="728"/>
    <n v="4472"/>
    <n v="2600"/>
    <n v="2600"/>
    <d v="2014-02-01T00:00:00"/>
    <n v="2"/>
    <s v="February"/>
    <s v="2014"/>
    <n v="0.58139534883720934"/>
    <n v="10"/>
    <n v="1"/>
  </r>
  <r>
    <s v="Midmarket"/>
    <x v="0"/>
    <x v="2"/>
    <x v="3"/>
    <n v="2470"/>
    <n v="10"/>
    <x v="1"/>
    <n v="37050"/>
    <n v="5187"/>
    <n v="31863"/>
    <n v="24700"/>
    <n v="12350"/>
    <d v="2013-09-01T00:00:00"/>
    <n v="9"/>
    <s v="September"/>
    <s v="2013"/>
    <n v="0.38759689922480622"/>
    <n v="5"/>
    <n v="0.5"/>
  </r>
  <r>
    <s v="Midmarket"/>
    <x v="0"/>
    <x v="2"/>
    <x v="3"/>
    <n v="1743"/>
    <n v="10"/>
    <x v="1"/>
    <n v="26145"/>
    <n v="3660.3"/>
    <n v="22484.7"/>
    <n v="17430"/>
    <n v="8715"/>
    <d v="2013-10-01T00:00:00"/>
    <n v="10"/>
    <s v="October"/>
    <s v="2013"/>
    <n v="0.38759689922480617"/>
    <n v="5"/>
    <n v="0.5"/>
  </r>
  <r>
    <s v="Channel Partners"/>
    <x v="4"/>
    <x v="2"/>
    <x v="3"/>
    <n v="2914"/>
    <n v="10"/>
    <x v="3"/>
    <n v="34968"/>
    <n v="4895.5200000000004"/>
    <n v="30072.48"/>
    <n v="8742"/>
    <n v="5828"/>
    <d v="2014-10-01T00:00:00"/>
    <n v="10"/>
    <s v="October"/>
    <s v="2014"/>
    <n v="0.19379844961240311"/>
    <n v="2"/>
    <n v="0.66666666666666663"/>
  </r>
  <r>
    <s v="Government"/>
    <x v="2"/>
    <x v="2"/>
    <x v="3"/>
    <n v="1731"/>
    <n v="10"/>
    <x v="6"/>
    <n v="12117"/>
    <n v="1696.38"/>
    <n v="10420.619999999999"/>
    <n v="8655"/>
    <n v="-5193"/>
    <d v="2014-10-01T00:00:00"/>
    <n v="10"/>
    <s v="October"/>
    <s v="2014"/>
    <n v="-0.49833887043189373"/>
    <n v="-3"/>
    <n v="-0.6"/>
  </r>
  <r>
    <s v="Government"/>
    <x v="0"/>
    <x v="2"/>
    <x v="3"/>
    <n v="700"/>
    <n v="10"/>
    <x v="2"/>
    <n v="245000"/>
    <n v="34300"/>
    <n v="210700"/>
    <n v="182000"/>
    <n v="238000"/>
    <d v="2014-11-01T00:00:00"/>
    <n v="11"/>
    <s v="November"/>
    <s v="2014"/>
    <n v="1.1295681063122924"/>
    <n v="340"/>
    <n v="1.3076923076923077"/>
  </r>
  <r>
    <s v="Channel Partners"/>
    <x v="0"/>
    <x v="2"/>
    <x v="3"/>
    <n v="2222"/>
    <n v="10"/>
    <x v="3"/>
    <n v="26664"/>
    <n v="3732.96"/>
    <n v="22931.040000000001"/>
    <n v="6666"/>
    <n v="4444"/>
    <d v="2013-11-01T00:00:00"/>
    <n v="11"/>
    <s v="November"/>
    <s v="2013"/>
    <n v="0.19379844961240308"/>
    <n v="2"/>
    <n v="0.66666666666666663"/>
  </r>
  <r>
    <s v="Government"/>
    <x v="4"/>
    <x v="2"/>
    <x v="3"/>
    <n v="1177"/>
    <n v="10"/>
    <x v="2"/>
    <n v="411950"/>
    <n v="57673"/>
    <n v="354277"/>
    <n v="306020"/>
    <n v="400180"/>
    <d v="2014-11-01T00:00:00"/>
    <n v="11"/>
    <s v="November"/>
    <s v="2014"/>
    <n v="1.1295681063122924"/>
    <n v="340"/>
    <n v="1.3076923076923077"/>
  </r>
  <r>
    <s v="Government"/>
    <x v="2"/>
    <x v="2"/>
    <x v="3"/>
    <n v="1922"/>
    <n v="10"/>
    <x v="2"/>
    <n v="672700"/>
    <n v="94178"/>
    <n v="578522"/>
    <n v="499720"/>
    <n v="653480"/>
    <d v="2013-11-01T00:00:00"/>
    <n v="11"/>
    <s v="November"/>
    <s v="2013"/>
    <n v="1.1295681063122924"/>
    <n v="340"/>
    <n v="1.3076923076923077"/>
  </r>
  <r>
    <s v="Enterprise"/>
    <x v="3"/>
    <x v="3"/>
    <x v="3"/>
    <n v="1575"/>
    <n v="120"/>
    <x v="4"/>
    <n v="196875"/>
    <n v="27562.5"/>
    <n v="169312.5"/>
    <n v="189000"/>
    <n v="7875"/>
    <d v="2014-02-01T00:00:00"/>
    <n v="2"/>
    <s v="February"/>
    <s v="2014"/>
    <n v="4.6511627906976744E-2"/>
    <n v="5"/>
    <n v="4.1666666666666664E-2"/>
  </r>
  <r>
    <s v="Government"/>
    <x v="4"/>
    <x v="3"/>
    <x v="3"/>
    <n v="606"/>
    <n v="120"/>
    <x v="0"/>
    <n v="12120"/>
    <n v="1696.8000000000002"/>
    <n v="10423.200000000001"/>
    <n v="6060"/>
    <n v="-60600"/>
    <d v="2014-04-01T00:00:00"/>
    <n v="4"/>
    <s v="April"/>
    <s v="2014"/>
    <n v="-5.8139534883720927"/>
    <n v="-100"/>
    <n v="-10"/>
  </r>
  <r>
    <s v="Small Business"/>
    <x v="4"/>
    <x v="3"/>
    <x v="3"/>
    <n v="2460"/>
    <n v="120"/>
    <x v="5"/>
    <n v="738000"/>
    <n v="103320"/>
    <n v="634680"/>
    <n v="615000"/>
    <n v="442800"/>
    <d v="2014-07-01T00:00:00"/>
    <n v="7"/>
    <s v="July"/>
    <s v="2014"/>
    <n v="0.69767441860465118"/>
    <n v="180"/>
    <n v="0.72"/>
  </r>
  <r>
    <s v="Small Business"/>
    <x v="0"/>
    <x v="3"/>
    <x v="3"/>
    <n v="269"/>
    <n v="120"/>
    <x v="5"/>
    <n v="80700"/>
    <n v="11298"/>
    <n v="69402"/>
    <n v="67250"/>
    <n v="48420"/>
    <d v="2013-10-01T00:00:00"/>
    <n v="10"/>
    <s v="October"/>
    <s v="2013"/>
    <n v="0.69767441860465118"/>
    <n v="180"/>
    <n v="0.72"/>
  </r>
  <r>
    <s v="Small Business"/>
    <x v="1"/>
    <x v="3"/>
    <x v="3"/>
    <n v="2536"/>
    <n v="120"/>
    <x v="5"/>
    <n v="760800"/>
    <n v="106512"/>
    <n v="654288"/>
    <n v="634000"/>
    <n v="456480"/>
    <d v="2013-11-01T00:00:00"/>
    <n v="11"/>
    <s v="November"/>
    <s v="2013"/>
    <n v="0.69767441860465118"/>
    <n v="180"/>
    <n v="0.72"/>
  </r>
  <r>
    <s v="Government"/>
    <x v="3"/>
    <x v="4"/>
    <x v="3"/>
    <n v="2903"/>
    <n v="250"/>
    <x v="6"/>
    <n v="20321"/>
    <n v="2844.94"/>
    <n v="17476.060000000001"/>
    <n v="14515"/>
    <n v="-705429"/>
    <d v="2014-03-01T00:00:00"/>
    <n v="3"/>
    <s v="March"/>
    <s v="2014"/>
    <n v="-40.365448504983384"/>
    <n v="-243"/>
    <n v="-48.6"/>
  </r>
  <r>
    <s v="Small Business"/>
    <x v="4"/>
    <x v="4"/>
    <x v="3"/>
    <n v="2541"/>
    <n v="250"/>
    <x v="5"/>
    <n v="762300"/>
    <n v="106722"/>
    <n v="655578"/>
    <n v="635250"/>
    <n v="127050"/>
    <d v="2014-08-01T00:00:00"/>
    <n v="8"/>
    <s v="August"/>
    <s v="2014"/>
    <n v="0.19379844961240311"/>
    <n v="50"/>
    <n v="0.2"/>
  </r>
  <r>
    <s v="Small Business"/>
    <x v="0"/>
    <x v="4"/>
    <x v="3"/>
    <n v="269"/>
    <n v="250"/>
    <x v="5"/>
    <n v="80700"/>
    <n v="11298"/>
    <n v="69402"/>
    <n v="67250"/>
    <n v="13450"/>
    <d v="2013-10-01T00:00:00"/>
    <n v="10"/>
    <s v="October"/>
    <s v="2013"/>
    <n v="0.19379844961240311"/>
    <n v="50"/>
    <n v="0.2"/>
  </r>
  <r>
    <s v="Small Business"/>
    <x v="0"/>
    <x v="4"/>
    <x v="3"/>
    <n v="1496"/>
    <n v="250"/>
    <x v="5"/>
    <n v="448800"/>
    <n v="62832"/>
    <n v="385968"/>
    <n v="374000"/>
    <n v="74800"/>
    <d v="2014-10-01T00:00:00"/>
    <n v="10"/>
    <s v="October"/>
    <s v="2014"/>
    <n v="0.19379844961240311"/>
    <n v="50"/>
    <n v="0.2"/>
  </r>
  <r>
    <s v="Small Business"/>
    <x v="4"/>
    <x v="4"/>
    <x v="3"/>
    <n v="1010"/>
    <n v="250"/>
    <x v="5"/>
    <n v="303000"/>
    <n v="42420"/>
    <n v="260580"/>
    <n v="252500"/>
    <n v="50500"/>
    <d v="2014-10-01T00:00:00"/>
    <n v="10"/>
    <s v="October"/>
    <s v="2014"/>
    <n v="0.19379844961240311"/>
    <n v="50"/>
    <n v="0.2"/>
  </r>
  <r>
    <s v="Government"/>
    <x v="2"/>
    <x v="4"/>
    <x v="3"/>
    <n v="1281"/>
    <n v="250"/>
    <x v="2"/>
    <n v="448350"/>
    <n v="62769"/>
    <n v="385581"/>
    <n v="333060"/>
    <n v="128100"/>
    <d v="2013-12-01T00:00:00"/>
    <n v="12"/>
    <s v="December"/>
    <s v="2013"/>
    <n v="0.33222591362126247"/>
    <n v="100"/>
    <n v="0.38461538461538464"/>
  </r>
  <r>
    <s v="Small Business"/>
    <x v="0"/>
    <x v="5"/>
    <x v="3"/>
    <n v="888"/>
    <n v="260"/>
    <x v="5"/>
    <n v="266400"/>
    <n v="37296"/>
    <n v="229104"/>
    <n v="222000"/>
    <n v="35520"/>
    <d v="2014-03-01T00:00:00"/>
    <n v="3"/>
    <s v="March"/>
    <s v="2014"/>
    <n v="0.15503875968992248"/>
    <n v="40"/>
    <n v="0.16"/>
  </r>
  <r>
    <s v="Enterprise"/>
    <x v="4"/>
    <x v="5"/>
    <x v="3"/>
    <n v="2844"/>
    <n v="260"/>
    <x v="4"/>
    <n v="355500"/>
    <n v="49770"/>
    <n v="305730"/>
    <n v="341280"/>
    <n v="-383940"/>
    <d v="2014-05-01T00:00:00"/>
    <n v="5"/>
    <s v="May"/>
    <s v="2014"/>
    <n v="-1.2558139534883721"/>
    <n v="-135"/>
    <n v="-1.125"/>
  </r>
  <r>
    <s v="Channel Partners"/>
    <x v="2"/>
    <x v="5"/>
    <x v="3"/>
    <n v="2475"/>
    <n v="260"/>
    <x v="3"/>
    <n v="29700"/>
    <n v="4158"/>
    <n v="25542"/>
    <n v="7425"/>
    <n v="-613800"/>
    <d v="2014-08-01T00:00:00"/>
    <n v="8"/>
    <s v="August"/>
    <s v="2014"/>
    <n v="-24.031007751937985"/>
    <n v="-248"/>
    <n v="-82.666666666666671"/>
  </r>
  <r>
    <s v="Midmarket"/>
    <x v="0"/>
    <x v="5"/>
    <x v="3"/>
    <n v="1743"/>
    <n v="260"/>
    <x v="1"/>
    <n v="26145"/>
    <n v="3660.3"/>
    <n v="22484.7"/>
    <n v="17430"/>
    <n v="-427035"/>
    <d v="2013-10-01T00:00:00"/>
    <n v="10"/>
    <s v="October"/>
    <s v="2013"/>
    <n v="-18.992248062015502"/>
    <n v="-245"/>
    <n v="-24.5"/>
  </r>
  <r>
    <s v="Channel Partners"/>
    <x v="4"/>
    <x v="5"/>
    <x v="3"/>
    <n v="2914"/>
    <n v="260"/>
    <x v="3"/>
    <n v="34968"/>
    <n v="4895.5200000000004"/>
    <n v="30072.48"/>
    <n v="8742"/>
    <n v="-722672"/>
    <d v="2014-10-01T00:00:00"/>
    <n v="10"/>
    <s v="October"/>
    <s v="2014"/>
    <n v="-24.031007751937985"/>
    <n v="-248"/>
    <n v="-82.666666666666671"/>
  </r>
  <r>
    <s v="Government"/>
    <x v="2"/>
    <x v="5"/>
    <x v="3"/>
    <n v="1731"/>
    <n v="260"/>
    <x v="6"/>
    <n v="12117"/>
    <n v="1696.38"/>
    <n v="10420.619999999999"/>
    <n v="8655"/>
    <n v="-437943"/>
    <d v="2014-10-01T00:00:00"/>
    <n v="10"/>
    <s v="October"/>
    <s v="2014"/>
    <n v="-42.026578073089702"/>
    <n v="-253"/>
    <n v="-50.6"/>
  </r>
  <r>
    <s v="Government"/>
    <x v="3"/>
    <x v="5"/>
    <x v="3"/>
    <n v="1727"/>
    <n v="260"/>
    <x v="6"/>
    <n v="12089"/>
    <n v="1692.46"/>
    <n v="10396.540000000001"/>
    <n v="8635"/>
    <n v="-436931"/>
    <d v="2013-10-01T00:00:00"/>
    <n v="10"/>
    <s v="October"/>
    <s v="2013"/>
    <n v="-42.026578073089695"/>
    <n v="-253"/>
    <n v="-50.6"/>
  </r>
  <r>
    <s v="Midmarket"/>
    <x v="3"/>
    <x v="5"/>
    <x v="3"/>
    <n v="1870"/>
    <n v="260"/>
    <x v="1"/>
    <n v="28050"/>
    <n v="3927"/>
    <n v="24123"/>
    <n v="18700"/>
    <n v="-458150"/>
    <d v="2013-11-01T00:00:00"/>
    <n v="11"/>
    <s v="November"/>
    <s v="2013"/>
    <n v="-18.992248062015506"/>
    <n v="-245"/>
    <n v="-24.5"/>
  </r>
  <r>
    <s v="Enterprise"/>
    <x v="2"/>
    <x v="0"/>
    <x v="3"/>
    <n v="1174"/>
    <n v="3"/>
    <x v="4"/>
    <n v="146750"/>
    <n v="22012.5"/>
    <n v="124737.5"/>
    <n v="140880"/>
    <n v="143228"/>
    <d v="2014-08-01T00:00:00"/>
    <n v="8"/>
    <s v="August"/>
    <s v="2014"/>
    <n v="1.148235294117647"/>
    <n v="122"/>
    <n v="1.0166666666666666"/>
  </r>
  <r>
    <s v="Enterprise"/>
    <x v="1"/>
    <x v="0"/>
    <x v="3"/>
    <n v="2767"/>
    <n v="3"/>
    <x v="4"/>
    <n v="345875"/>
    <n v="51881.25"/>
    <n v="293993.75"/>
    <n v="332040"/>
    <n v="337574"/>
    <d v="2014-08-01T00:00:00"/>
    <n v="8"/>
    <s v="August"/>
    <s v="2014"/>
    <n v="1.148235294117647"/>
    <n v="122"/>
    <n v="1.0166666666666666"/>
  </r>
  <r>
    <s v="Enterprise"/>
    <x v="1"/>
    <x v="0"/>
    <x v="3"/>
    <n v="1085"/>
    <n v="3"/>
    <x v="4"/>
    <n v="135625"/>
    <n v="20343.75"/>
    <n v="115281.25"/>
    <n v="130200"/>
    <n v="132370"/>
    <d v="2014-10-01T00:00:00"/>
    <n v="10"/>
    <s v="October"/>
    <s v="2014"/>
    <n v="1.148235294117647"/>
    <n v="122"/>
    <n v="1.0166666666666666"/>
  </r>
  <r>
    <s v="Small Business"/>
    <x v="3"/>
    <x v="1"/>
    <x v="3"/>
    <n v="546"/>
    <n v="5"/>
    <x v="5"/>
    <n v="163800"/>
    <n v="24570"/>
    <n v="139230"/>
    <n v="136500"/>
    <n v="161070"/>
    <d v="2014-10-01T00:00:00"/>
    <n v="10"/>
    <s v="October"/>
    <s v="2014"/>
    <n v="1.1568627450980393"/>
    <n v="295"/>
    <n v="1.18"/>
  </r>
  <r>
    <s v="Government"/>
    <x v="1"/>
    <x v="2"/>
    <x v="3"/>
    <n v="1158"/>
    <n v="10"/>
    <x v="0"/>
    <n v="23160"/>
    <n v="3474"/>
    <n v="19686"/>
    <n v="11580"/>
    <n v="11580"/>
    <d v="2014-03-01T00:00:00"/>
    <n v="3"/>
    <s v="March"/>
    <s v="2014"/>
    <n v="0.58823529411764708"/>
    <n v="10"/>
    <n v="1"/>
  </r>
  <r>
    <s v="Midmarket"/>
    <x v="0"/>
    <x v="2"/>
    <x v="3"/>
    <n v="1614"/>
    <n v="10"/>
    <x v="1"/>
    <n v="24210"/>
    <n v="3631.5"/>
    <n v="20578.5"/>
    <n v="16140"/>
    <n v="8070"/>
    <d v="2014-04-01T00:00:00"/>
    <n v="4"/>
    <s v="April"/>
    <s v="2014"/>
    <n v="0.39215686274509803"/>
    <n v="5"/>
    <n v="0.5"/>
  </r>
  <r>
    <s v="Government"/>
    <x v="3"/>
    <x v="2"/>
    <x v="3"/>
    <n v="2535"/>
    <n v="10"/>
    <x v="6"/>
    <n v="17745"/>
    <n v="2661.75"/>
    <n v="15083.25"/>
    <n v="12675"/>
    <n v="-7605"/>
    <d v="2014-04-01T00:00:00"/>
    <n v="4"/>
    <s v="April"/>
    <s v="2014"/>
    <n v="-0.50420168067226889"/>
    <n v="-3"/>
    <n v="-0.6"/>
  </r>
  <r>
    <s v="Government"/>
    <x v="3"/>
    <x v="2"/>
    <x v="3"/>
    <n v="2851"/>
    <n v="10"/>
    <x v="2"/>
    <n v="997850"/>
    <n v="149677.5"/>
    <n v="848172.5"/>
    <n v="741260"/>
    <n v="969340"/>
    <d v="2014-05-01T00:00:00"/>
    <n v="5"/>
    <s v="May"/>
    <s v="2014"/>
    <n v="1.1428571428571428"/>
    <n v="340"/>
    <n v="1.3076923076923077"/>
  </r>
  <r>
    <s v="Midmarket"/>
    <x v="0"/>
    <x v="2"/>
    <x v="3"/>
    <n v="2559"/>
    <n v="10"/>
    <x v="1"/>
    <n v="38385"/>
    <n v="5757.75"/>
    <n v="32627.25"/>
    <n v="25590"/>
    <n v="12795"/>
    <d v="2014-08-01T00:00:00"/>
    <n v="8"/>
    <s v="August"/>
    <s v="2014"/>
    <n v="0.39215686274509803"/>
    <n v="5"/>
    <n v="0.5"/>
  </r>
  <r>
    <s v="Government"/>
    <x v="4"/>
    <x v="2"/>
    <x v="3"/>
    <n v="267"/>
    <n v="10"/>
    <x v="0"/>
    <n v="5340"/>
    <n v="801"/>
    <n v="4539"/>
    <n v="2670"/>
    <n v="2670"/>
    <d v="2013-10-01T00:00:00"/>
    <n v="10"/>
    <s v="October"/>
    <s v="2013"/>
    <n v="0.58823529411764708"/>
    <n v="10"/>
    <n v="1"/>
  </r>
  <r>
    <s v="Enterprise"/>
    <x v="1"/>
    <x v="2"/>
    <x v="3"/>
    <n v="1085"/>
    <n v="10"/>
    <x v="4"/>
    <n v="135625"/>
    <n v="20343.75"/>
    <n v="115281.25"/>
    <n v="130200"/>
    <n v="124775"/>
    <d v="2014-10-01T00:00:00"/>
    <n v="10"/>
    <s v="October"/>
    <s v="2014"/>
    <n v="1.0823529411764705"/>
    <n v="115"/>
    <n v="0.95833333333333337"/>
  </r>
  <r>
    <s v="Midmarket"/>
    <x v="1"/>
    <x v="2"/>
    <x v="3"/>
    <n v="1175"/>
    <n v="10"/>
    <x v="1"/>
    <n v="17625"/>
    <n v="2643.75"/>
    <n v="14981.25"/>
    <n v="11750"/>
    <n v="5875"/>
    <d v="2014-10-01T00:00:00"/>
    <n v="10"/>
    <s v="October"/>
    <s v="2014"/>
    <n v="0.39215686274509803"/>
    <n v="5"/>
    <n v="0.5"/>
  </r>
  <r>
    <s v="Government"/>
    <x v="4"/>
    <x v="2"/>
    <x v="3"/>
    <n v="2007"/>
    <n v="10"/>
    <x v="2"/>
    <n v="702450"/>
    <n v="105367.5"/>
    <n v="597082.5"/>
    <n v="521820"/>
    <n v="682380"/>
    <d v="2013-11-01T00:00:00"/>
    <n v="11"/>
    <s v="November"/>
    <s v="2013"/>
    <n v="1.1428571428571428"/>
    <n v="340"/>
    <n v="1.3076923076923077"/>
  </r>
  <r>
    <s v="Government"/>
    <x v="3"/>
    <x v="2"/>
    <x v="3"/>
    <n v="2151"/>
    <n v="10"/>
    <x v="2"/>
    <n v="752850"/>
    <n v="112927.5"/>
    <n v="639922.5"/>
    <n v="559260"/>
    <n v="731340"/>
    <d v="2013-11-01T00:00:00"/>
    <n v="11"/>
    <s v="November"/>
    <s v="2013"/>
    <n v="1.1428571428571428"/>
    <n v="340"/>
    <n v="1.3076923076923077"/>
  </r>
  <r>
    <s v="Channel Partners"/>
    <x v="4"/>
    <x v="2"/>
    <x v="3"/>
    <n v="914"/>
    <n v="10"/>
    <x v="3"/>
    <n v="10968"/>
    <n v="1645.2"/>
    <n v="9322.7999999999993"/>
    <n v="2742"/>
    <n v="1828"/>
    <d v="2014-12-01T00:00:00"/>
    <n v="12"/>
    <s v="December"/>
    <s v="2014"/>
    <n v="0.19607843137254904"/>
    <n v="2"/>
    <n v="0.66666666666666663"/>
  </r>
  <r>
    <s v="Government"/>
    <x v="2"/>
    <x v="2"/>
    <x v="3"/>
    <n v="293"/>
    <n v="10"/>
    <x v="0"/>
    <n v="5860"/>
    <n v="879"/>
    <n v="4981"/>
    <n v="2930"/>
    <n v="2930"/>
    <d v="2014-12-01T00:00:00"/>
    <n v="12"/>
    <s v="December"/>
    <s v="2014"/>
    <n v="0.58823529411764708"/>
    <n v="10"/>
    <n v="1"/>
  </r>
  <r>
    <s v="Channel Partners"/>
    <x v="3"/>
    <x v="3"/>
    <x v="3"/>
    <n v="500"/>
    <n v="120"/>
    <x v="3"/>
    <n v="6000"/>
    <n v="900"/>
    <n v="5100"/>
    <n v="1500"/>
    <n v="-54000"/>
    <d v="2014-03-01T00:00:00"/>
    <n v="3"/>
    <s v="March"/>
    <s v="2014"/>
    <n v="-10.588235294117647"/>
    <n v="-108"/>
    <n v="-36"/>
  </r>
  <r>
    <s v="Midmarket"/>
    <x v="2"/>
    <x v="3"/>
    <x v="3"/>
    <n v="2826"/>
    <n v="120"/>
    <x v="1"/>
    <n v="42390"/>
    <n v="6358.5"/>
    <n v="36031.5"/>
    <n v="28260"/>
    <n v="-296730"/>
    <d v="2014-05-01T00:00:00"/>
    <n v="5"/>
    <s v="May"/>
    <s v="2014"/>
    <n v="-8.235294117647058"/>
    <n v="-105"/>
    <n v="-10.5"/>
  </r>
  <r>
    <s v="Enterprise"/>
    <x v="2"/>
    <x v="3"/>
    <x v="3"/>
    <n v="663"/>
    <n v="120"/>
    <x v="4"/>
    <n v="82875"/>
    <n v="12431.25"/>
    <n v="70443.75"/>
    <n v="79560"/>
    <n v="3315"/>
    <d v="2014-09-01T00:00:00"/>
    <n v="9"/>
    <s v="September"/>
    <s v="2014"/>
    <n v="4.7058823529411764E-2"/>
    <n v="5"/>
    <n v="4.1666666666666664E-2"/>
  </r>
  <r>
    <s v="Small Business"/>
    <x v="4"/>
    <x v="3"/>
    <x v="3"/>
    <n v="2574"/>
    <n v="120"/>
    <x v="5"/>
    <n v="772200"/>
    <n v="115830"/>
    <n v="656370"/>
    <n v="643500"/>
    <n v="463320"/>
    <d v="2013-11-01T00:00:00"/>
    <n v="11"/>
    <s v="November"/>
    <s v="2013"/>
    <n v="0.70588235294117652"/>
    <n v="180"/>
    <n v="0.72"/>
  </r>
  <r>
    <s v="Enterprise"/>
    <x v="4"/>
    <x v="3"/>
    <x v="3"/>
    <n v="2438"/>
    <n v="120"/>
    <x v="4"/>
    <n v="304750"/>
    <n v="45712.5"/>
    <n v="259037.5"/>
    <n v="292560"/>
    <n v="12190"/>
    <d v="2013-12-01T00:00:00"/>
    <n v="12"/>
    <s v="December"/>
    <s v="2013"/>
    <n v="4.7058823529411764E-2"/>
    <n v="5"/>
    <n v="4.1666666666666664E-2"/>
  </r>
  <r>
    <s v="Channel Partners"/>
    <x v="4"/>
    <x v="3"/>
    <x v="3"/>
    <n v="914"/>
    <n v="120"/>
    <x v="3"/>
    <n v="10968"/>
    <n v="1645.2"/>
    <n v="9322.7999999999993"/>
    <n v="2742"/>
    <n v="-98712"/>
    <d v="2014-12-01T00:00:00"/>
    <n v="12"/>
    <s v="December"/>
    <s v="2014"/>
    <n v="-10.588235294117649"/>
    <n v="-108"/>
    <n v="-36"/>
  </r>
  <r>
    <s v="Government"/>
    <x v="0"/>
    <x v="4"/>
    <x v="3"/>
    <n v="865.5"/>
    <n v="250"/>
    <x v="0"/>
    <n v="17310"/>
    <n v="2596.5"/>
    <n v="14713.5"/>
    <n v="8655"/>
    <n v="-199065"/>
    <d v="2014-07-01T00:00:00"/>
    <n v="7"/>
    <s v="July"/>
    <s v="2014"/>
    <n v="-13.529411764705882"/>
    <n v="-230"/>
    <n v="-23"/>
  </r>
  <r>
    <s v="Midmarket"/>
    <x v="1"/>
    <x v="4"/>
    <x v="3"/>
    <n v="492"/>
    <n v="250"/>
    <x v="1"/>
    <n v="7380"/>
    <n v="1107"/>
    <n v="6273"/>
    <n v="4920"/>
    <n v="-115620"/>
    <d v="2014-07-01T00:00:00"/>
    <n v="7"/>
    <s v="July"/>
    <s v="2014"/>
    <n v="-18.431372549019606"/>
    <n v="-235"/>
    <n v="-23.5"/>
  </r>
  <r>
    <s v="Government"/>
    <x v="4"/>
    <x v="4"/>
    <x v="3"/>
    <n v="267"/>
    <n v="250"/>
    <x v="0"/>
    <n v="5340"/>
    <n v="801"/>
    <n v="4539"/>
    <n v="2670"/>
    <n v="-61410"/>
    <d v="2013-10-01T00:00:00"/>
    <n v="10"/>
    <s v="October"/>
    <s v="2013"/>
    <n v="-13.529411764705882"/>
    <n v="-230"/>
    <n v="-23"/>
  </r>
  <r>
    <s v="Midmarket"/>
    <x v="1"/>
    <x v="4"/>
    <x v="3"/>
    <n v="1175"/>
    <n v="250"/>
    <x v="1"/>
    <n v="17625"/>
    <n v="2643.75"/>
    <n v="14981.25"/>
    <n v="11750"/>
    <n v="-276125"/>
    <d v="2014-10-01T00:00:00"/>
    <n v="10"/>
    <s v="October"/>
    <s v="2014"/>
    <n v="-18.431372549019606"/>
    <n v="-235"/>
    <n v="-23.5"/>
  </r>
  <r>
    <s v="Enterprise"/>
    <x v="0"/>
    <x v="4"/>
    <x v="3"/>
    <n v="2954"/>
    <n v="250"/>
    <x v="4"/>
    <n v="369250"/>
    <n v="55387.5"/>
    <n v="313862.5"/>
    <n v="354480"/>
    <n v="-369250"/>
    <d v="2013-11-01T00:00:00"/>
    <n v="11"/>
    <s v="November"/>
    <s v="2013"/>
    <n v="-1.1764705882352942"/>
    <n v="-125"/>
    <n v="-1.0416666666666667"/>
  </r>
  <r>
    <s v="Enterprise"/>
    <x v="1"/>
    <x v="4"/>
    <x v="3"/>
    <n v="552"/>
    <n v="250"/>
    <x v="4"/>
    <n v="69000"/>
    <n v="10350"/>
    <n v="58650"/>
    <n v="66240"/>
    <n v="-69000"/>
    <d v="2014-11-01T00:00:00"/>
    <n v="11"/>
    <s v="November"/>
    <s v="2014"/>
    <n v="-1.1764705882352942"/>
    <n v="-125"/>
    <n v="-1.0416666666666667"/>
  </r>
  <r>
    <s v="Government"/>
    <x v="2"/>
    <x v="4"/>
    <x v="3"/>
    <n v="293"/>
    <n v="250"/>
    <x v="0"/>
    <n v="5860"/>
    <n v="879"/>
    <n v="4981"/>
    <n v="2930"/>
    <n v="-67390"/>
    <d v="2014-12-01T00:00:00"/>
    <n v="12"/>
    <s v="December"/>
    <s v="2014"/>
    <n v="-13.529411764705882"/>
    <n v="-230"/>
    <n v="-23"/>
  </r>
  <r>
    <s v="Small Business"/>
    <x v="2"/>
    <x v="5"/>
    <x v="3"/>
    <n v="2475"/>
    <n v="260"/>
    <x v="5"/>
    <n v="742500"/>
    <n v="111375"/>
    <n v="631125"/>
    <n v="618750"/>
    <n v="99000"/>
    <d v="2014-03-01T00:00:00"/>
    <n v="3"/>
    <s v="March"/>
    <s v="2014"/>
    <n v="0.15686274509803921"/>
    <n v="40"/>
    <n v="0.16"/>
  </r>
  <r>
    <s v="Small Business"/>
    <x v="3"/>
    <x v="5"/>
    <x v="3"/>
    <n v="546"/>
    <n v="260"/>
    <x v="5"/>
    <n v="163800"/>
    <n v="24570"/>
    <n v="139230"/>
    <n v="136500"/>
    <n v="21840"/>
    <d v="2014-10-01T00:00:00"/>
    <n v="10"/>
    <s v="October"/>
    <s v="2014"/>
    <n v="0.15686274509803921"/>
    <n v="40"/>
    <n v="0.16"/>
  </r>
  <r>
    <s v="Government"/>
    <x v="3"/>
    <x v="1"/>
    <x v="3"/>
    <n v="1368"/>
    <n v="5"/>
    <x v="6"/>
    <n v="9576"/>
    <n v="1436.4"/>
    <n v="8139.6"/>
    <n v="6840"/>
    <n v="2736"/>
    <d v="2014-02-01T00:00:00"/>
    <n v="2"/>
    <s v="February"/>
    <s v="2014"/>
    <n v="0.33613445378151258"/>
    <n v="2"/>
    <n v="0.4"/>
  </r>
  <r>
    <s v="Government"/>
    <x v="0"/>
    <x v="2"/>
    <x v="3"/>
    <n v="723"/>
    <n v="10"/>
    <x v="6"/>
    <n v="5061"/>
    <n v="759.15000000000009"/>
    <n v="4301.8500000000004"/>
    <n v="3615"/>
    <n v="-2169"/>
    <d v="2014-04-01T00:00:00"/>
    <n v="4"/>
    <s v="April"/>
    <s v="2014"/>
    <n v="-0.50420168067226889"/>
    <n v="-3"/>
    <n v="-0.6"/>
  </r>
  <r>
    <s v="Channel Partners"/>
    <x v="4"/>
    <x v="4"/>
    <x v="3"/>
    <n v="1806"/>
    <n v="250"/>
    <x v="3"/>
    <n v="21672"/>
    <n v="3250.8"/>
    <n v="18421.2"/>
    <n v="5418"/>
    <n v="-429828"/>
    <d v="2014-05-01T00:00:00"/>
    <n v="5"/>
    <s v="May"/>
    <s v="2014"/>
    <n v="-23.333333333333332"/>
    <n v="-238"/>
    <n v="-79.33333333333332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131BC70-FAA1-48EA-81C5-87F384F41728}"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J5:K11" firstHeaderRow="1" firstDataRow="1" firstDataCol="1"/>
  <pivotFields count="16">
    <pivotField showAll="0"/>
    <pivotField axis="axisRow" showAll="0" sortType="descending">
      <items count="6">
        <item x="0"/>
        <item x="2"/>
        <item x="1"/>
        <item x="3"/>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64" showAll="0"/>
    <pivotField numFmtId="164" showAll="0"/>
    <pivotField numFmtId="164" showAll="0"/>
    <pivotField numFmtId="164" showAll="0"/>
    <pivotField numFmtId="164" showAll="0"/>
    <pivotField numFmtId="164" showAll="0"/>
    <pivotField dataField="1" numFmtId="164" showAll="0"/>
    <pivotField numFmtId="14" showAll="0"/>
    <pivotField showAll="0"/>
    <pivotField showAll="0"/>
    <pivotField showAll="0"/>
  </pivotFields>
  <rowFields count="1">
    <field x="1"/>
  </rowFields>
  <rowItems count="6">
    <i>
      <x v="3"/>
    </i>
    <i>
      <x v="2"/>
    </i>
    <i>
      <x v="4"/>
    </i>
    <i>
      <x/>
    </i>
    <i>
      <x v="1"/>
    </i>
    <i t="grand">
      <x/>
    </i>
  </rowItems>
  <colItems count="1">
    <i/>
  </colItems>
  <dataFields count="1">
    <dataField name="Sum of Profit" fld="11" baseField="0" baseItem="0" numFmtId="164"/>
  </dataFields>
  <chartFormats count="2">
    <chartFormat chart="0"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5C26931-4F3C-4770-937B-031769CDC322}"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40:D54" firstHeaderRow="1" firstDataRow="2" firstDataCol="1"/>
  <pivotFields count="16">
    <pivotField showAll="0"/>
    <pivotField showAll="0">
      <items count="6">
        <item x="0"/>
        <item x="2"/>
        <item x="1"/>
        <item x="3"/>
        <item x="4"/>
        <item t="default"/>
      </items>
    </pivotField>
    <pivotField showAll="0"/>
    <pivotField showAll="0"/>
    <pivotField showAll="0"/>
    <pivotField numFmtId="164" showAll="0"/>
    <pivotField numFmtId="164" showAll="0"/>
    <pivotField dataField="1" numFmtId="164" showAll="0"/>
    <pivotField numFmtId="164" showAll="0"/>
    <pivotField numFmtId="164" showAll="0"/>
    <pivotField numFmtId="164" showAll="0"/>
    <pivotField numFmtId="164" showAll="0"/>
    <pivotField numFmtId="14" showAll="0"/>
    <pivotField showAll="0"/>
    <pivotField axis="axisRow" showAll="0">
      <items count="13">
        <item x="0"/>
        <item x="8"/>
        <item x="3"/>
        <item x="10"/>
        <item x="11"/>
        <item x="1"/>
        <item x="4"/>
        <item x="5"/>
        <item x="6"/>
        <item x="7"/>
        <item x="9"/>
        <item x="2"/>
        <item t="default"/>
      </items>
    </pivotField>
    <pivotField axis="axisCol" showAll="0">
      <items count="3">
        <item x="1"/>
        <item x="0"/>
        <item t="default"/>
      </items>
    </pivotField>
  </pivotFields>
  <rowFields count="1">
    <field x="14"/>
  </rowFields>
  <rowItems count="13">
    <i>
      <x/>
    </i>
    <i>
      <x v="1"/>
    </i>
    <i>
      <x v="2"/>
    </i>
    <i>
      <x v="3"/>
    </i>
    <i>
      <x v="4"/>
    </i>
    <i>
      <x v="5"/>
    </i>
    <i>
      <x v="6"/>
    </i>
    <i>
      <x v="7"/>
    </i>
    <i>
      <x v="8"/>
    </i>
    <i>
      <x v="9"/>
    </i>
    <i>
      <x v="10"/>
    </i>
    <i>
      <x v="11"/>
    </i>
    <i t="grand">
      <x/>
    </i>
  </rowItems>
  <colFields count="1">
    <field x="15"/>
  </colFields>
  <colItems count="3">
    <i>
      <x/>
    </i>
    <i>
      <x v="1"/>
    </i>
    <i t="grand">
      <x/>
    </i>
  </colItems>
  <dataFields count="1">
    <dataField name="Sum of Gross Sales" fld="7" baseField="0" baseItem="0" numFmtId="164"/>
  </dataFields>
  <chartFormats count="2">
    <chartFormat chart="2" format="0" series="1">
      <pivotArea type="data" outline="0" fieldPosition="0">
        <references count="2">
          <reference field="4294967294" count="1" selected="0">
            <x v="0"/>
          </reference>
          <reference field="15" count="1" selected="0">
            <x v="0"/>
          </reference>
        </references>
      </pivotArea>
    </chartFormat>
    <chartFormat chart="2" format="1" series="1">
      <pivotArea type="data" outline="0" fieldPosition="0">
        <references count="2">
          <reference field="4294967294" count="1" selected="0">
            <x v="0"/>
          </reference>
          <reference field="1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0AED490-FEFB-4160-9EF2-3BAB1AD2ADB7}"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3:B27" firstHeaderRow="1" firstDataRow="1" firstDataCol="1"/>
  <pivotFields count="2">
    <pivotField axis="axisRow" allDrilled="1" showAll="0" dataSourceSort="1" defaultAttributeDrillState="1">
      <items count="4">
        <item s="1" x="0"/>
        <item s="1" x="1"/>
        <item s="1" x="2"/>
        <item t="default"/>
      </items>
    </pivotField>
    <pivotField dataField="1" subtotalTop="0" showAll="0" defaultSubtotal="0"/>
  </pivotFields>
  <rowFields count="1">
    <field x="0"/>
  </rowFields>
  <rowItems count="4">
    <i>
      <x/>
    </i>
    <i>
      <x v="1"/>
    </i>
    <i>
      <x v="2"/>
    </i>
    <i t="grand">
      <x/>
    </i>
  </rowItems>
  <colItems count="1">
    <i/>
  </colItems>
  <dataFields count="1">
    <dataField name="Average of profit margin" fld="1" subtotal="average" baseField="0" baseItem="0"/>
  </dataFields>
  <chartFormats count="1">
    <chartFormat chart="0" format="0"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Average of profit margin"/>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inancial+Sample (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D27E676-1F3F-418C-8E3E-ADAD7AED838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10" firstHeaderRow="1" firstDataRow="1" firstDataCol="1"/>
  <pivotFields count="16">
    <pivotField showAll="0"/>
    <pivotField showAll="0"/>
    <pivotField axis="axisRow" showAll="0" sortType="descending">
      <items count="7">
        <item x="5"/>
        <item x="0"/>
        <item x="1"/>
        <item x="2"/>
        <item x="3"/>
        <item x="4"/>
        <item t="default"/>
      </items>
      <autoSortScope>
        <pivotArea dataOnly="0" outline="0" fieldPosition="0">
          <references count="1">
            <reference field="4294967294" count="1" selected="0">
              <x v="0"/>
            </reference>
          </references>
        </pivotArea>
      </autoSortScope>
    </pivotField>
    <pivotField showAll="0"/>
    <pivotField showAll="0"/>
    <pivotField numFmtId="164" showAll="0"/>
    <pivotField numFmtId="164" showAll="0"/>
    <pivotField dataField="1" numFmtId="164" showAll="0"/>
    <pivotField numFmtId="164" showAll="0"/>
    <pivotField numFmtId="164" showAll="0"/>
    <pivotField numFmtId="164" showAll="0"/>
    <pivotField numFmtId="164" showAll="0"/>
    <pivotField numFmtId="14" showAll="0"/>
    <pivotField showAll="0"/>
    <pivotField showAll="0"/>
    <pivotField showAll="0"/>
  </pivotFields>
  <rowFields count="1">
    <field x="2"/>
  </rowFields>
  <rowItems count="7">
    <i>
      <x v="3"/>
    </i>
    <i>
      <x v="5"/>
    </i>
    <i>
      <x v="4"/>
    </i>
    <i>
      <x/>
    </i>
    <i>
      <x v="2"/>
    </i>
    <i>
      <x v="1"/>
    </i>
    <i t="grand">
      <x/>
    </i>
  </rowItems>
  <colItems count="1">
    <i/>
  </colItems>
  <dataFields count="1">
    <dataField name="Sum of Gross Sales" fld="7" baseField="0" baseItem="0" numFmtId="164"/>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5118B50-50AA-4A15-83CB-D58F7A09C25F}"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59:M68" firstHeaderRow="1" firstDataRow="3" firstDataCol="1"/>
  <pivotFields count="16">
    <pivotField showAll="0"/>
    <pivotField axis="axisCol" showAll="0">
      <items count="6">
        <item x="0"/>
        <item x="2"/>
        <item x="1"/>
        <item x="3"/>
        <item x="4"/>
        <item t="default"/>
      </items>
    </pivotField>
    <pivotField axis="axisRow" showAll="0" sortType="descending">
      <items count="7">
        <item x="5"/>
        <item x="0"/>
        <item x="1"/>
        <item x="2"/>
        <item x="3"/>
        <item x="4"/>
        <item t="default"/>
      </items>
      <autoSortScope>
        <pivotArea dataOnly="0" outline="0" fieldPosition="0">
          <references count="2">
            <reference field="4294967294" count="1" selected="0">
              <x v="1"/>
            </reference>
            <reference field="1" count="1" selected="0">
              <x v="0"/>
            </reference>
          </references>
        </pivotArea>
      </autoSortScope>
    </pivotField>
    <pivotField showAll="0"/>
    <pivotField showAll="0"/>
    <pivotField numFmtId="164" showAll="0"/>
    <pivotField numFmtId="164" showAll="0"/>
    <pivotField numFmtId="164" showAll="0">
      <items count="551">
        <item x="279"/>
        <item x="73"/>
        <item x="487"/>
        <item x="488"/>
        <item x="351"/>
        <item x="70"/>
        <item x="424"/>
        <item x="503"/>
        <item x="151"/>
        <item x="277"/>
        <item x="348"/>
        <item x="356"/>
        <item x="329"/>
        <item x="118"/>
        <item x="246"/>
        <item x="177"/>
        <item x="489"/>
        <item x="18"/>
        <item x="44"/>
        <item x="357"/>
        <item x="294"/>
        <item x="78"/>
        <item x="366"/>
        <item x="480"/>
        <item x="548"/>
        <item x="505"/>
        <item x="532"/>
        <item x="392"/>
        <item x="441"/>
        <item x="346"/>
        <item x="391"/>
        <item x="15"/>
        <item x="537"/>
        <item x="538"/>
        <item x="19"/>
        <item x="213"/>
        <item x="472"/>
        <item x="175"/>
        <item x="301"/>
        <item x="43"/>
        <item x="243"/>
        <item x="463"/>
        <item x="281"/>
        <item x="543"/>
        <item x="368"/>
        <item x="291"/>
        <item x="245"/>
        <item x="23"/>
        <item x="164"/>
        <item x="20"/>
        <item x="86"/>
        <item x="199"/>
        <item x="478"/>
        <item x="239"/>
        <item x="313"/>
        <item x="290"/>
        <item x="460"/>
        <item x="462"/>
        <item x="52"/>
        <item x="14"/>
        <item x="45"/>
        <item x="238"/>
        <item x="547"/>
        <item x="165"/>
        <item x="377"/>
        <item x="219"/>
        <item x="414"/>
        <item x="479"/>
        <item x="154"/>
        <item x="466"/>
        <item x="429"/>
        <item x="367"/>
        <item x="158"/>
        <item x="455"/>
        <item x="28"/>
        <item x="226"/>
        <item x="338"/>
        <item x="288"/>
        <item x="103"/>
        <item x="115"/>
        <item x="25"/>
        <item x="536"/>
        <item x="393"/>
        <item x="247"/>
        <item x="295"/>
        <item x="67"/>
        <item x="320"/>
        <item x="269"/>
        <item x="169"/>
        <item x="39"/>
        <item x="369"/>
        <item x="394"/>
        <item x="504"/>
        <item x="507"/>
        <item x="513"/>
        <item x="476"/>
        <item x="265"/>
        <item x="133"/>
        <item x="416"/>
        <item x="99"/>
        <item x="59"/>
        <item x="285"/>
        <item x="100"/>
        <item x="345"/>
        <item x="3"/>
        <item x="172"/>
        <item x="170"/>
        <item x="300"/>
        <item x="84"/>
        <item x="116"/>
        <item x="6"/>
        <item x="98"/>
        <item x="284"/>
        <item x="389"/>
        <item x="343"/>
        <item x="16"/>
        <item x="72"/>
        <item x="138"/>
        <item x="263"/>
        <item x="197"/>
        <item x="82"/>
        <item x="12"/>
        <item x="80"/>
        <item x="188"/>
        <item x="358"/>
        <item x="303"/>
        <item x="125"/>
        <item x="166"/>
        <item x="312"/>
        <item x="132"/>
        <item x="492"/>
        <item x="296"/>
        <item x="431"/>
        <item x="236"/>
        <item x="542"/>
        <item x="49"/>
        <item x="178"/>
        <item x="155"/>
        <item x="533"/>
        <item x="48"/>
        <item x="390"/>
        <item x="529"/>
        <item x="436"/>
        <item x="326"/>
        <item x="9"/>
        <item x="373"/>
        <item x="110"/>
        <item x="167"/>
        <item x="473"/>
        <item x="244"/>
        <item x="401"/>
        <item x="347"/>
        <item x="432"/>
        <item x="349"/>
        <item x="139"/>
        <item x="237"/>
        <item x="516"/>
        <item x="302"/>
        <item x="204"/>
        <item x="350"/>
        <item x="417"/>
        <item x="248"/>
        <item x="486"/>
        <item x="153"/>
        <item x="483"/>
        <item x="328"/>
        <item x="94"/>
        <item x="549"/>
        <item x="46"/>
        <item x="211"/>
        <item x="276"/>
        <item x="171"/>
        <item x="406"/>
        <item x="229"/>
        <item x="240"/>
        <item x="498"/>
        <item x="62"/>
        <item x="117"/>
        <item x="225"/>
        <item x="129"/>
        <item x="527"/>
        <item x="396"/>
        <item x="114"/>
        <item x="400"/>
        <item x="37"/>
        <item x="335"/>
        <item x="474"/>
        <item x="352"/>
        <item x="77"/>
        <item x="450"/>
        <item x="493"/>
        <item x="528"/>
        <item x="355"/>
        <item x="442"/>
        <item x="109"/>
        <item x="465"/>
        <item x="206"/>
        <item x="445"/>
        <item x="278"/>
        <item x="40"/>
        <item x="30"/>
        <item x="184"/>
        <item x="235"/>
        <item x="1"/>
        <item x="491"/>
        <item x="249"/>
        <item x="509"/>
        <item x="340"/>
        <item x="292"/>
        <item x="58"/>
        <item x="214"/>
        <item x="41"/>
        <item x="192"/>
        <item x="318"/>
        <item x="522"/>
        <item x="242"/>
        <item x="182"/>
        <item x="267"/>
        <item x="97"/>
        <item x="409"/>
        <item x="168"/>
        <item x="127"/>
        <item x="142"/>
        <item x="521"/>
        <item x="135"/>
        <item x="145"/>
        <item x="411"/>
        <item x="7"/>
        <item x="311"/>
        <item x="215"/>
        <item x="136"/>
        <item x="454"/>
        <item x="259"/>
        <item x="387"/>
        <item x="362"/>
        <item x="173"/>
        <item x="85"/>
        <item x="63"/>
        <item x="257"/>
        <item x="203"/>
        <item x="198"/>
        <item x="453"/>
        <item x="51"/>
        <item x="26"/>
        <item x="404"/>
        <item x="0"/>
        <item x="365"/>
        <item x="2"/>
        <item x="220"/>
        <item x="234"/>
        <item x="456"/>
        <item x="262"/>
        <item x="56"/>
        <item x="344"/>
        <item x="137"/>
        <item x="33"/>
        <item x="433"/>
        <item x="42"/>
        <item x="499"/>
        <item x="485"/>
        <item x="506"/>
        <item x="233"/>
        <item x="88"/>
        <item x="195"/>
        <item x="27"/>
        <item x="241"/>
        <item x="4"/>
        <item x="22"/>
        <item x="283"/>
        <item x="8"/>
        <item x="451"/>
        <item x="531"/>
        <item x="457"/>
        <item x="297"/>
        <item x="270"/>
        <item x="363"/>
        <item x="190"/>
        <item x="353"/>
        <item x="253"/>
        <item x="428"/>
        <item x="386"/>
        <item x="50"/>
        <item x="152"/>
        <item x="176"/>
        <item x="385"/>
        <item x="539"/>
        <item x="376"/>
        <item x="212"/>
        <item x="200"/>
        <item x="13"/>
        <item x="258"/>
        <item x="464"/>
        <item x="207"/>
        <item x="410"/>
        <item x="395"/>
        <item x="408"/>
        <item x="490"/>
        <item x="452"/>
        <item x="484"/>
        <item x="112"/>
        <item x="421"/>
        <item x="468"/>
        <item x="156"/>
        <item x="196"/>
        <item x="354"/>
        <item x="469"/>
        <item x="325"/>
        <item x="413"/>
        <item x="202"/>
        <item x="210"/>
        <item x="446"/>
        <item x="419"/>
        <item x="403"/>
        <item x="298"/>
        <item x="477"/>
        <item x="81"/>
        <item x="545"/>
        <item x="418"/>
        <item x="502"/>
        <item x="332"/>
        <item x="382"/>
        <item x="134"/>
        <item x="69"/>
        <item x="106"/>
        <item x="514"/>
        <item x="91"/>
        <item x="61"/>
        <item x="194"/>
        <item x="64"/>
        <item x="79"/>
        <item x="104"/>
        <item x="449"/>
        <item x="141"/>
        <item x="317"/>
        <item x="65"/>
        <item x="146"/>
        <item x="322"/>
        <item x="201"/>
        <item x="92"/>
        <item x="193"/>
        <item x="341"/>
        <item x="216"/>
        <item x="71"/>
        <item x="304"/>
        <item x="423"/>
        <item x="223"/>
        <item x="415"/>
        <item x="159"/>
        <item x="275"/>
        <item x="475"/>
        <item x="495"/>
        <item x="379"/>
        <item x="307"/>
        <item x="161"/>
        <item x="251"/>
        <item x="525"/>
        <item x="289"/>
        <item x="144"/>
        <item x="523"/>
        <item x="308"/>
        <item x="53"/>
        <item x="120"/>
        <item x="526"/>
        <item x="364"/>
        <item x="422"/>
        <item x="360"/>
        <item x="305"/>
        <item x="280"/>
        <item x="209"/>
        <item x="124"/>
        <item x="512"/>
        <item x="471"/>
        <item x="371"/>
        <item x="306"/>
        <item x="273"/>
        <item x="113"/>
        <item x="482"/>
        <item x="87"/>
        <item x="189"/>
        <item x="121"/>
        <item x="76"/>
        <item x="447"/>
        <item x="123"/>
        <item x="370"/>
        <item x="29"/>
        <item x="66"/>
        <item x="319"/>
        <item x="21"/>
        <item x="374"/>
        <item x="494"/>
        <item x="467"/>
        <item x="310"/>
        <item x="508"/>
        <item x="388"/>
        <item x="231"/>
        <item x="126"/>
        <item x="181"/>
        <item x="222"/>
        <item x="375"/>
        <item x="266"/>
        <item x="405"/>
        <item x="333"/>
        <item x="519"/>
        <item x="402"/>
        <item x="93"/>
        <item x="427"/>
        <item x="89"/>
        <item x="397"/>
        <item x="108"/>
        <item x="11"/>
        <item x="271"/>
        <item x="75"/>
        <item x="174"/>
        <item x="186"/>
        <item x="448"/>
        <item x="426"/>
        <item x="497"/>
        <item x="541"/>
        <item x="399"/>
        <item x="425"/>
        <item x="254"/>
        <item x="380"/>
        <item x="458"/>
        <item x="314"/>
        <item x="183"/>
        <item x="74"/>
        <item x="107"/>
        <item x="10"/>
        <item x="260"/>
        <item x="96"/>
        <item x="217"/>
        <item x="461"/>
        <item x="224"/>
        <item x="444"/>
        <item x="524"/>
        <item x="321"/>
        <item x="17"/>
        <item x="31"/>
        <item x="520"/>
        <item x="434"/>
        <item x="227"/>
        <item x="544"/>
        <item x="150"/>
        <item x="185"/>
        <item x="205"/>
        <item x="287"/>
        <item x="420"/>
        <item x="327"/>
        <item x="438"/>
        <item x="412"/>
        <item x="268"/>
        <item x="510"/>
        <item x="440"/>
        <item x="501"/>
        <item x="261"/>
        <item x="47"/>
        <item x="147"/>
        <item x="191"/>
        <item x="359"/>
        <item x="256"/>
        <item x="334"/>
        <item x="518"/>
        <item x="496"/>
        <item x="180"/>
        <item x="331"/>
        <item x="286"/>
        <item x="208"/>
        <item x="337"/>
        <item x="282"/>
        <item x="187"/>
        <item x="179"/>
        <item x="443"/>
        <item x="54"/>
        <item x="264"/>
        <item x="255"/>
        <item x="218"/>
        <item x="90"/>
        <item x="221"/>
        <item x="38"/>
        <item x="5"/>
        <item x="111"/>
        <item x="430"/>
        <item x="34"/>
        <item x="143"/>
        <item x="437"/>
        <item x="339"/>
        <item x="130"/>
        <item x="131"/>
        <item x="95"/>
        <item x="316"/>
        <item x="232"/>
        <item x="32"/>
        <item x="24"/>
        <item x="140"/>
        <item x="250"/>
        <item x="163"/>
        <item x="459"/>
        <item x="119"/>
        <item x="309"/>
        <item x="439"/>
        <item x="35"/>
        <item x="160"/>
        <item x="252"/>
        <item x="381"/>
        <item x="162"/>
        <item x="511"/>
        <item x="105"/>
        <item x="372"/>
        <item x="57"/>
        <item x="534"/>
        <item x="342"/>
        <item x="228"/>
        <item x="122"/>
        <item x="230"/>
        <item x="407"/>
        <item x="293"/>
        <item x="546"/>
        <item x="60"/>
        <item x="299"/>
        <item x="535"/>
        <item x="55"/>
        <item x="515"/>
        <item x="157"/>
        <item x="517"/>
        <item x="323"/>
        <item x="540"/>
        <item x="500"/>
        <item x="481"/>
        <item x="383"/>
        <item x="336"/>
        <item x="361"/>
        <item x="272"/>
        <item x="398"/>
        <item x="324"/>
        <item x="128"/>
        <item x="68"/>
        <item x="148"/>
        <item x="384"/>
        <item x="470"/>
        <item x="36"/>
        <item x="378"/>
        <item x="530"/>
        <item x="83"/>
        <item x="274"/>
        <item x="102"/>
        <item x="101"/>
        <item x="435"/>
        <item x="330"/>
        <item x="315"/>
        <item x="149"/>
        <item t="default"/>
      </items>
    </pivotField>
    <pivotField numFmtId="164" showAll="0"/>
    <pivotField dataField="1" numFmtId="164" showAll="0"/>
    <pivotField numFmtId="164" showAll="0"/>
    <pivotField dataField="1" numFmtId="164" showAll="0">
      <items count="693">
        <item x="555"/>
        <item x="482"/>
        <item x="561"/>
        <item x="495"/>
        <item x="344"/>
        <item x="390"/>
        <item x="655"/>
        <item x="645"/>
        <item x="562"/>
        <item x="569"/>
        <item x="39"/>
        <item x="522"/>
        <item x="291"/>
        <item x="217"/>
        <item x="484"/>
        <item x="524"/>
        <item x="563"/>
        <item x="444"/>
        <item x="653"/>
        <item x="263"/>
        <item x="265"/>
        <item x="571"/>
        <item x="174"/>
        <item x="47"/>
        <item x="384"/>
        <item x="427"/>
        <item x="50"/>
        <item x="528"/>
        <item x="262"/>
        <item x="319"/>
        <item x="40"/>
        <item x="476"/>
        <item x="486"/>
        <item x="554"/>
        <item x="618"/>
        <item x="95"/>
        <item x="483"/>
        <item x="46"/>
        <item x="422"/>
        <item x="658"/>
        <item x="170"/>
        <item x="166"/>
        <item x="48"/>
        <item x="605"/>
        <item x="656"/>
        <item x="657"/>
        <item x="691"/>
        <item x="523"/>
        <item x="654"/>
        <item x="49"/>
        <item x="218"/>
        <item x="592"/>
        <item x="44"/>
        <item x="318"/>
        <item x="520"/>
        <item x="433"/>
        <item x="447"/>
        <item x="83"/>
        <item x="173"/>
        <item x="320"/>
        <item x="652"/>
        <item x="493"/>
        <item x="684"/>
        <item x="601"/>
        <item x="393"/>
        <item x="292"/>
        <item x="567"/>
        <item x="205"/>
        <item x="299"/>
        <item x="568"/>
        <item x="617"/>
        <item x="133"/>
        <item x="395"/>
        <item x="379"/>
        <item x="391"/>
        <item x="57"/>
        <item x="260"/>
        <item x="477"/>
        <item x="355"/>
        <item x="138"/>
        <item x="468"/>
        <item x="603"/>
        <item x="251"/>
        <item x="558"/>
        <item x="676"/>
        <item x="140"/>
        <item x="220"/>
        <item x="261"/>
        <item x="51"/>
        <item x="428"/>
        <item x="321"/>
        <item x="559"/>
        <item x="254"/>
        <item x="516"/>
        <item x="219"/>
        <item x="683"/>
        <item x="442"/>
        <item x="308"/>
        <item x="350"/>
        <item x="296"/>
        <item x="200"/>
        <item x="380"/>
        <item x="216"/>
        <item x="294"/>
        <item x="446"/>
        <item x="494"/>
        <item x="432"/>
        <item x="87"/>
        <item x="33"/>
        <item x="141"/>
        <item x="602"/>
        <item x="347"/>
        <item x="94"/>
        <item x="441"/>
        <item x="425"/>
        <item x="41"/>
        <item x="202"/>
        <item x="519"/>
        <item x="680"/>
        <item x="600"/>
        <item x="340"/>
        <item x="167"/>
        <item x="525"/>
        <item x="317"/>
        <item x="394"/>
        <item x="389"/>
        <item x="288"/>
        <item x="31"/>
        <item x="35"/>
        <item x="209"/>
        <item x="287"/>
        <item x="199"/>
        <item x="255"/>
        <item x="122"/>
        <item x="52"/>
        <item x="472"/>
        <item x="307"/>
        <item x="207"/>
        <item x="341"/>
        <item x="264"/>
        <item x="594"/>
        <item x="349"/>
        <item x="314"/>
        <item x="315"/>
        <item x="526"/>
        <item x="445"/>
        <item x="129"/>
        <item x="496"/>
        <item x="681"/>
        <item x="127"/>
        <item x="429"/>
        <item x="599"/>
        <item x="258"/>
        <item x="604"/>
        <item x="397"/>
        <item x="306"/>
        <item x="679"/>
        <item x="91"/>
        <item x="90"/>
        <item x="553"/>
        <item x="443"/>
        <item x="463"/>
        <item x="130"/>
        <item x="96"/>
        <item x="479"/>
        <item x="448"/>
        <item x="178"/>
        <item x="56"/>
        <item x="461"/>
        <item x="596"/>
        <item x="521"/>
        <item x="685"/>
        <item x="517"/>
        <item x="616"/>
        <item x="686"/>
        <item x="595"/>
        <item x="378"/>
        <item x="88"/>
        <item x="316"/>
        <item x="682"/>
        <item x="338"/>
        <item x="641"/>
        <item x="343"/>
        <item x="250"/>
        <item x="128"/>
        <item x="675"/>
        <item x="462"/>
        <item x="492"/>
        <item x="597"/>
        <item x="471"/>
        <item x="84"/>
        <item x="491"/>
        <item x="416"/>
        <item x="467"/>
        <item x="75"/>
        <item x="187"/>
        <item x="53"/>
        <item x="587"/>
        <item x="214"/>
        <item x="665"/>
        <item x="489"/>
        <item x="372"/>
        <item x="213"/>
        <item x="238"/>
        <item x="248"/>
        <item x="336"/>
        <item x="119"/>
        <item x="376"/>
        <item x="172"/>
        <item x="635"/>
        <item x="371"/>
        <item x="580"/>
        <item x="212"/>
        <item x="366"/>
        <item x="25"/>
        <item x="367"/>
        <item x="313"/>
        <item x="55"/>
        <item x="21"/>
        <item x="690"/>
        <item x="370"/>
        <item x="529"/>
        <item x="440"/>
        <item x="354"/>
        <item x="610"/>
        <item x="20"/>
        <item x="451"/>
        <item x="629"/>
        <item x="352"/>
        <item x="276"/>
        <item x="150"/>
        <item x="193"/>
        <item x="609"/>
        <item x="586"/>
        <item x="612"/>
        <item x="80"/>
        <item x="37"/>
        <item x="27"/>
        <item x="673"/>
        <item x="549"/>
        <item x="591"/>
        <item x="437"/>
        <item x="120"/>
        <item x="121"/>
        <item x="227"/>
        <item x="109"/>
        <item x="211"/>
        <item x="490"/>
        <item x="460"/>
        <item x="111"/>
        <item x="576"/>
        <item x="632"/>
        <item x="668"/>
        <item x="689"/>
        <item x="159"/>
        <item x="22"/>
        <item x="615"/>
        <item x="280"/>
        <item x="419"/>
        <item x="16"/>
        <item x="674"/>
        <item x="405"/>
        <item x="435"/>
        <item x="399"/>
        <item x="86"/>
        <item x="196"/>
        <item x="630"/>
        <item x="449"/>
        <item x="257"/>
        <item x="414"/>
        <item x="114"/>
        <item x="71"/>
        <item x="79"/>
        <item x="156"/>
        <item x="148"/>
        <item x="252"/>
        <item x="125"/>
        <item x="225"/>
        <item x="577"/>
        <item x="13"/>
        <item x="256"/>
        <item x="637"/>
        <item x="283"/>
        <item x="85"/>
        <item x="450"/>
        <item x="285"/>
        <item x="104"/>
        <item x="536"/>
        <item x="510"/>
        <item x="215"/>
        <item x="17"/>
        <item x="18"/>
        <item x="273"/>
        <item x="537"/>
        <item x="335"/>
        <item x="184"/>
        <item x="304"/>
        <item x="634"/>
        <item x="670"/>
        <item x="357"/>
        <item x="611"/>
        <item x="412"/>
        <item x="15"/>
        <item x="309"/>
        <item x="534"/>
        <item x="64"/>
        <item x="364"/>
        <item x="574"/>
        <item x="74"/>
        <item x="588"/>
        <item x="640"/>
        <item x="465"/>
        <item x="102"/>
        <item x="509"/>
        <item x="664"/>
        <item x="147"/>
        <item x="100"/>
        <item x="303"/>
        <item x="614"/>
        <item x="32"/>
        <item x="543"/>
        <item x="6"/>
        <item x="469"/>
        <item x="118"/>
        <item x="361"/>
        <item x="161"/>
        <item x="438"/>
        <item x="512"/>
        <item x="228"/>
        <item x="222"/>
        <item x="164"/>
        <item x="60"/>
        <item x="176"/>
        <item x="136"/>
        <item x="439"/>
        <item x="339"/>
        <item x="330"/>
        <item x="420"/>
        <item x="195"/>
        <item x="249"/>
        <item x="360"/>
        <item x="3"/>
        <item x="131"/>
        <item x="126"/>
        <item x="28"/>
        <item x="488"/>
        <item x="9"/>
        <item x="502"/>
        <item x="459"/>
        <item x="302"/>
        <item x="507"/>
        <item x="434"/>
        <item x="177"/>
        <item x="179"/>
        <item x="54"/>
        <item x="663"/>
        <item x="98"/>
        <item x="106"/>
        <item x="608"/>
        <item x="678"/>
        <item x="550"/>
        <item x="633"/>
        <item x="24"/>
        <item x="589"/>
        <item x="667"/>
        <item x="61"/>
        <item x="234"/>
        <item x="241"/>
        <item x="149"/>
        <item x="647"/>
        <item x="368"/>
        <item x="286"/>
        <item x="243"/>
        <item x="36"/>
        <item x="171"/>
        <item x="436"/>
        <item x="331"/>
        <item x="566"/>
        <item x="332"/>
        <item x="403"/>
        <item x="312"/>
        <item x="232"/>
        <item x="58"/>
        <item x="221"/>
        <item x="310"/>
        <item x="544"/>
        <item x="497"/>
        <item x="146"/>
        <item x="305"/>
        <item x="7"/>
        <item x="246"/>
        <item x="623"/>
        <item x="29"/>
        <item x="410"/>
        <item x="565"/>
        <item x="501"/>
        <item x="579"/>
        <item x="271"/>
        <item x="270"/>
        <item x="281"/>
        <item x="353"/>
        <item x="373"/>
        <item x="457"/>
        <item x="182"/>
        <item x="175"/>
        <item x="70"/>
        <item x="274"/>
        <item x="456"/>
        <item x="194"/>
        <item x="505"/>
        <item x="474"/>
        <item x="688"/>
        <item x="68"/>
        <item x="1"/>
        <item x="631"/>
        <item x="103"/>
        <item x="511"/>
        <item x="63"/>
        <item x="613"/>
        <item x="560"/>
        <item x="275"/>
        <item x="10"/>
        <item x="359"/>
        <item x="396"/>
        <item x="538"/>
        <item x="2"/>
        <item x="301"/>
        <item x="582"/>
        <item x="223"/>
        <item x="134"/>
        <item x="247"/>
        <item x="583"/>
        <item x="0"/>
        <item x="624"/>
        <item x="8"/>
        <item x="607"/>
        <item x="4"/>
        <item x="514"/>
        <item x="374"/>
        <item x="570"/>
        <item x="527"/>
        <item x="311"/>
        <item x="533"/>
        <item x="226"/>
        <item x="578"/>
        <item x="487"/>
        <item x="272"/>
        <item x="203"/>
        <item x="651"/>
        <item x="385"/>
        <item x="62"/>
        <item x="388"/>
        <item x="14"/>
        <item x="386"/>
        <item x="564"/>
        <item x="606"/>
        <item x="144"/>
        <item x="137"/>
        <item x="504"/>
        <item x="345"/>
        <item x="643"/>
        <item x="92"/>
        <item x="267"/>
        <item x="269"/>
        <item x="649"/>
        <item x="351"/>
        <item x="383"/>
        <item x="293"/>
        <item x="556"/>
        <item x="99"/>
        <item x="485"/>
        <item x="298"/>
        <item x="628"/>
        <item x="381"/>
        <item x="648"/>
        <item x="110"/>
        <item x="142"/>
        <item x="518"/>
        <item x="73"/>
        <item x="245"/>
        <item x="76"/>
        <item x="77"/>
        <item x="97"/>
        <item x="188"/>
        <item x="112"/>
        <item x="197"/>
        <item x="426"/>
        <item x="168"/>
        <item x="89"/>
        <item x="402"/>
        <item x="181"/>
        <item x="392"/>
        <item x="407"/>
        <item x="557"/>
        <item x="687"/>
        <item x="244"/>
        <item x="38"/>
        <item x="387"/>
        <item x="43"/>
        <item x="277"/>
        <item x="268"/>
        <item x="431"/>
        <item x="382"/>
        <item x="475"/>
        <item x="481"/>
        <item x="590"/>
        <item x="266"/>
        <item x="295"/>
        <item x="669"/>
        <item x="620"/>
        <item x="646"/>
        <item x="650"/>
        <item x="365"/>
        <item x="328"/>
        <item x="198"/>
        <item x="661"/>
        <item x="423"/>
        <item x="323"/>
        <item x="424"/>
        <item x="186"/>
        <item x="346"/>
        <item x="253"/>
        <item x="93"/>
        <item x="165"/>
        <item x="659"/>
        <item x="65"/>
        <item x="464"/>
        <item x="162"/>
        <item x="297"/>
        <item x="42"/>
        <item x="470"/>
        <item x="152"/>
        <item x="210"/>
        <item x="662"/>
        <item x="169"/>
        <item x="206"/>
        <item x="458"/>
        <item x="208"/>
        <item x="158"/>
        <item x="453"/>
        <item x="585"/>
        <item x="430"/>
        <item x="300"/>
        <item x="478"/>
        <item x="356"/>
        <item x="135"/>
        <item x="163"/>
        <item x="105"/>
        <item x="157"/>
        <item x="480"/>
        <item x="155"/>
        <item x="145"/>
        <item x="240"/>
        <item x="153"/>
        <item x="78"/>
        <item x="455"/>
        <item x="204"/>
        <item x="289"/>
        <item x="404"/>
        <item x="259"/>
        <item x="552"/>
        <item x="23"/>
        <item x="160"/>
        <item x="34"/>
        <item x="581"/>
        <item x="619"/>
        <item x="636"/>
        <item x="113"/>
        <item x="342"/>
        <item x="284"/>
        <item x="45"/>
        <item x="542"/>
        <item x="231"/>
        <item x="506"/>
        <item x="348"/>
        <item x="532"/>
        <item x="503"/>
        <item x="107"/>
        <item x="139"/>
        <item x="236"/>
        <item x="498"/>
        <item x="473"/>
        <item x="513"/>
        <item x="12"/>
        <item x="239"/>
        <item x="132"/>
        <item x="421"/>
        <item x="224"/>
        <item x="531"/>
        <item x="500"/>
        <item x="337"/>
        <item x="622"/>
        <item x="326"/>
        <item x="418"/>
        <item x="541"/>
        <item x="530"/>
        <item x="117"/>
        <item x="411"/>
        <item x="11"/>
        <item x="572"/>
        <item x="551"/>
        <item x="415"/>
        <item x="233"/>
        <item x="398"/>
        <item x="333"/>
        <item x="406"/>
        <item x="660"/>
        <item x="278"/>
        <item x="575"/>
        <item x="19"/>
        <item x="192"/>
        <item x="235"/>
        <item x="625"/>
        <item x="539"/>
        <item x="363"/>
        <item x="413"/>
        <item x="546"/>
        <item x="515"/>
        <item x="638"/>
        <item x="329"/>
        <item x="548"/>
        <item x="334"/>
        <item x="189"/>
        <item x="466"/>
        <item x="627"/>
        <item x="242"/>
        <item x="59"/>
        <item x="452"/>
        <item x="230"/>
        <item x="642"/>
        <item x="621"/>
        <item x="644"/>
        <item x="362"/>
        <item x="377"/>
        <item x="677"/>
        <item x="237"/>
        <item x="598"/>
        <item x="358"/>
        <item x="290"/>
        <item x="229"/>
        <item x="66"/>
        <item x="327"/>
        <item x="201"/>
        <item x="108"/>
        <item x="279"/>
        <item x="282"/>
        <item x="30"/>
        <item x="143"/>
        <item x="535"/>
        <item x="5"/>
        <item x="545"/>
        <item x="183"/>
        <item x="115"/>
        <item x="401"/>
        <item x="26"/>
        <item x="185"/>
        <item x="180"/>
        <item x="593"/>
        <item x="322"/>
        <item x="151"/>
        <item x="573"/>
        <item x="547"/>
        <item x="325"/>
        <item x="324"/>
        <item x="639"/>
        <item x="124"/>
        <item x="69"/>
        <item x="123"/>
        <item x="671"/>
        <item x="417"/>
        <item x="154"/>
        <item x="369"/>
        <item x="508"/>
        <item x="375"/>
        <item x="672"/>
        <item x="82"/>
        <item x="72"/>
        <item x="408"/>
        <item x="67"/>
        <item x="626"/>
        <item x="454"/>
        <item x="409"/>
        <item x="499"/>
        <item x="81"/>
        <item x="190"/>
        <item x="584"/>
        <item x="666"/>
        <item x="116"/>
        <item x="101"/>
        <item x="540"/>
        <item x="400"/>
        <item x="191"/>
        <item t="default"/>
      </items>
    </pivotField>
    <pivotField numFmtId="14" showAll="0"/>
    <pivotField showAll="0"/>
    <pivotField showAll="0"/>
    <pivotField showAll="0"/>
  </pivotFields>
  <rowFields count="1">
    <field x="2"/>
  </rowFields>
  <rowItems count="7">
    <i>
      <x v="3"/>
    </i>
    <i>
      <x v="2"/>
    </i>
    <i>
      <x v="1"/>
    </i>
    <i>
      <x v="4"/>
    </i>
    <i>
      <x/>
    </i>
    <i>
      <x v="5"/>
    </i>
    <i t="grand">
      <x/>
    </i>
  </rowItems>
  <colFields count="2">
    <field x="1"/>
    <field x="-2"/>
  </colFields>
  <colItems count="12">
    <i>
      <x/>
      <x/>
    </i>
    <i r="1" i="1">
      <x v="1"/>
    </i>
    <i>
      <x v="1"/>
      <x/>
    </i>
    <i r="1" i="1">
      <x v="1"/>
    </i>
    <i>
      <x v="2"/>
      <x/>
    </i>
    <i r="1" i="1">
      <x v="1"/>
    </i>
    <i>
      <x v="3"/>
      <x/>
    </i>
    <i r="1" i="1">
      <x v="1"/>
    </i>
    <i>
      <x v="4"/>
      <x/>
    </i>
    <i r="1" i="1">
      <x v="1"/>
    </i>
    <i t="grand">
      <x/>
    </i>
    <i t="grand" i="1">
      <x/>
    </i>
  </colItems>
  <dataFields count="2">
    <dataField name="Sum of  Sales" fld="9" baseField="0" baseItem="0" numFmtId="164"/>
    <dataField name="Sum of Profit" fld="11" baseField="0" baseItem="0" numFmtId="164"/>
  </dataFields>
  <formats count="1">
    <format dxfId="2">
      <pivotArea collapsedLevelsAreSubtotals="1" fieldPosition="0">
        <references count="3">
          <reference field="4294967294" count="1" selected="0">
            <x v="0"/>
          </reference>
          <reference field="1" count="1" selected="0">
            <x v="0"/>
          </reference>
          <reference field="2" count="1">
            <x v="0"/>
          </reference>
        </references>
      </pivotArea>
    </format>
  </formats>
  <chartFormats count="10">
    <chartFormat chart="4" format="0" series="1">
      <pivotArea type="data" outline="0" fieldPosition="0">
        <references count="2">
          <reference field="4294967294" count="1" selected="0">
            <x v="0"/>
          </reference>
          <reference field="1" count="1" selected="0">
            <x v="0"/>
          </reference>
        </references>
      </pivotArea>
    </chartFormat>
    <chartFormat chart="4" format="1" series="1">
      <pivotArea type="data" outline="0" fieldPosition="0">
        <references count="2">
          <reference field="4294967294" count="1" selected="0">
            <x v="1"/>
          </reference>
          <reference field="1" count="1" selected="0">
            <x v="0"/>
          </reference>
        </references>
      </pivotArea>
    </chartFormat>
    <chartFormat chart="4" format="2" series="1">
      <pivotArea type="data" outline="0" fieldPosition="0">
        <references count="2">
          <reference field="4294967294" count="1" selected="0">
            <x v="0"/>
          </reference>
          <reference field="1" count="1" selected="0">
            <x v="1"/>
          </reference>
        </references>
      </pivotArea>
    </chartFormat>
    <chartFormat chart="4" format="3" series="1">
      <pivotArea type="data" outline="0" fieldPosition="0">
        <references count="2">
          <reference field="4294967294" count="1" selected="0">
            <x v="1"/>
          </reference>
          <reference field="1" count="1" selected="0">
            <x v="1"/>
          </reference>
        </references>
      </pivotArea>
    </chartFormat>
    <chartFormat chart="4" format="4" series="1">
      <pivotArea type="data" outline="0" fieldPosition="0">
        <references count="2">
          <reference field="4294967294" count="1" selected="0">
            <x v="0"/>
          </reference>
          <reference field="1" count="1" selected="0">
            <x v="2"/>
          </reference>
        </references>
      </pivotArea>
    </chartFormat>
    <chartFormat chart="4" format="5" series="1">
      <pivotArea type="data" outline="0" fieldPosition="0">
        <references count="2">
          <reference field="4294967294" count="1" selected="0">
            <x v="1"/>
          </reference>
          <reference field="1" count="1" selected="0">
            <x v="2"/>
          </reference>
        </references>
      </pivotArea>
    </chartFormat>
    <chartFormat chart="4" format="6" series="1">
      <pivotArea type="data" outline="0" fieldPosition="0">
        <references count="2">
          <reference field="4294967294" count="1" selected="0">
            <x v="0"/>
          </reference>
          <reference field="1" count="1" selected="0">
            <x v="3"/>
          </reference>
        </references>
      </pivotArea>
    </chartFormat>
    <chartFormat chart="4" format="7" series="1">
      <pivotArea type="data" outline="0" fieldPosition="0">
        <references count="2">
          <reference field="4294967294" count="1" selected="0">
            <x v="1"/>
          </reference>
          <reference field="1" count="1" selected="0">
            <x v="3"/>
          </reference>
        </references>
      </pivotArea>
    </chartFormat>
    <chartFormat chart="4" format="8" series="1">
      <pivotArea type="data" outline="0" fieldPosition="0">
        <references count="2">
          <reference field="4294967294" count="1" selected="0">
            <x v="0"/>
          </reference>
          <reference field="1" count="1" selected="0">
            <x v="4"/>
          </reference>
        </references>
      </pivotArea>
    </chartFormat>
    <chartFormat chart="4" format="9" series="1">
      <pivotArea type="data" outline="0" fieldPosition="0">
        <references count="2">
          <reference field="4294967294" count="1" selected="0">
            <x v="1"/>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896815B-A62B-4A89-9A26-FD64C6C1F0AC}"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J24:K30" firstHeaderRow="1" firstDataRow="1" firstDataCol="1"/>
  <pivotFields count="16">
    <pivotField axis="axisRow" showAll="0" sortType="descending">
      <items count="6">
        <item x="2"/>
        <item x="3"/>
        <item x="0"/>
        <item x="1"/>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numFmtId="164" showAll="0"/>
    <pivotField numFmtId="164" showAll="0"/>
    <pivotField numFmtId="164" showAll="0">
      <items count="551">
        <item x="279"/>
        <item x="73"/>
        <item x="487"/>
        <item x="488"/>
        <item x="351"/>
        <item x="70"/>
        <item x="424"/>
        <item x="503"/>
        <item x="151"/>
        <item x="277"/>
        <item x="348"/>
        <item x="356"/>
        <item x="329"/>
        <item x="118"/>
        <item x="246"/>
        <item x="177"/>
        <item x="489"/>
        <item x="18"/>
        <item x="44"/>
        <item x="357"/>
        <item x="294"/>
        <item x="78"/>
        <item x="366"/>
        <item x="480"/>
        <item x="548"/>
        <item x="505"/>
        <item x="532"/>
        <item x="392"/>
        <item x="441"/>
        <item x="346"/>
        <item x="391"/>
        <item x="15"/>
        <item x="537"/>
        <item x="538"/>
        <item x="19"/>
        <item x="213"/>
        <item x="472"/>
        <item x="175"/>
        <item x="301"/>
        <item x="43"/>
        <item x="243"/>
        <item x="463"/>
        <item x="281"/>
        <item x="543"/>
        <item x="368"/>
        <item x="291"/>
        <item x="245"/>
        <item x="23"/>
        <item x="164"/>
        <item x="20"/>
        <item x="86"/>
        <item x="199"/>
        <item x="478"/>
        <item x="239"/>
        <item x="313"/>
        <item x="290"/>
        <item x="460"/>
        <item x="462"/>
        <item x="52"/>
        <item x="14"/>
        <item x="45"/>
        <item x="238"/>
        <item x="547"/>
        <item x="165"/>
        <item x="377"/>
        <item x="219"/>
        <item x="414"/>
        <item x="479"/>
        <item x="154"/>
        <item x="466"/>
        <item x="429"/>
        <item x="367"/>
        <item x="158"/>
        <item x="455"/>
        <item x="28"/>
        <item x="226"/>
        <item x="338"/>
        <item x="288"/>
        <item x="103"/>
        <item x="115"/>
        <item x="25"/>
        <item x="536"/>
        <item x="393"/>
        <item x="247"/>
        <item x="295"/>
        <item x="67"/>
        <item x="320"/>
        <item x="269"/>
        <item x="169"/>
        <item x="39"/>
        <item x="369"/>
        <item x="394"/>
        <item x="504"/>
        <item x="507"/>
        <item x="513"/>
        <item x="476"/>
        <item x="265"/>
        <item x="133"/>
        <item x="416"/>
        <item x="99"/>
        <item x="59"/>
        <item x="285"/>
        <item x="100"/>
        <item x="345"/>
        <item x="3"/>
        <item x="172"/>
        <item x="170"/>
        <item x="300"/>
        <item x="84"/>
        <item x="116"/>
        <item x="6"/>
        <item x="98"/>
        <item x="284"/>
        <item x="389"/>
        <item x="343"/>
        <item x="16"/>
        <item x="72"/>
        <item x="138"/>
        <item x="263"/>
        <item x="197"/>
        <item x="82"/>
        <item x="12"/>
        <item x="80"/>
        <item x="188"/>
        <item x="358"/>
        <item x="303"/>
        <item x="125"/>
        <item x="166"/>
        <item x="312"/>
        <item x="132"/>
        <item x="492"/>
        <item x="296"/>
        <item x="431"/>
        <item x="236"/>
        <item x="542"/>
        <item x="49"/>
        <item x="178"/>
        <item x="155"/>
        <item x="533"/>
        <item x="48"/>
        <item x="390"/>
        <item x="529"/>
        <item x="436"/>
        <item x="326"/>
        <item x="9"/>
        <item x="373"/>
        <item x="110"/>
        <item x="167"/>
        <item x="473"/>
        <item x="244"/>
        <item x="401"/>
        <item x="347"/>
        <item x="432"/>
        <item x="349"/>
        <item x="139"/>
        <item x="237"/>
        <item x="516"/>
        <item x="302"/>
        <item x="204"/>
        <item x="350"/>
        <item x="417"/>
        <item x="248"/>
        <item x="486"/>
        <item x="153"/>
        <item x="483"/>
        <item x="328"/>
        <item x="94"/>
        <item x="549"/>
        <item x="46"/>
        <item x="211"/>
        <item x="276"/>
        <item x="171"/>
        <item x="406"/>
        <item x="229"/>
        <item x="240"/>
        <item x="498"/>
        <item x="62"/>
        <item x="117"/>
        <item x="225"/>
        <item x="129"/>
        <item x="527"/>
        <item x="396"/>
        <item x="114"/>
        <item x="400"/>
        <item x="37"/>
        <item x="335"/>
        <item x="474"/>
        <item x="352"/>
        <item x="77"/>
        <item x="450"/>
        <item x="493"/>
        <item x="528"/>
        <item x="355"/>
        <item x="442"/>
        <item x="109"/>
        <item x="465"/>
        <item x="206"/>
        <item x="445"/>
        <item x="278"/>
        <item x="40"/>
        <item x="30"/>
        <item x="184"/>
        <item x="235"/>
        <item x="1"/>
        <item x="491"/>
        <item x="249"/>
        <item x="509"/>
        <item x="340"/>
        <item x="292"/>
        <item x="58"/>
        <item x="214"/>
        <item x="41"/>
        <item x="192"/>
        <item x="318"/>
        <item x="522"/>
        <item x="242"/>
        <item x="182"/>
        <item x="267"/>
        <item x="97"/>
        <item x="409"/>
        <item x="168"/>
        <item x="127"/>
        <item x="142"/>
        <item x="521"/>
        <item x="135"/>
        <item x="145"/>
        <item x="411"/>
        <item x="7"/>
        <item x="311"/>
        <item x="215"/>
        <item x="136"/>
        <item x="454"/>
        <item x="259"/>
        <item x="387"/>
        <item x="362"/>
        <item x="173"/>
        <item x="85"/>
        <item x="63"/>
        <item x="257"/>
        <item x="203"/>
        <item x="198"/>
        <item x="453"/>
        <item x="51"/>
        <item x="26"/>
        <item x="404"/>
        <item x="0"/>
        <item x="365"/>
        <item x="2"/>
        <item x="220"/>
        <item x="234"/>
        <item x="456"/>
        <item x="262"/>
        <item x="56"/>
        <item x="344"/>
        <item x="137"/>
        <item x="33"/>
        <item x="433"/>
        <item x="42"/>
        <item x="499"/>
        <item x="485"/>
        <item x="506"/>
        <item x="233"/>
        <item x="88"/>
        <item x="195"/>
        <item x="27"/>
        <item x="241"/>
        <item x="4"/>
        <item x="22"/>
        <item x="283"/>
        <item x="8"/>
        <item x="451"/>
        <item x="531"/>
        <item x="457"/>
        <item x="297"/>
        <item x="270"/>
        <item x="363"/>
        <item x="190"/>
        <item x="353"/>
        <item x="253"/>
        <item x="428"/>
        <item x="386"/>
        <item x="50"/>
        <item x="152"/>
        <item x="176"/>
        <item x="385"/>
        <item x="539"/>
        <item x="376"/>
        <item x="212"/>
        <item x="200"/>
        <item x="13"/>
        <item x="258"/>
        <item x="464"/>
        <item x="207"/>
        <item x="410"/>
        <item x="395"/>
        <item x="408"/>
        <item x="490"/>
        <item x="452"/>
        <item x="484"/>
        <item x="112"/>
        <item x="421"/>
        <item x="468"/>
        <item x="156"/>
        <item x="196"/>
        <item x="354"/>
        <item x="469"/>
        <item x="325"/>
        <item x="413"/>
        <item x="202"/>
        <item x="210"/>
        <item x="446"/>
        <item x="419"/>
        <item x="403"/>
        <item x="298"/>
        <item x="477"/>
        <item x="81"/>
        <item x="545"/>
        <item x="418"/>
        <item x="502"/>
        <item x="332"/>
        <item x="382"/>
        <item x="134"/>
        <item x="69"/>
        <item x="106"/>
        <item x="514"/>
        <item x="91"/>
        <item x="61"/>
        <item x="194"/>
        <item x="64"/>
        <item x="79"/>
        <item x="104"/>
        <item x="449"/>
        <item x="141"/>
        <item x="317"/>
        <item x="65"/>
        <item x="146"/>
        <item x="322"/>
        <item x="201"/>
        <item x="92"/>
        <item x="193"/>
        <item x="341"/>
        <item x="216"/>
        <item x="71"/>
        <item x="304"/>
        <item x="423"/>
        <item x="223"/>
        <item x="415"/>
        <item x="159"/>
        <item x="275"/>
        <item x="475"/>
        <item x="495"/>
        <item x="379"/>
        <item x="307"/>
        <item x="161"/>
        <item x="251"/>
        <item x="525"/>
        <item x="289"/>
        <item x="144"/>
        <item x="523"/>
        <item x="308"/>
        <item x="53"/>
        <item x="120"/>
        <item x="526"/>
        <item x="364"/>
        <item x="422"/>
        <item x="360"/>
        <item x="305"/>
        <item x="280"/>
        <item x="209"/>
        <item x="124"/>
        <item x="512"/>
        <item x="471"/>
        <item x="371"/>
        <item x="306"/>
        <item x="273"/>
        <item x="113"/>
        <item x="482"/>
        <item x="87"/>
        <item x="189"/>
        <item x="121"/>
        <item x="76"/>
        <item x="447"/>
        <item x="123"/>
        <item x="370"/>
        <item x="29"/>
        <item x="66"/>
        <item x="319"/>
        <item x="21"/>
        <item x="374"/>
        <item x="494"/>
        <item x="467"/>
        <item x="310"/>
        <item x="508"/>
        <item x="388"/>
        <item x="231"/>
        <item x="126"/>
        <item x="181"/>
        <item x="222"/>
        <item x="375"/>
        <item x="266"/>
        <item x="405"/>
        <item x="333"/>
        <item x="519"/>
        <item x="402"/>
        <item x="93"/>
        <item x="427"/>
        <item x="89"/>
        <item x="397"/>
        <item x="108"/>
        <item x="11"/>
        <item x="271"/>
        <item x="75"/>
        <item x="174"/>
        <item x="186"/>
        <item x="448"/>
        <item x="426"/>
        <item x="497"/>
        <item x="541"/>
        <item x="399"/>
        <item x="425"/>
        <item x="254"/>
        <item x="380"/>
        <item x="458"/>
        <item x="314"/>
        <item x="183"/>
        <item x="74"/>
        <item x="107"/>
        <item x="10"/>
        <item x="260"/>
        <item x="96"/>
        <item x="217"/>
        <item x="461"/>
        <item x="224"/>
        <item x="444"/>
        <item x="524"/>
        <item x="321"/>
        <item x="17"/>
        <item x="31"/>
        <item x="520"/>
        <item x="434"/>
        <item x="227"/>
        <item x="544"/>
        <item x="150"/>
        <item x="185"/>
        <item x="205"/>
        <item x="287"/>
        <item x="420"/>
        <item x="327"/>
        <item x="438"/>
        <item x="412"/>
        <item x="268"/>
        <item x="510"/>
        <item x="440"/>
        <item x="501"/>
        <item x="261"/>
        <item x="47"/>
        <item x="147"/>
        <item x="191"/>
        <item x="359"/>
        <item x="256"/>
        <item x="334"/>
        <item x="518"/>
        <item x="496"/>
        <item x="180"/>
        <item x="331"/>
        <item x="286"/>
        <item x="208"/>
        <item x="337"/>
        <item x="282"/>
        <item x="187"/>
        <item x="179"/>
        <item x="443"/>
        <item x="54"/>
        <item x="264"/>
        <item x="255"/>
        <item x="218"/>
        <item x="90"/>
        <item x="221"/>
        <item x="38"/>
        <item x="5"/>
        <item x="111"/>
        <item x="430"/>
        <item x="34"/>
        <item x="143"/>
        <item x="437"/>
        <item x="339"/>
        <item x="130"/>
        <item x="131"/>
        <item x="95"/>
        <item x="316"/>
        <item x="232"/>
        <item x="32"/>
        <item x="24"/>
        <item x="140"/>
        <item x="250"/>
        <item x="163"/>
        <item x="459"/>
        <item x="119"/>
        <item x="309"/>
        <item x="439"/>
        <item x="35"/>
        <item x="160"/>
        <item x="252"/>
        <item x="381"/>
        <item x="162"/>
        <item x="511"/>
        <item x="105"/>
        <item x="372"/>
        <item x="57"/>
        <item x="534"/>
        <item x="342"/>
        <item x="228"/>
        <item x="122"/>
        <item x="230"/>
        <item x="407"/>
        <item x="293"/>
        <item x="546"/>
        <item x="60"/>
        <item x="299"/>
        <item x="535"/>
        <item x="55"/>
        <item x="515"/>
        <item x="157"/>
        <item x="517"/>
        <item x="323"/>
        <item x="540"/>
        <item x="500"/>
        <item x="481"/>
        <item x="383"/>
        <item x="336"/>
        <item x="361"/>
        <item x="272"/>
        <item x="398"/>
        <item x="324"/>
        <item x="128"/>
        <item x="68"/>
        <item x="148"/>
        <item x="384"/>
        <item x="470"/>
        <item x="36"/>
        <item x="378"/>
        <item x="530"/>
        <item x="83"/>
        <item x="274"/>
        <item x="102"/>
        <item x="101"/>
        <item x="435"/>
        <item x="330"/>
        <item x="315"/>
        <item x="149"/>
        <item t="default"/>
      </items>
    </pivotField>
    <pivotField numFmtId="164" showAll="0"/>
    <pivotField numFmtId="164" showAll="0"/>
    <pivotField numFmtId="164" showAll="0"/>
    <pivotField numFmtId="164" showAll="0"/>
    <pivotField numFmtId="14" showAll="0"/>
    <pivotField showAll="0"/>
    <pivotField showAll="0"/>
    <pivotField showAll="0"/>
  </pivotFields>
  <rowFields count="1">
    <field x="0"/>
  </rowFields>
  <rowItems count="6">
    <i>
      <x v="3"/>
    </i>
    <i>
      <x v="1"/>
    </i>
    <i>
      <x/>
    </i>
    <i>
      <x v="2"/>
    </i>
    <i>
      <x v="4"/>
    </i>
    <i t="grand">
      <x/>
    </i>
  </rowItems>
  <colItems count="1">
    <i/>
  </colItems>
  <dataFields count="1">
    <dataField name="Average of Units Sold" fld="4" subtotal="average"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7A686FD-05DA-4CB5-A7B1-DC7F14C8D1AB}"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C10" firstHeaderRow="0" firstDataRow="1" firstDataCol="1"/>
  <pivotFields count="16">
    <pivotField showAll="0"/>
    <pivotField showAll="0"/>
    <pivotField axis="axisRow" showAll="0" sortType="ascending">
      <items count="7">
        <item x="5"/>
        <item x="0"/>
        <item x="1"/>
        <item x="2"/>
        <item x="3"/>
        <item x="4"/>
        <item t="default"/>
      </items>
      <autoSortScope>
        <pivotArea dataOnly="0" outline="0" fieldPosition="0">
          <references count="1">
            <reference field="4294967294" count="1" selected="0">
              <x v="0"/>
            </reference>
          </references>
        </pivotArea>
      </autoSortScope>
    </pivotField>
    <pivotField showAll="0"/>
    <pivotField showAll="0"/>
    <pivotField dataField="1" numFmtId="164" showAll="0"/>
    <pivotField dataField="1" numFmtId="164" showAll="0"/>
    <pivotField numFmtId="164" showAll="0"/>
    <pivotField numFmtId="164" showAll="0"/>
    <pivotField numFmtId="164" showAll="0"/>
    <pivotField numFmtId="164" showAll="0"/>
    <pivotField numFmtId="164" showAll="0"/>
    <pivotField numFmtId="14" showAll="0"/>
    <pivotField showAll="0"/>
    <pivotField showAll="0"/>
    <pivotField showAll="0"/>
  </pivotFields>
  <rowFields count="1">
    <field x="2"/>
  </rowFields>
  <rowItems count="7">
    <i>
      <x v="1"/>
    </i>
    <i>
      <x v="2"/>
    </i>
    <i>
      <x v="3"/>
    </i>
    <i>
      <x v="4"/>
    </i>
    <i>
      <x v="5"/>
    </i>
    <i>
      <x/>
    </i>
    <i t="grand">
      <x/>
    </i>
  </rowItems>
  <colFields count="1">
    <field x="-2"/>
  </colFields>
  <colItems count="2">
    <i>
      <x/>
    </i>
    <i i="1">
      <x v="1"/>
    </i>
  </colItems>
  <dataFields count="2">
    <dataField name="Average of Manufacturing Price" fld="5" subtotal="average" baseField="2" baseItem="0" numFmtId="164"/>
    <dataField name="Average of Sale Price" fld="6" subtotal="average" baseField="2" baseItem="0" numFmtId="164"/>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416CC98-8DCD-4168-A629-BFC0C1C1D782}" name="PivotTable1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K4:L9" firstHeaderRow="1" firstDataRow="1" firstDataCol="1"/>
  <pivotFields count="16">
    <pivotField showAll="0"/>
    <pivotField showAll="0"/>
    <pivotField showAll="0"/>
    <pivotField axis="axisRow" showAll="0" sortType="descending">
      <items count="5">
        <item x="3"/>
        <item x="1"/>
        <item x="2"/>
        <item x="0"/>
        <item t="default"/>
      </items>
      <autoSortScope>
        <pivotArea dataOnly="0" outline="0" fieldPosition="0">
          <references count="1">
            <reference field="4294967294" count="1" selected="0">
              <x v="0"/>
            </reference>
          </references>
        </pivotArea>
      </autoSortScope>
    </pivotField>
    <pivotField showAll="0"/>
    <pivotField numFmtId="164" showAll="0"/>
    <pivotField numFmtId="164" showAll="0"/>
    <pivotField numFmtId="164" showAll="0"/>
    <pivotField dataField="1" numFmtId="164" showAll="0"/>
    <pivotField numFmtId="164" showAll="0"/>
    <pivotField numFmtId="164" showAll="0"/>
    <pivotField numFmtId="164" showAll="0"/>
    <pivotField numFmtId="14" showAll="0"/>
    <pivotField showAll="0"/>
    <pivotField showAll="0"/>
    <pivotField showAll="0"/>
  </pivotFields>
  <rowFields count="1">
    <field x="3"/>
  </rowFields>
  <rowItems count="5">
    <i>
      <x/>
    </i>
    <i>
      <x v="2"/>
    </i>
    <i>
      <x v="1"/>
    </i>
    <i>
      <x v="3"/>
    </i>
    <i t="grand">
      <x/>
    </i>
  </rowItems>
  <colItems count="1">
    <i/>
  </colItems>
  <dataFields count="1">
    <dataField name="Sum of Discounts" fld="8" baseField="0" baseItem="0" numFmtId="16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FB195DA-DA30-4E04-B15E-94C7EB3E005C}" name="PivotTable1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71:G79" firstHeaderRow="1" firstDataRow="2" firstDataCol="1"/>
  <pivotFields count="18">
    <pivotField axis="axisCol" showAll="0">
      <items count="6">
        <item x="2"/>
        <item x="3"/>
        <item x="0"/>
        <item x="1"/>
        <item x="4"/>
        <item t="default"/>
      </items>
    </pivotField>
    <pivotField showAll="0"/>
    <pivotField axis="axisRow" showAll="0" sortType="descending">
      <items count="7">
        <item x="5"/>
        <item x="0"/>
        <item x="1"/>
        <item x="2"/>
        <item x="3"/>
        <item x="4"/>
        <item t="default"/>
      </items>
      <autoSortScope>
        <pivotArea dataOnly="0" outline="0" fieldPosition="0">
          <references count="1">
            <reference field="4294967294" count="1" selected="0">
              <x v="0"/>
            </reference>
          </references>
        </pivotArea>
      </autoSortScope>
    </pivotField>
    <pivotField showAll="0"/>
    <pivotField showAll="0"/>
    <pivotField numFmtId="164" showAll="0"/>
    <pivotField numFmtId="164" showAll="0"/>
    <pivotField numFmtId="164" showAll="0"/>
    <pivotField numFmtId="164" showAll="0"/>
    <pivotField numFmtId="164" showAll="0"/>
    <pivotField numFmtId="164" showAll="0"/>
    <pivotField numFmtId="164" showAll="0"/>
    <pivotField numFmtId="14" showAll="0"/>
    <pivotField showAll="0"/>
    <pivotField showAll="0"/>
    <pivotField showAll="0"/>
    <pivotField dataField="1" numFmtId="10" showAll="0"/>
    <pivotField numFmtId="167" showAll="0"/>
  </pivotFields>
  <rowFields count="1">
    <field x="2"/>
  </rowFields>
  <rowItems count="7">
    <i>
      <x v="3"/>
    </i>
    <i>
      <x v="1"/>
    </i>
    <i>
      <x v="2"/>
    </i>
    <i>
      <x v="4"/>
    </i>
    <i>
      <x/>
    </i>
    <i>
      <x v="5"/>
    </i>
    <i t="grand">
      <x/>
    </i>
  </rowItems>
  <colFields count="1">
    <field x="0"/>
  </colFields>
  <colItems count="6">
    <i>
      <x/>
    </i>
    <i>
      <x v="1"/>
    </i>
    <i>
      <x v="2"/>
    </i>
    <i>
      <x v="3"/>
    </i>
    <i>
      <x v="4"/>
    </i>
    <i t="grand">
      <x/>
    </i>
  </colItems>
  <dataFields count="1">
    <dataField name="Sum of profit margin" fld="16" baseField="0" baseItem="0" numFmtId="10"/>
  </dataFields>
  <chartFormats count="17">
    <chartFormat chart="2"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6" format="3" series="1">
      <pivotArea type="data" outline="0" fieldPosition="0">
        <references count="2">
          <reference field="4294967294" count="1" selected="0">
            <x v="0"/>
          </reference>
          <reference field="0" count="1" selected="0">
            <x v="1"/>
          </reference>
        </references>
      </pivotArea>
    </chartFormat>
    <chartFormat chart="6" format="4" series="1">
      <pivotArea type="data" outline="0" fieldPosition="0">
        <references count="2">
          <reference field="4294967294" count="1" selected="0">
            <x v="0"/>
          </reference>
          <reference field="0" count="1" selected="0">
            <x v="2"/>
          </reference>
        </references>
      </pivotArea>
    </chartFormat>
    <chartFormat chart="6" format="5" series="1">
      <pivotArea type="data" outline="0" fieldPosition="0">
        <references count="2">
          <reference field="4294967294" count="1" selected="0">
            <x v="0"/>
          </reference>
          <reference field="0" count="1" selected="0">
            <x v="3"/>
          </reference>
        </references>
      </pivotArea>
    </chartFormat>
    <chartFormat chart="6" format="6" series="1">
      <pivotArea type="data" outline="0" fieldPosition="0">
        <references count="2">
          <reference field="4294967294" count="1" selected="0">
            <x v="0"/>
          </reference>
          <reference field="0" count="1" selected="0">
            <x v="4"/>
          </reference>
        </references>
      </pivotArea>
    </chartFormat>
    <chartFormat chart="5" format="2" series="1">
      <pivotArea type="data" outline="0" fieldPosition="0">
        <references count="2">
          <reference field="4294967294" count="1" selected="0">
            <x v="0"/>
          </reference>
          <reference field="0" count="1" selected="0">
            <x v="1"/>
          </reference>
        </references>
      </pivotArea>
    </chartFormat>
    <chartFormat chart="5" format="3" series="1">
      <pivotArea type="data" outline="0" fieldPosition="0">
        <references count="2">
          <reference field="4294967294" count="1" selected="0">
            <x v="0"/>
          </reference>
          <reference field="0" count="1" selected="0">
            <x v="2"/>
          </reference>
        </references>
      </pivotArea>
    </chartFormat>
    <chartFormat chart="5" format="4" series="1">
      <pivotArea type="data" outline="0" fieldPosition="0">
        <references count="2">
          <reference field="4294967294" count="1" selected="0">
            <x v="0"/>
          </reference>
          <reference field="0" count="1" selected="0">
            <x v="3"/>
          </reference>
        </references>
      </pivotArea>
    </chartFormat>
    <chartFormat chart="5" format="5" series="1">
      <pivotArea type="data" outline="0" fieldPosition="0">
        <references count="2">
          <reference field="4294967294" count="1" selected="0">
            <x v="0"/>
          </reference>
          <reference field="0" count="1" selected="0">
            <x v="4"/>
          </reference>
        </references>
      </pivotArea>
    </chartFormat>
    <chartFormat chart="2" format="1" series="1">
      <pivotArea type="data" outline="0" fieldPosition="0">
        <references count="2">
          <reference field="4294967294" count="1" selected="0">
            <x v="0"/>
          </reference>
          <reference field="0" count="1" selected="0">
            <x v="1"/>
          </reference>
        </references>
      </pivotArea>
    </chartFormat>
    <chartFormat chart="2" format="2" series="1">
      <pivotArea type="data" outline="0" fieldPosition="0">
        <references count="2">
          <reference field="4294967294" count="1" selected="0">
            <x v="0"/>
          </reference>
          <reference field="0" count="1" selected="0">
            <x v="2"/>
          </reference>
        </references>
      </pivotArea>
    </chartFormat>
    <chartFormat chart="2" format="3" series="1">
      <pivotArea type="data" outline="0" fieldPosition="0">
        <references count="2">
          <reference field="4294967294" count="1" selected="0">
            <x v="0"/>
          </reference>
          <reference field="0" count="1" selected="0">
            <x v="3"/>
          </reference>
        </references>
      </pivotArea>
    </chartFormat>
    <chartFormat chart="2" format="4" series="1">
      <pivotArea type="data" outline="0" fieldPosition="0">
        <references count="2">
          <reference field="4294967294" count="1" selected="0">
            <x v="0"/>
          </reference>
          <reference field="0" count="1" selected="0">
            <x v="4"/>
          </reference>
        </references>
      </pivotArea>
    </chartFormat>
    <chartFormat chart="6" format="8" series="1">
      <pivotArea type="data" outline="0" fieldPosition="0">
        <references count="2">
          <reference field="4294967294" count="1" selected="0">
            <x v="0"/>
          </reference>
          <reference field="0" count="1" selected="0">
            <x v="0"/>
          </reference>
        </references>
      </pivotArea>
    </chartFormat>
    <chartFormat chart="2" format="6" series="1">
      <pivotArea type="data" outline="0" fieldPosition="0">
        <references count="2">
          <reference field="4294967294" count="1" selected="0">
            <x v="0"/>
          </reference>
          <reference field="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370CEC9-F870-4943-AF6D-257DEC29FA09}" name="PivotTable1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59:G66" firstHeaderRow="1" firstDataRow="2" firstDataCol="1"/>
  <pivotFields count="16">
    <pivotField axis="axisCol" showAll="0">
      <items count="6">
        <item x="2"/>
        <item x="3"/>
        <item x="0"/>
        <item x="1"/>
        <item x="4"/>
        <item t="default"/>
      </items>
    </pivotField>
    <pivotField axis="axisRow" showAll="0">
      <items count="6">
        <item x="0"/>
        <item x="2"/>
        <item x="1"/>
        <item x="3"/>
        <item x="4"/>
        <item t="default"/>
      </items>
    </pivotField>
    <pivotField showAll="0"/>
    <pivotField showAll="0"/>
    <pivotField showAll="0"/>
    <pivotField numFmtId="164" showAll="0"/>
    <pivotField numFmtId="164" showAll="0"/>
    <pivotField numFmtId="164" showAll="0"/>
    <pivotField numFmtId="164" showAll="0"/>
    <pivotField dataField="1" numFmtId="164" showAll="0"/>
    <pivotField numFmtId="164" showAll="0"/>
    <pivotField numFmtId="164" showAll="0"/>
    <pivotField numFmtId="14" showAll="0"/>
    <pivotField showAll="0"/>
    <pivotField showAll="0"/>
    <pivotField showAll="0"/>
  </pivotFields>
  <rowFields count="1">
    <field x="1"/>
  </rowFields>
  <rowItems count="6">
    <i>
      <x/>
    </i>
    <i>
      <x v="1"/>
    </i>
    <i>
      <x v="2"/>
    </i>
    <i>
      <x v="3"/>
    </i>
    <i>
      <x v="4"/>
    </i>
    <i t="grand">
      <x/>
    </i>
  </rowItems>
  <colFields count="1">
    <field x="0"/>
  </colFields>
  <colItems count="6">
    <i>
      <x/>
    </i>
    <i>
      <x v="1"/>
    </i>
    <i>
      <x v="2"/>
    </i>
    <i>
      <x v="3"/>
    </i>
    <i>
      <x v="4"/>
    </i>
    <i t="grand">
      <x/>
    </i>
  </colItems>
  <dataFields count="1">
    <dataField name="Sum of  Sales" fld="9" baseField="0" baseItem="0" numFmtId="164"/>
  </dataFields>
  <chartFormats count="5">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series="1">
      <pivotArea type="data" outline="0" fieldPosition="0">
        <references count="2">
          <reference field="4294967294" count="1" selected="0">
            <x v="0"/>
          </reference>
          <reference field="0" count="1" selected="0">
            <x v="3"/>
          </reference>
        </references>
      </pivotArea>
    </chartFormat>
    <chartFormat chart="0" format="4" series="1">
      <pivotArea type="data" outline="0" fieldPosition="0">
        <references count="2">
          <reference field="4294967294" count="1" selected="0">
            <x v="0"/>
          </reference>
          <reference field="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B62C37D-4188-4134-AA73-5FD7934CD3CB}" name="PivotTable1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F43:G50" firstHeaderRow="1" firstDataRow="1" firstDataCol="1"/>
  <pivotFields count="18">
    <pivotField showAll="0"/>
    <pivotField showAll="0"/>
    <pivotField axis="axisRow" showAll="0" sortType="descending">
      <items count="7">
        <item x="5"/>
        <item x="0"/>
        <item x="1"/>
        <item x="2"/>
        <item x="3"/>
        <item x="4"/>
        <item t="default"/>
      </items>
      <autoSortScope>
        <pivotArea dataOnly="0" outline="0" fieldPosition="0">
          <references count="1">
            <reference field="4294967294" count="1" selected="0">
              <x v="0"/>
            </reference>
          </references>
        </pivotArea>
      </autoSortScope>
    </pivotField>
    <pivotField showAll="0"/>
    <pivotField showAll="0"/>
    <pivotField numFmtId="164" showAll="0"/>
    <pivotField numFmtId="164" showAll="0"/>
    <pivotField numFmtId="164" showAll="0"/>
    <pivotField numFmtId="164" showAll="0"/>
    <pivotField numFmtId="164" showAll="0"/>
    <pivotField numFmtId="164" showAll="0"/>
    <pivotField numFmtId="164" showAll="0"/>
    <pivotField numFmtId="14" showAll="0"/>
    <pivotField showAll="0"/>
    <pivotField showAll="0"/>
    <pivotField showAll="0"/>
    <pivotField numFmtId="10" showAll="0"/>
    <pivotField dataField="1" numFmtId="167" showAll="0"/>
  </pivotFields>
  <rowFields count="1">
    <field x="2"/>
  </rowFields>
  <rowItems count="7">
    <i>
      <x v="3"/>
    </i>
    <i>
      <x v="2"/>
    </i>
    <i>
      <x v="1"/>
    </i>
    <i>
      <x v="4"/>
    </i>
    <i>
      <x v="5"/>
    </i>
    <i>
      <x/>
    </i>
    <i t="grand">
      <x/>
    </i>
  </rowItems>
  <colItems count="1">
    <i/>
  </colItems>
  <dataFields count="1">
    <dataField name="Sum of profit per unit" fld="17" baseField="0" baseItem="0" numFmtId="167"/>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E0C8FB9-7E25-4050-A644-5155E46C9B44}"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23:C52" firstHeaderRow="0" firstDataRow="1" firstDataCol="1"/>
  <pivotFields count="16">
    <pivotField showAll="0"/>
    <pivotField showAll="0"/>
    <pivotField showAll="0"/>
    <pivotField showAll="0"/>
    <pivotField showAll="0"/>
    <pivotField numFmtId="164" showAll="0"/>
    <pivotField numFmtId="164" showAll="0"/>
    <pivotField numFmtId="164" showAll="0"/>
    <pivotField numFmtId="164" showAll="0"/>
    <pivotField dataField="1" numFmtId="164" showAll="0"/>
    <pivotField numFmtId="164" showAll="0"/>
    <pivotField dataField="1" numFmtId="164" showAll="0"/>
    <pivotField numFmtId="14" showAll="0"/>
    <pivotField showAll="0"/>
    <pivotField axis="axisRow" showAll="0">
      <items count="13">
        <item x="0"/>
        <item x="8"/>
        <item x="3"/>
        <item x="10"/>
        <item x="11"/>
        <item x="1"/>
        <item x="4"/>
        <item x="5"/>
        <item x="6"/>
        <item x="7"/>
        <item x="9"/>
        <item x="2"/>
        <item t="default"/>
      </items>
    </pivotField>
    <pivotField axis="axisRow" showAll="0">
      <items count="3">
        <item x="1"/>
        <item x="0"/>
        <item t="default"/>
      </items>
    </pivotField>
  </pivotFields>
  <rowFields count="2">
    <field x="14"/>
    <field x="15"/>
  </rowFields>
  <rowItems count="29">
    <i>
      <x/>
    </i>
    <i r="1">
      <x v="1"/>
    </i>
    <i>
      <x v="1"/>
    </i>
    <i r="1">
      <x v="1"/>
    </i>
    <i>
      <x v="2"/>
    </i>
    <i r="1">
      <x v="1"/>
    </i>
    <i>
      <x v="3"/>
    </i>
    <i r="1">
      <x v="1"/>
    </i>
    <i>
      <x v="4"/>
    </i>
    <i r="1">
      <x v="1"/>
    </i>
    <i>
      <x v="5"/>
    </i>
    <i r="1">
      <x v="1"/>
    </i>
    <i>
      <x v="6"/>
    </i>
    <i r="1">
      <x v="1"/>
    </i>
    <i>
      <x v="7"/>
    </i>
    <i r="1">
      <x v="1"/>
    </i>
    <i>
      <x v="8"/>
    </i>
    <i r="1">
      <x/>
    </i>
    <i r="1">
      <x v="1"/>
    </i>
    <i>
      <x v="9"/>
    </i>
    <i r="1">
      <x/>
    </i>
    <i r="1">
      <x v="1"/>
    </i>
    <i>
      <x v="10"/>
    </i>
    <i r="1">
      <x/>
    </i>
    <i r="1">
      <x v="1"/>
    </i>
    <i>
      <x v="11"/>
    </i>
    <i r="1">
      <x/>
    </i>
    <i r="1">
      <x v="1"/>
    </i>
    <i t="grand">
      <x/>
    </i>
  </rowItems>
  <colFields count="1">
    <field x="-2"/>
  </colFields>
  <colItems count="2">
    <i>
      <x/>
    </i>
    <i i="1">
      <x v="1"/>
    </i>
  </colItems>
  <dataFields count="2">
    <dataField name="Sum of  Sales" fld="9" baseField="14" baseItem="0" numFmtId="164"/>
    <dataField name="Sum of Profit" fld="11" baseField="0" baseItem="0" numFmtId="164"/>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C06FF1E-F6E2-4538-9C0C-4DC4322BCB34}" name="PivotTable2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B38:O46" firstHeaderRow="1" firstDataRow="2" firstDataCol="1"/>
  <pivotFields count="19">
    <pivotField showAll="0"/>
    <pivotField showAll="0"/>
    <pivotField axis="axisRow" showAll="0">
      <items count="7">
        <item x="5"/>
        <item x="0"/>
        <item x="1"/>
        <item x="2"/>
        <item x="3"/>
        <item x="4"/>
        <item t="default"/>
      </items>
    </pivotField>
    <pivotField showAll="0"/>
    <pivotField showAll="0"/>
    <pivotField numFmtId="164" showAll="0"/>
    <pivotField numFmtId="164" showAll="0"/>
    <pivotField numFmtId="164" showAll="0"/>
    <pivotField numFmtId="164" showAll="0"/>
    <pivotField numFmtId="164" showAll="0"/>
    <pivotField numFmtId="164" showAll="0"/>
    <pivotField dataField="1" numFmtId="164" showAll="0"/>
    <pivotField numFmtId="14" showAll="0">
      <items count="17">
        <item x="9"/>
        <item x="7"/>
        <item x="11"/>
        <item x="12"/>
        <item x="0"/>
        <item x="8"/>
        <item x="3"/>
        <item x="13"/>
        <item x="14"/>
        <item x="1"/>
        <item x="4"/>
        <item x="5"/>
        <item x="6"/>
        <item x="10"/>
        <item x="15"/>
        <item x="2"/>
        <item t="default"/>
      </items>
    </pivotField>
    <pivotField showAll="0"/>
    <pivotField axis="axisCol" showAll="0">
      <items count="13">
        <item x="0"/>
        <item x="8"/>
        <item x="3"/>
        <item x="10"/>
        <item x="11"/>
        <item x="1"/>
        <item x="4"/>
        <item x="5"/>
        <item x="6"/>
        <item x="7"/>
        <item x="9"/>
        <item x="2"/>
        <item t="default"/>
      </items>
    </pivotField>
    <pivotField showAll="0"/>
    <pivotField numFmtId="10" showAll="0"/>
    <pivotField numFmtId="167" showAll="0"/>
    <pivotField showAll="0" defaultSubtotal="0">
      <items count="4">
        <item x="0"/>
        <item x="1"/>
        <item x="2"/>
        <item x="3"/>
      </items>
    </pivotField>
  </pivotFields>
  <rowFields count="1">
    <field x="2"/>
  </rowFields>
  <rowItems count="7">
    <i>
      <x/>
    </i>
    <i>
      <x v="1"/>
    </i>
    <i>
      <x v="2"/>
    </i>
    <i>
      <x v="3"/>
    </i>
    <i>
      <x v="4"/>
    </i>
    <i>
      <x v="5"/>
    </i>
    <i t="grand">
      <x/>
    </i>
  </rowItems>
  <colFields count="1">
    <field x="14"/>
  </colFields>
  <colItems count="13">
    <i>
      <x/>
    </i>
    <i>
      <x v="1"/>
    </i>
    <i>
      <x v="2"/>
    </i>
    <i>
      <x v="3"/>
    </i>
    <i>
      <x v="4"/>
    </i>
    <i>
      <x v="5"/>
    </i>
    <i>
      <x v="6"/>
    </i>
    <i>
      <x v="7"/>
    </i>
    <i>
      <x v="8"/>
    </i>
    <i>
      <x v="9"/>
    </i>
    <i>
      <x v="10"/>
    </i>
    <i>
      <x v="11"/>
    </i>
    <i t="grand">
      <x/>
    </i>
  </colItems>
  <dataFields count="1">
    <dataField name="Sum of Profit" fld="11" baseField="0" baseItem="0" numFmtId="164"/>
  </dataFields>
  <chartFormats count="12">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0" format="2" series="1">
      <pivotArea type="data" outline="0" fieldPosition="0">
        <references count="2">
          <reference field="4294967294" count="1" selected="0">
            <x v="0"/>
          </reference>
          <reference field="14" count="1" selected="0">
            <x v="2"/>
          </reference>
        </references>
      </pivotArea>
    </chartFormat>
    <chartFormat chart="0" format="3" series="1">
      <pivotArea type="data" outline="0" fieldPosition="0">
        <references count="2">
          <reference field="4294967294" count="1" selected="0">
            <x v="0"/>
          </reference>
          <reference field="14" count="1" selected="0">
            <x v="3"/>
          </reference>
        </references>
      </pivotArea>
    </chartFormat>
    <chartFormat chart="0" format="4" series="1">
      <pivotArea type="data" outline="0" fieldPosition="0">
        <references count="2">
          <reference field="4294967294" count="1" selected="0">
            <x v="0"/>
          </reference>
          <reference field="14" count="1" selected="0">
            <x v="4"/>
          </reference>
        </references>
      </pivotArea>
    </chartFormat>
    <chartFormat chart="0" format="5" series="1">
      <pivotArea type="data" outline="0" fieldPosition="0">
        <references count="2">
          <reference field="4294967294" count="1" selected="0">
            <x v="0"/>
          </reference>
          <reference field="14" count="1" selected="0">
            <x v="5"/>
          </reference>
        </references>
      </pivotArea>
    </chartFormat>
    <chartFormat chart="0" format="6" series="1">
      <pivotArea type="data" outline="0" fieldPosition="0">
        <references count="2">
          <reference field="4294967294" count="1" selected="0">
            <x v="0"/>
          </reference>
          <reference field="14" count="1" selected="0">
            <x v="6"/>
          </reference>
        </references>
      </pivotArea>
    </chartFormat>
    <chartFormat chart="0" format="7" series="1">
      <pivotArea type="data" outline="0" fieldPosition="0">
        <references count="2">
          <reference field="4294967294" count="1" selected="0">
            <x v="0"/>
          </reference>
          <reference field="14" count="1" selected="0">
            <x v="7"/>
          </reference>
        </references>
      </pivotArea>
    </chartFormat>
    <chartFormat chart="0" format="8" series="1">
      <pivotArea type="data" outline="0" fieldPosition="0">
        <references count="2">
          <reference field="4294967294" count="1" selected="0">
            <x v="0"/>
          </reference>
          <reference field="14" count="1" selected="0">
            <x v="8"/>
          </reference>
        </references>
      </pivotArea>
    </chartFormat>
    <chartFormat chart="0" format="9" series="1">
      <pivotArea type="data" outline="0" fieldPosition="0">
        <references count="2">
          <reference field="4294967294" count="1" selected="0">
            <x v="0"/>
          </reference>
          <reference field="14" count="1" selected="0">
            <x v="9"/>
          </reference>
        </references>
      </pivotArea>
    </chartFormat>
    <chartFormat chart="0" format="10" series="1">
      <pivotArea type="data" outline="0" fieldPosition="0">
        <references count="2">
          <reference field="4294967294" count="1" selected="0">
            <x v="0"/>
          </reference>
          <reference field="14" count="1" selected="0">
            <x v="10"/>
          </reference>
        </references>
      </pivotArea>
    </chartFormat>
    <chartFormat chart="0" format="11" series="1">
      <pivotArea type="data" outline="0" fieldPosition="0">
        <references count="2">
          <reference field="4294967294" count="1" selected="0">
            <x v="0"/>
          </reference>
          <reference field="14"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D57EB59-712C-4A28-9F31-EB2BA719BBCB}" name="PivotTable20"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G51:M59" firstHeaderRow="1" firstDataRow="2" firstDataCol="1"/>
  <pivotFields count="19">
    <pivotField showAll="0"/>
    <pivotField axis="axisCol" showAll="0">
      <items count="6">
        <item x="0"/>
        <item x="2"/>
        <item x="1"/>
        <item x="3"/>
        <item x="4"/>
        <item t="default"/>
      </items>
    </pivotField>
    <pivotField axis="axisRow" showAll="0" sortType="descending">
      <items count="7">
        <item x="5"/>
        <item x="0"/>
        <item x="1"/>
        <item x="2"/>
        <item x="3"/>
        <item x="4"/>
        <item t="default"/>
      </items>
      <autoSortScope>
        <pivotArea dataOnly="0" outline="0" fieldPosition="0">
          <references count="2">
            <reference field="4294967294" count="1" selected="0">
              <x v="0"/>
            </reference>
            <reference field="1" count="1" selected="0">
              <x v="2"/>
            </reference>
          </references>
        </pivotArea>
      </autoSortScope>
    </pivotField>
    <pivotField showAll="0"/>
    <pivotField dataField="1" showAll="0"/>
    <pivotField numFmtId="164" showAll="0"/>
    <pivotField numFmtId="164" showAll="0"/>
    <pivotField numFmtId="164" showAll="0"/>
    <pivotField numFmtId="164" showAll="0"/>
    <pivotField numFmtId="164" showAll="0"/>
    <pivotField numFmtId="164" showAll="0"/>
    <pivotField numFmtId="164" showAll="0"/>
    <pivotField numFmtId="14" showAll="0">
      <items count="17">
        <item x="9"/>
        <item x="7"/>
        <item x="11"/>
        <item x="12"/>
        <item x="0"/>
        <item x="8"/>
        <item x="3"/>
        <item x="13"/>
        <item x="14"/>
        <item x="1"/>
        <item x="4"/>
        <item x="5"/>
        <item x="6"/>
        <item x="10"/>
        <item x="15"/>
        <item x="2"/>
        <item t="default"/>
      </items>
    </pivotField>
    <pivotField showAll="0"/>
    <pivotField showAll="0"/>
    <pivotField showAll="0"/>
    <pivotField numFmtId="10" showAll="0"/>
    <pivotField numFmtId="167" showAll="0"/>
    <pivotField showAll="0" defaultSubtotal="0">
      <items count="4">
        <item x="0"/>
        <item x="1"/>
        <item x="2"/>
        <item x="3"/>
      </items>
    </pivotField>
  </pivotFields>
  <rowFields count="1">
    <field x="2"/>
  </rowFields>
  <rowItems count="7">
    <i>
      <x v="3"/>
    </i>
    <i>
      <x v="5"/>
    </i>
    <i>
      <x v="4"/>
    </i>
    <i>
      <x/>
    </i>
    <i>
      <x v="2"/>
    </i>
    <i>
      <x v="1"/>
    </i>
    <i t="grand">
      <x/>
    </i>
  </rowItems>
  <colFields count="1">
    <field x="1"/>
  </colFields>
  <colItems count="6">
    <i>
      <x/>
    </i>
    <i>
      <x v="1"/>
    </i>
    <i>
      <x v="2"/>
    </i>
    <i>
      <x v="3"/>
    </i>
    <i>
      <x v="4"/>
    </i>
    <i t="grand">
      <x/>
    </i>
  </colItems>
  <dataFields count="1">
    <dataField name="Sum of Units Sold" fld="4" baseField="2" baseItem="0"/>
  </dataFields>
  <chartFormats count="5">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9DDD0E4D-0B3C-4883-A2F9-1728F06DF68F}" name="PivotTable19"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I3:K6" firstHeaderRow="0" firstDataRow="1" firstDataCol="1"/>
  <pivotFields count="19">
    <pivotField showAll="0"/>
    <pivotField showAll="0"/>
    <pivotField showAll="0"/>
    <pivotField showAll="0"/>
    <pivotField showAll="0"/>
    <pivotField numFmtId="164" showAll="0"/>
    <pivotField numFmtId="164" showAll="0"/>
    <pivotField numFmtId="164" showAll="0"/>
    <pivotField numFmtId="164" showAll="0"/>
    <pivotField dataField="1" numFmtId="164" showAll="0"/>
    <pivotField numFmtId="164" showAll="0"/>
    <pivotField dataField="1" numFmtId="164" showAll="0"/>
    <pivotField numFmtId="14" showAll="0">
      <items count="17">
        <item x="9"/>
        <item x="7"/>
        <item x="11"/>
        <item x="12"/>
        <item x="0"/>
        <item x="8"/>
        <item x="3"/>
        <item x="13"/>
        <item x="14"/>
        <item x="1"/>
        <item x="4"/>
        <item x="5"/>
        <item x="6"/>
        <item x="10"/>
        <item x="15"/>
        <item x="2"/>
        <item t="default"/>
      </items>
    </pivotField>
    <pivotField showAll="0"/>
    <pivotField showAll="0"/>
    <pivotField axis="axisRow" showAll="0">
      <items count="3">
        <item x="1"/>
        <item x="0"/>
        <item t="default"/>
      </items>
    </pivotField>
    <pivotField numFmtId="10" showAll="0"/>
    <pivotField numFmtId="167" showAll="0"/>
    <pivotField showAll="0">
      <items count="5">
        <item x="0"/>
        <item x="1"/>
        <item x="2"/>
        <item x="3"/>
        <item t="default"/>
      </items>
    </pivotField>
  </pivotFields>
  <rowFields count="1">
    <field x="15"/>
  </rowFields>
  <rowItems count="3">
    <i>
      <x/>
    </i>
    <i>
      <x v="1"/>
    </i>
    <i t="grand">
      <x/>
    </i>
  </rowItems>
  <colFields count="1">
    <field x="-2"/>
  </colFields>
  <colItems count="2">
    <i>
      <x/>
    </i>
    <i i="1">
      <x v="1"/>
    </i>
  </colItems>
  <dataFields count="2">
    <dataField name="Sum of  Sales" fld="9" baseField="0" baseItem="0" numFmtId="164"/>
    <dataField name="Sum of Profit" fld="11" baseField="0" baseItem="0" numFmtId="164"/>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7153169C-83EB-451F-A4B6-C5D6829DB24D}" name="PivotTable18"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P24:Q31" firstHeaderRow="1" firstDataRow="1" firstDataCol="1"/>
  <pivotFields count="19">
    <pivotField showAll="0"/>
    <pivotField showAll="0"/>
    <pivotField axis="axisRow" showAll="0" sortType="descending">
      <items count="7">
        <item x="5"/>
        <item x="0"/>
        <item x="1"/>
        <item x="2"/>
        <item x="3"/>
        <item x="4"/>
        <item t="default"/>
      </items>
      <autoSortScope>
        <pivotArea dataOnly="0" outline="0" fieldPosition="0">
          <references count="1">
            <reference field="4294967294" count="1" selected="0">
              <x v="0"/>
            </reference>
          </references>
        </pivotArea>
      </autoSortScope>
    </pivotField>
    <pivotField showAll="0"/>
    <pivotField showAll="0"/>
    <pivotField numFmtId="164" showAll="0"/>
    <pivotField numFmtId="164" showAll="0"/>
    <pivotField numFmtId="164" showAll="0"/>
    <pivotField dataField="1" numFmtId="164" showAll="0"/>
    <pivotField numFmtId="164" showAll="0"/>
    <pivotField numFmtId="164" showAll="0"/>
    <pivotField numFmtId="164" showAll="0"/>
    <pivotField numFmtId="14" showAll="0">
      <items count="17">
        <item x="9"/>
        <item x="7"/>
        <item x="11"/>
        <item x="12"/>
        <item x="0"/>
        <item x="8"/>
        <item x="3"/>
        <item x="13"/>
        <item x="14"/>
        <item x="1"/>
        <item x="4"/>
        <item x="5"/>
        <item x="6"/>
        <item x="10"/>
        <item x="15"/>
        <item x="2"/>
        <item t="default"/>
      </items>
    </pivotField>
    <pivotField showAll="0"/>
    <pivotField showAll="0"/>
    <pivotField showAll="0"/>
    <pivotField numFmtId="10" showAll="0"/>
    <pivotField numFmtId="167" showAll="0"/>
    <pivotField showAll="0" defaultSubtotal="0">
      <items count="4">
        <item x="0"/>
        <item x="1"/>
        <item x="2"/>
        <item x="3"/>
      </items>
    </pivotField>
  </pivotFields>
  <rowFields count="1">
    <field x="2"/>
  </rowFields>
  <rowItems count="7">
    <i>
      <x v="4"/>
    </i>
    <i>
      <x/>
    </i>
    <i>
      <x v="5"/>
    </i>
    <i>
      <x v="3"/>
    </i>
    <i>
      <x v="2"/>
    </i>
    <i>
      <x v="1"/>
    </i>
    <i t="grand">
      <x/>
    </i>
  </rowItems>
  <colItems count="1">
    <i/>
  </colItems>
  <dataFields count="1">
    <dataField name="Average of Discounts" fld="8" subtotal="average" baseField="2" baseItem="0" numFmtId="164"/>
  </dataFields>
  <chartFormats count="1">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49D8E05-CB32-4366-9D44-49510C79825D}" name="PivotTable2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0" firstHeaderRow="1" firstDataRow="1" firstDataCol="1"/>
  <pivotFields count="19">
    <pivotField showAll="0"/>
    <pivotField showAll="0"/>
    <pivotField axis="axisRow" showAll="0">
      <items count="7">
        <item x="5"/>
        <item x="0"/>
        <item x="1"/>
        <item x="2"/>
        <item x="3"/>
        <item x="4"/>
        <item t="default"/>
      </items>
    </pivotField>
    <pivotField showAll="0"/>
    <pivotField showAll="0"/>
    <pivotField numFmtId="164" showAll="0"/>
    <pivotField numFmtId="164" showAll="0"/>
    <pivotField numFmtId="164" showAll="0"/>
    <pivotField numFmtId="164" showAll="0"/>
    <pivotField numFmtId="164" showAll="0"/>
    <pivotField dataField="1" numFmtId="164" showAll="0"/>
    <pivotField numFmtId="164" showAll="0"/>
    <pivotField numFmtId="14" showAll="0">
      <items count="17">
        <item x="9"/>
        <item x="7"/>
        <item x="11"/>
        <item x="12"/>
        <item x="0"/>
        <item x="8"/>
        <item x="3"/>
        <item x="13"/>
        <item x="14"/>
        <item x="1"/>
        <item x="4"/>
        <item x="5"/>
        <item x="6"/>
        <item x="10"/>
        <item x="15"/>
        <item x="2"/>
        <item t="default"/>
      </items>
    </pivotField>
    <pivotField showAll="0"/>
    <pivotField showAll="0"/>
    <pivotField showAll="0"/>
    <pivotField numFmtId="10" showAll="0"/>
    <pivotField numFmtId="167" showAll="0"/>
    <pivotField showAll="0">
      <items count="5">
        <item x="0"/>
        <item x="1"/>
        <item x="2"/>
        <item x="3"/>
        <item t="default"/>
      </items>
    </pivotField>
  </pivotFields>
  <rowFields count="1">
    <field x="2"/>
  </rowFields>
  <rowItems count="7">
    <i>
      <x/>
    </i>
    <i>
      <x v="1"/>
    </i>
    <i>
      <x v="2"/>
    </i>
    <i>
      <x v="3"/>
    </i>
    <i>
      <x v="4"/>
    </i>
    <i>
      <x v="5"/>
    </i>
    <i t="grand">
      <x/>
    </i>
  </rowItems>
  <colItems count="1">
    <i/>
  </colItems>
  <dataFields count="1">
    <dataField name="Sum of COGS" fld="10" baseField="0" baseItem="0" numFmtId="164"/>
  </dataFields>
  <chartFormats count="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 chart="0" format="5">
      <pivotArea type="data" outline="0" fieldPosition="0">
        <references count="2">
          <reference field="4294967294" count="1" selected="0">
            <x v="0"/>
          </reference>
          <reference field="2" count="1" selected="0">
            <x v="4"/>
          </reference>
        </references>
      </pivotArea>
    </chartFormat>
    <chartFormat chart="0" format="6">
      <pivotArea type="data" outline="0" fieldPosition="0">
        <references count="2">
          <reference field="4294967294" count="1" selected="0">
            <x v="0"/>
          </reference>
          <reference field="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6937D58B-68B4-44CB-92B6-1373BC292380}" name="PivotTable2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23:H30" firstHeaderRow="1" firstDataRow="2" firstDataCol="1"/>
  <pivotFields count="19">
    <pivotField axis="axisCol" showAll="0">
      <items count="6">
        <item x="2"/>
        <item x="3"/>
        <item x="0"/>
        <item x="1"/>
        <item x="4"/>
        <item t="default"/>
      </items>
    </pivotField>
    <pivotField axis="axisRow" showAll="0">
      <items count="6">
        <item x="0"/>
        <item x="2"/>
        <item x="1"/>
        <item x="3"/>
        <item x="4"/>
        <item t="default"/>
      </items>
    </pivotField>
    <pivotField dataField="1" showAll="0">
      <items count="7">
        <item x="5"/>
        <item x="0"/>
        <item x="1"/>
        <item x="2"/>
        <item x="3"/>
        <item x="4"/>
        <item t="default"/>
      </items>
    </pivotField>
    <pivotField showAll="0"/>
    <pivotField showAll="0"/>
    <pivotField numFmtId="164" showAll="0"/>
    <pivotField numFmtId="164" showAll="0"/>
    <pivotField numFmtId="164" showAll="0"/>
    <pivotField numFmtId="164" showAll="0"/>
    <pivotField numFmtId="164" showAll="0"/>
    <pivotField numFmtId="164" showAll="0"/>
    <pivotField numFmtId="164" showAll="0"/>
    <pivotField numFmtId="14" showAll="0">
      <items count="17">
        <item x="9"/>
        <item x="7"/>
        <item x="11"/>
        <item x="12"/>
        <item x="0"/>
        <item x="8"/>
        <item x="3"/>
        <item x="13"/>
        <item x="14"/>
        <item x="1"/>
        <item x="4"/>
        <item x="5"/>
        <item x="6"/>
        <item x="10"/>
        <item x="15"/>
        <item x="2"/>
        <item t="default"/>
      </items>
    </pivotField>
    <pivotField showAll="0"/>
    <pivotField showAll="0"/>
    <pivotField showAll="0"/>
    <pivotField numFmtId="10" showAll="0"/>
    <pivotField numFmtId="167" showAll="0"/>
    <pivotField showAll="0" defaultSubtotal="0">
      <items count="4">
        <item sd="0" x="0"/>
        <item sd="0" x="1"/>
        <item sd="0" x="2"/>
        <item sd="0" x="3"/>
      </items>
    </pivotField>
  </pivotFields>
  <rowFields count="1">
    <field x="1"/>
  </rowFields>
  <rowItems count="6">
    <i>
      <x/>
    </i>
    <i>
      <x v="1"/>
    </i>
    <i>
      <x v="2"/>
    </i>
    <i>
      <x v="3"/>
    </i>
    <i>
      <x v="4"/>
    </i>
    <i t="grand">
      <x/>
    </i>
  </rowItems>
  <colFields count="1">
    <field x="0"/>
  </colFields>
  <colItems count="6">
    <i>
      <x/>
    </i>
    <i>
      <x v="1"/>
    </i>
    <i>
      <x v="2"/>
    </i>
    <i>
      <x v="3"/>
    </i>
    <i>
      <x v="4"/>
    </i>
    <i t="grand">
      <x/>
    </i>
  </colItems>
  <dataFields count="1">
    <dataField name="Count of Product" fld="2" subtotal="count" baseField="0" baseItem="0"/>
  </dataFields>
  <chartFormats count="10">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series="1">
      <pivotArea type="data" outline="0" fieldPosition="0">
        <references count="2">
          <reference field="4294967294" count="1" selected="0">
            <x v="0"/>
          </reference>
          <reference field="0" count="1" selected="0">
            <x v="3"/>
          </reference>
        </references>
      </pivotArea>
    </chartFormat>
    <chartFormat chart="0" format="4" series="1">
      <pivotArea type="data" outline="0" fieldPosition="0">
        <references count="2">
          <reference field="4294967294" count="1" selected="0">
            <x v="0"/>
          </reference>
          <reference field="0" count="1" selected="0">
            <x v="4"/>
          </reference>
        </references>
      </pivotArea>
    </chartFormat>
    <chartFormat chart="5" format="10" series="1">
      <pivotArea type="data" outline="0" fieldPosition="0">
        <references count="2">
          <reference field="4294967294" count="1" selected="0">
            <x v="0"/>
          </reference>
          <reference field="0" count="1" selected="0">
            <x v="0"/>
          </reference>
        </references>
      </pivotArea>
    </chartFormat>
    <chartFormat chart="5" format="11" series="1">
      <pivotArea type="data" outline="0" fieldPosition="0">
        <references count="2">
          <reference field="4294967294" count="1" selected="0">
            <x v="0"/>
          </reference>
          <reference field="0" count="1" selected="0">
            <x v="1"/>
          </reference>
        </references>
      </pivotArea>
    </chartFormat>
    <chartFormat chart="5" format="12" series="1">
      <pivotArea type="data" outline="0" fieldPosition="0">
        <references count="2">
          <reference field="4294967294" count="1" selected="0">
            <x v="0"/>
          </reference>
          <reference field="0" count="1" selected="0">
            <x v="2"/>
          </reference>
        </references>
      </pivotArea>
    </chartFormat>
    <chartFormat chart="5" format="13" series="1">
      <pivotArea type="data" outline="0" fieldPosition="0">
        <references count="2">
          <reference field="4294967294" count="1" selected="0">
            <x v="0"/>
          </reference>
          <reference field="0" count="1" selected="0">
            <x v="3"/>
          </reference>
        </references>
      </pivotArea>
    </chartFormat>
    <chartFormat chart="5" format="14" series="1">
      <pivotArea type="data" outline="0" fieldPosition="0">
        <references count="2">
          <reference field="4294967294" count="1" selected="0">
            <x v="0"/>
          </reference>
          <reference field="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8A465967-FBA0-4356-9538-F73FE4BAC774}" name="PivotTable25"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5:B39" firstHeaderRow="1" firstDataRow="1" firstDataCol="1"/>
  <pivotFields count="21">
    <pivotField showAll="0"/>
    <pivotField showAll="0"/>
    <pivotField showAll="0"/>
    <pivotField showAll="0"/>
    <pivotField dataField="1" showAll="0"/>
    <pivotField numFmtId="164" showAll="0"/>
    <pivotField numFmtId="164" showAll="0"/>
    <pivotField numFmtId="164" showAll="0"/>
    <pivotField numFmtId="164" showAll="0"/>
    <pivotField numFmtId="164" showAll="0"/>
    <pivotField numFmtId="164" showAll="0"/>
    <pivotField numFmtId="164" showAll="0"/>
    <pivotField numFmtId="14" showAll="0"/>
    <pivotField showAll="0"/>
    <pivotField showAll="0"/>
    <pivotField showAll="0"/>
    <pivotField numFmtId="10" showAll="0"/>
    <pivotField numFmtId="167" showAll="0"/>
    <pivotField numFmtId="10" showAll="0"/>
    <pivotField axis="axisRow" showAll="0">
      <items count="4">
        <item x="1"/>
        <item x="0"/>
        <item x="2"/>
        <item t="default"/>
      </items>
    </pivotField>
    <pivotField showAll="0"/>
  </pivotFields>
  <rowFields count="1">
    <field x="19"/>
  </rowFields>
  <rowItems count="4">
    <i>
      <x/>
    </i>
    <i>
      <x v="1"/>
    </i>
    <i>
      <x v="2"/>
    </i>
    <i t="grand">
      <x/>
    </i>
  </rowItems>
  <colItems count="1">
    <i/>
  </colItems>
  <dataFields count="1">
    <dataField name="Average of Units Sold" fld="4" subtotal="average" baseField="19" baseItem="1"/>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AF1ED59B-E443-4045-BB08-D0474DF3863A}" name="PivotTable2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L35:S42" firstHeaderRow="1" firstDataRow="2" firstDataCol="1"/>
  <pivotFields count="21">
    <pivotField axis="axisRow" showAll="0">
      <items count="6">
        <item x="2"/>
        <item x="3"/>
        <item x="0"/>
        <item x="1"/>
        <item x="4"/>
        <item t="default"/>
      </items>
    </pivotField>
    <pivotField showAll="0"/>
    <pivotField axis="axisCol" showAll="0">
      <items count="7">
        <item x="5"/>
        <item x="0"/>
        <item x="1"/>
        <item x="2"/>
        <item x="3"/>
        <item x="4"/>
        <item t="default"/>
      </items>
    </pivotField>
    <pivotField showAll="0"/>
    <pivotField showAll="0"/>
    <pivotField numFmtId="164" showAll="0"/>
    <pivotField numFmtId="164" showAll="0"/>
    <pivotField numFmtId="164" showAll="0"/>
    <pivotField numFmtId="164" showAll="0"/>
    <pivotField dataField="1" numFmtId="164" showAll="0"/>
    <pivotField numFmtId="164" showAll="0"/>
    <pivotField numFmtId="164" showAll="0"/>
    <pivotField numFmtId="14" showAll="0"/>
    <pivotField showAll="0"/>
    <pivotField showAll="0"/>
    <pivotField showAll="0"/>
    <pivotField numFmtId="10" showAll="0"/>
    <pivotField numFmtId="167" showAll="0"/>
    <pivotField numFmtId="10" showAll="0"/>
    <pivotField showAll="0"/>
    <pivotField showAll="0"/>
  </pivotFields>
  <rowFields count="1">
    <field x="0"/>
  </rowFields>
  <rowItems count="6">
    <i>
      <x/>
    </i>
    <i>
      <x v="1"/>
    </i>
    <i>
      <x v="2"/>
    </i>
    <i>
      <x v="3"/>
    </i>
    <i>
      <x v="4"/>
    </i>
    <i t="grand">
      <x/>
    </i>
  </rowItems>
  <colFields count="1">
    <field x="2"/>
  </colFields>
  <colItems count="7">
    <i>
      <x/>
    </i>
    <i>
      <x v="1"/>
    </i>
    <i>
      <x v="2"/>
    </i>
    <i>
      <x v="3"/>
    </i>
    <i>
      <x v="4"/>
    </i>
    <i>
      <x v="5"/>
    </i>
    <i t="grand">
      <x/>
    </i>
  </colItems>
  <dataFields count="1">
    <dataField name="Sum of  Sales" fld="9" showDataAs="percentOfCol" baseField="0" baseItem="0" numFmtId="10"/>
  </dataFields>
  <formats count="2">
    <format dxfId="1">
      <pivotArea collapsedLevelsAreSubtotals="1" fieldPosition="0">
        <references count="1">
          <reference field="0" count="0"/>
        </references>
      </pivotArea>
    </format>
    <format dxfId="0">
      <pivotArea collapsedLevelsAreSubtotals="1" fieldPosition="0">
        <references count="2">
          <reference field="0" count="0"/>
          <reference field="2" count="1" selected="0">
            <x v="4"/>
          </reference>
        </references>
      </pivotArea>
    </format>
  </formats>
  <chartFormats count="12">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0" format="4" series="1">
      <pivotArea type="data" outline="0" fieldPosition="0">
        <references count="2">
          <reference field="4294967294" count="1" selected="0">
            <x v="0"/>
          </reference>
          <reference field="2" count="1" selected="0">
            <x v="4"/>
          </reference>
        </references>
      </pivotArea>
    </chartFormat>
    <chartFormat chart="0" format="5" series="1">
      <pivotArea type="data" outline="0" fieldPosition="0">
        <references count="2">
          <reference field="4294967294" count="1" selected="0">
            <x v="0"/>
          </reference>
          <reference field="2" count="1" selected="0">
            <x v="5"/>
          </reference>
        </references>
      </pivotArea>
    </chartFormat>
    <chartFormat chart="8" format="0" series="1">
      <pivotArea type="data" outline="0" fieldPosition="0">
        <references count="2">
          <reference field="4294967294" count="1" selected="0">
            <x v="0"/>
          </reference>
          <reference field="2" count="1" selected="0">
            <x v="0"/>
          </reference>
        </references>
      </pivotArea>
    </chartFormat>
    <chartFormat chart="8" format="1" series="1">
      <pivotArea type="data" outline="0" fieldPosition="0">
        <references count="2">
          <reference field="4294967294" count="1" selected="0">
            <x v="0"/>
          </reference>
          <reference field="2" count="1" selected="0">
            <x v="1"/>
          </reference>
        </references>
      </pivotArea>
    </chartFormat>
    <chartFormat chart="8" format="2" series="1">
      <pivotArea type="data" outline="0" fieldPosition="0">
        <references count="2">
          <reference field="4294967294" count="1" selected="0">
            <x v="0"/>
          </reference>
          <reference field="2" count="1" selected="0">
            <x v="2"/>
          </reference>
        </references>
      </pivotArea>
    </chartFormat>
    <chartFormat chart="8" format="3" series="1">
      <pivotArea type="data" outline="0" fieldPosition="0">
        <references count="2">
          <reference field="4294967294" count="1" selected="0">
            <x v="0"/>
          </reference>
          <reference field="2" count="1" selected="0">
            <x v="3"/>
          </reference>
        </references>
      </pivotArea>
    </chartFormat>
    <chartFormat chart="8" format="4" series="1">
      <pivotArea type="data" outline="0" fieldPosition="0">
        <references count="2">
          <reference field="4294967294" count="1" selected="0">
            <x v="0"/>
          </reference>
          <reference field="2" count="1" selected="0">
            <x v="4"/>
          </reference>
        </references>
      </pivotArea>
    </chartFormat>
    <chartFormat chart="8" format="5" series="1">
      <pivotArea type="data" outline="0" fieldPosition="0">
        <references count="2">
          <reference field="4294967294" count="1" selected="0">
            <x v="0"/>
          </reference>
          <reference field="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120B0055-75FE-4649-936D-F29AD486EAC0}" name="PivotTable29"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9" firstHeaderRow="1" firstDataRow="1" firstDataCol="1"/>
  <pivotFields count="19">
    <pivotField axis="axisRow" showAll="0" sortType="descending">
      <items count="6">
        <item x="2"/>
        <item x="3"/>
        <item x="0"/>
        <item x="1"/>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164" showAll="0"/>
    <pivotField numFmtId="164" showAll="0"/>
    <pivotField dataField="1" numFmtId="164" showAll="0"/>
    <pivotField numFmtId="164" showAll="0"/>
    <pivotField numFmtId="164" showAll="0"/>
    <pivotField numFmtId="164" showAll="0"/>
    <pivotField numFmtId="164" showAll="0"/>
    <pivotField numFmtId="14" showAll="0">
      <items count="17">
        <item x="9"/>
        <item x="7"/>
        <item x="11"/>
        <item x="12"/>
        <item x="0"/>
        <item x="8"/>
        <item x="3"/>
        <item x="13"/>
        <item x="14"/>
        <item x="1"/>
        <item x="4"/>
        <item x="5"/>
        <item x="6"/>
        <item x="10"/>
        <item x="15"/>
        <item x="2"/>
        <item t="default"/>
      </items>
    </pivotField>
    <pivotField showAll="0"/>
    <pivotField showAll="0"/>
    <pivotField showAll="0"/>
    <pivotField numFmtId="10" showAll="0"/>
    <pivotField numFmtId="167" showAll="0"/>
    <pivotField showAll="0" defaultSubtotal="0">
      <items count="4">
        <item x="0"/>
        <item x="1"/>
        <item x="2"/>
        <item x="3"/>
      </items>
    </pivotField>
  </pivotFields>
  <rowFields count="1">
    <field x="0"/>
  </rowFields>
  <rowItems count="6">
    <i>
      <x v="2"/>
    </i>
    <i>
      <x v="4"/>
    </i>
    <i>
      <x v="1"/>
    </i>
    <i>
      <x v="3"/>
    </i>
    <i>
      <x/>
    </i>
    <i t="grand">
      <x/>
    </i>
  </rowItems>
  <colItems count="1">
    <i/>
  </colItems>
  <dataFields count="1">
    <dataField name="Sum of Gross Sales" fld="7" baseField="0" baseItem="0" numFmtId="16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05A7C8DC-670A-4B82-993E-EB60E5533F56}" name="PivotTable28"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L3:M10" firstHeaderRow="1" firstDataRow="1" firstDataCol="1"/>
  <pivotFields count="20">
    <pivotField showAll="0"/>
    <pivotField showAll="0"/>
    <pivotField axis="axisRow" showAll="0" sortType="descending">
      <items count="7">
        <item x="5"/>
        <item x="0"/>
        <item x="1"/>
        <item x="2"/>
        <item x="3"/>
        <item x="4"/>
        <item t="default"/>
      </items>
      <autoSortScope>
        <pivotArea dataOnly="0" outline="0" fieldPosition="0">
          <references count="1">
            <reference field="4294967294" count="1" selected="0">
              <x v="0"/>
            </reference>
          </references>
        </pivotArea>
      </autoSortScope>
    </pivotField>
    <pivotField showAll="0"/>
    <pivotField showAll="0"/>
    <pivotField numFmtId="164" showAll="0"/>
    <pivotField numFmtId="164" showAll="0">
      <items count="8">
        <item x="6"/>
        <item x="3"/>
        <item x="1"/>
        <item x="0"/>
        <item x="4"/>
        <item x="5"/>
        <item x="2"/>
        <item t="default"/>
      </items>
    </pivotField>
    <pivotField numFmtId="164" showAll="0"/>
    <pivotField numFmtId="164" showAll="0"/>
    <pivotField numFmtId="164" showAll="0"/>
    <pivotField numFmtId="164" showAll="0"/>
    <pivotField numFmtId="164" showAll="0"/>
    <pivotField numFmtId="14" showAll="0"/>
    <pivotField showAll="0"/>
    <pivotField showAll="0"/>
    <pivotField showAll="0"/>
    <pivotField numFmtId="10" showAll="0"/>
    <pivotField numFmtId="167" showAll="0"/>
    <pivotField dataField="1" numFmtId="10" showAll="0"/>
    <pivotField showAll="0">
      <items count="4">
        <item x="1"/>
        <item x="0"/>
        <item x="2"/>
        <item t="default"/>
      </items>
    </pivotField>
  </pivotFields>
  <rowFields count="1">
    <field x="2"/>
  </rowFields>
  <rowItems count="7">
    <i>
      <x v="1"/>
    </i>
    <i>
      <x v="3"/>
    </i>
    <i>
      <x v="2"/>
    </i>
    <i>
      <x v="4"/>
    </i>
    <i>
      <x v="5"/>
    </i>
    <i>
      <x/>
    </i>
    <i t="grand">
      <x/>
    </i>
  </rowItems>
  <colItems count="1">
    <i/>
  </colItems>
  <dataFields count="1">
    <dataField name="Sum of Profit to COGS" fld="18" baseField="0" baseItem="0" numFmtId="10"/>
  </dataFields>
  <chartFormats count="2">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76B00A7F-DD87-4780-A0D0-3BC43BB5FCED}" name="PivotTable27"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1:B24" firstHeaderRow="1" firstDataRow="1" firstDataCol="1"/>
  <pivotFields count="21">
    <pivotField showAll="0"/>
    <pivotField showAll="0"/>
    <pivotField showAll="0"/>
    <pivotField showAll="0"/>
    <pivotField showAll="0"/>
    <pivotField numFmtId="164" showAll="0"/>
    <pivotField numFmtId="164" showAll="0"/>
    <pivotField numFmtId="164" showAll="0"/>
    <pivotField numFmtId="164" showAll="0"/>
    <pivotField numFmtId="164" showAll="0"/>
    <pivotField numFmtId="164" showAll="0"/>
    <pivotField dataField="1" numFmtId="164" showAll="0"/>
    <pivotField numFmtId="14" showAll="0"/>
    <pivotField showAll="0"/>
    <pivotField showAll="0"/>
    <pivotField showAll="0"/>
    <pivotField numFmtId="10" showAll="0"/>
    <pivotField numFmtId="167" showAll="0"/>
    <pivotField numFmtId="10" showAll="0"/>
    <pivotField showAll="0"/>
    <pivotField axis="axisRow" showAll="0">
      <items count="3">
        <item x="1"/>
        <item x="0"/>
        <item t="default"/>
      </items>
    </pivotField>
  </pivotFields>
  <rowFields count="1">
    <field x="20"/>
  </rowFields>
  <rowItems count="3">
    <i>
      <x/>
    </i>
    <i>
      <x v="1"/>
    </i>
    <i t="grand">
      <x/>
    </i>
  </rowItems>
  <colItems count="1">
    <i/>
  </colItems>
  <dataFields count="1">
    <dataField name="Sum of Profit" fld="11" baseField="0" baseItem="0" numFmtId="16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DBE82814-E531-4D5B-A96E-CFF767B61255}" name="PivotTable26"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L20:M24" firstHeaderRow="1" firstDataRow="1" firstDataCol="1"/>
  <pivotFields count="20">
    <pivotField showAll="0"/>
    <pivotField showAll="0"/>
    <pivotField showAll="0"/>
    <pivotField showAll="0"/>
    <pivotField showAll="0"/>
    <pivotField numFmtId="164" showAll="0"/>
    <pivotField dataField="1" numFmtId="164" showAll="0"/>
    <pivotField numFmtId="164" showAll="0"/>
    <pivotField numFmtId="164" showAll="0"/>
    <pivotField numFmtId="164" showAll="0"/>
    <pivotField numFmtId="164" showAll="0"/>
    <pivotField numFmtId="164" showAll="0"/>
    <pivotField numFmtId="14" showAll="0"/>
    <pivotField showAll="0"/>
    <pivotField showAll="0"/>
    <pivotField showAll="0"/>
    <pivotField numFmtId="10" showAll="0"/>
    <pivotField numFmtId="167" showAll="0"/>
    <pivotField numFmtId="10" showAll="0"/>
    <pivotField axis="axisRow" showAll="0">
      <items count="4">
        <item x="1"/>
        <item x="0"/>
        <item x="2"/>
        <item t="default"/>
      </items>
    </pivotField>
  </pivotFields>
  <rowFields count="1">
    <field x="19"/>
  </rowFields>
  <rowItems count="4">
    <i>
      <x/>
    </i>
    <i>
      <x v="1"/>
    </i>
    <i>
      <x v="2"/>
    </i>
    <i t="grand">
      <x/>
    </i>
  </rowItems>
  <colItems count="1">
    <i/>
  </colItems>
  <dataFields count="1">
    <dataField name="Sum of Sale Price" fld="6" baseField="0" baseItem="0" numFmtId="164"/>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9" count="1" selected="0">
            <x v="0"/>
          </reference>
        </references>
      </pivotArea>
    </chartFormat>
    <chartFormat chart="0" format="2">
      <pivotArea type="data" outline="0" fieldPosition="0">
        <references count="2">
          <reference field="4294967294" count="1" selected="0">
            <x v="0"/>
          </reference>
          <reference field="19" count="1" selected="0">
            <x v="1"/>
          </reference>
        </references>
      </pivotArea>
    </chartFormat>
    <chartFormat chart="0" format="3">
      <pivotArea type="data" outline="0" fieldPosition="0">
        <references count="2">
          <reference field="4294967294" count="1" selected="0">
            <x v="0"/>
          </reference>
          <reference field="1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F719BD17-DBB2-4979-BB99-C74952623610}" sourceName="Year">
  <pivotTables>
    <pivotTable tabId="2" name="PivotTable7"/>
  </pivotTables>
  <data>
    <tabular pivotCacheId="262901188">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1AAF1108-6995-4231-9493-2E31F21CA1B3}" sourceName="Year">
  <pivotTables>
    <pivotTable tabId="13" name="PivotTable19"/>
  </pivotTables>
  <data>
    <tabular pivotCacheId="2061643986">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70788F4F-98FB-4D93-96D5-0F8EA51B0FD2}" cache="Slicer_Year" caption="Year"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E7AF0852-9DB3-4CF0-8881-3C16CF58E8FE}" cache="Slicer_Year1" caption="Yea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405EA42-2F6B-496F-9477-D13BE130AD60}" name="Table1" displayName="Table1" ref="A1:U701" totalsRowShown="0" dataDxfId="25" tableBorderDxfId="24">
  <autoFilter ref="A1:U701" xr:uid="{2405EA42-2F6B-496F-9477-D13BE130AD60}"/>
  <tableColumns count="21">
    <tableColumn id="1" xr3:uid="{A85E0200-A23F-4BFC-829C-923A86C49398}" name="Segment" dataDxfId="23"/>
    <tableColumn id="2" xr3:uid="{68D22D0E-E6AD-4EC2-BF8C-F1F2F436099E}" name="Country" dataDxfId="22"/>
    <tableColumn id="3" xr3:uid="{AF1244DC-B680-4E71-8702-0A2642383205}" name="Product" dataDxfId="21"/>
    <tableColumn id="4" xr3:uid="{E900D9B8-CE55-4870-B6B3-DA75A295B100}" name="Discount Band" dataDxfId="20"/>
    <tableColumn id="5" xr3:uid="{DBFDFD2F-8F9C-430B-B50B-18E9E609359E}" name="Units Sold" dataDxfId="19"/>
    <tableColumn id="6" xr3:uid="{91069FE2-36D3-4C07-A41F-51C4BA8DDB27}" name="Manufacturing Price" dataDxfId="18"/>
    <tableColumn id="7" xr3:uid="{DD462346-736F-4790-B792-DCF7D6AD0F63}" name="Sale Price" dataDxfId="17"/>
    <tableColumn id="8" xr3:uid="{553F925B-AF05-4D8A-8809-30C2DDE3369D}" name="Gross Sales" dataDxfId="16">
      <calculatedColumnFormula>E2*G2</calculatedColumnFormula>
    </tableColumn>
    <tableColumn id="9" xr3:uid="{665642BD-5FB5-48FC-90DF-564DEB1D97A2}" name="Discounts" dataDxfId="15"/>
    <tableColumn id="10" xr3:uid="{167362E8-D4DB-4DE1-A9AD-824D72B98AE1}" name=" Sales" dataDxfId="14">
      <calculatedColumnFormula>H2-I2</calculatedColumnFormula>
    </tableColumn>
    <tableColumn id="11" xr3:uid="{B9EAFCB1-F066-468B-8D89-8FFCB9FFE223}" name="COGS" dataDxfId="13"/>
    <tableColumn id="12" xr3:uid="{80D6BCAD-544D-4BCB-9B24-184D41AB04D4}" name="Profit" dataDxfId="12">
      <calculatedColumnFormula>(E2*G2)-(E2*F2)</calculatedColumnFormula>
    </tableColumn>
    <tableColumn id="13" xr3:uid="{6953E85C-C470-4946-81C9-4BEC46C8D63B}" name="Date" dataDxfId="11"/>
    <tableColumn id="14" xr3:uid="{19E91A67-0246-454C-BBB2-0A7C4B9B4015}" name="Month Number" dataDxfId="10">
      <calculatedColumnFormula>MONTH(M2)</calculatedColumnFormula>
    </tableColumn>
    <tableColumn id="15" xr3:uid="{47204C0D-3F0C-446A-AAD4-51C6E4880C88}" name="Month Name" dataDxfId="9">
      <calculatedColumnFormula>TEXT(M2, "mmmm")</calculatedColumnFormula>
    </tableColumn>
    <tableColumn id="16" xr3:uid="{EAD9701B-852E-499B-A887-239A35325D35}" name="Year" dataDxfId="8">
      <calculatedColumnFormula>TEXT(M2,"yyyy")</calculatedColumnFormula>
    </tableColumn>
    <tableColumn id="17" xr3:uid="{502CC248-2241-4922-82A5-E0666776A2C4}" name="profit per unit" dataDxfId="7">
      <calculatedColumnFormula>Table1[[#This Row],[Profit]]/Table1[[#This Row],[Units Sold]]</calculatedColumnFormula>
    </tableColumn>
    <tableColumn id="18" xr3:uid="{2411C879-D25A-4D14-B802-F93BDB4A8184}" name="profit margin" dataDxfId="6" dataCellStyle="Percent">
      <calculatedColumnFormula>Table1[[#This Row],[Profit]]/Table1[[#This Row],[ Sales]]</calculatedColumnFormula>
    </tableColumn>
    <tableColumn id="19" xr3:uid="{3A0189DF-DBF1-4AA0-9D1C-490A8480C19F}" name="Profit to COGS" dataDxfId="5">
      <calculatedColumnFormula>Table1[[#This Row],[Profit]]/Table1[[#This Row],[COGS]]</calculatedColumnFormula>
    </tableColumn>
    <tableColumn id="20" xr3:uid="{8D10D4A3-FFF8-4FE1-8D1C-368A6DCD6B50}" name="price tire" dataDxfId="4">
      <calculatedColumnFormula>IF(G2&lt;50,"low",IF(G2&lt;=200,"mid","high"))</calculatedColumnFormula>
    </tableColumn>
    <tableColumn id="21" xr3:uid="{07689514-D33E-416F-89FB-CA6C1CCC7BFC}" name="Country region" dataDxfId="3">
      <calculatedColumnFormula>IF(OR(Table1[[#This Row],[Country]]="United states of America",Table1[[#This Row],[Country]]="Canada",Table1[[#This Row],[Country]]="Mexico"),"North America",IF(OR(Table1[[#This Row],[Country]]="France",Table1[[#This Row],[Country]]="Germany"),"Europe","other"))</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9.xml"/><Relationship Id="rId7" Type="http://schemas.openxmlformats.org/officeDocument/2006/relationships/drawing" Target="../drawings/drawing2.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pivotTable" Target="../pivotTables/pivotTable12.xml"/><Relationship Id="rId5" Type="http://schemas.openxmlformats.org/officeDocument/2006/relationships/pivotTable" Target="../pivotTables/pivotTable11.xml"/><Relationship Id="rId4" Type="http://schemas.openxmlformats.org/officeDocument/2006/relationships/pivotTable" Target="../pivotTables/pivotTable10.xml"/></Relationships>
</file>

<file path=xl/worksheets/_rels/sheet4.xml.rels><?xml version="1.0" encoding="UTF-8" standalone="yes"?>
<Relationships xmlns="http://schemas.openxmlformats.org/package/2006/relationships"><Relationship Id="rId8" Type="http://schemas.microsoft.com/office/2007/relationships/slicer" Target="../slicers/slicer2.xml"/><Relationship Id="rId3" Type="http://schemas.openxmlformats.org/officeDocument/2006/relationships/pivotTable" Target="../pivotTables/pivotTable15.xml"/><Relationship Id="rId7" Type="http://schemas.openxmlformats.org/officeDocument/2006/relationships/drawing" Target="../drawings/drawing3.xml"/><Relationship Id="rId2" Type="http://schemas.openxmlformats.org/officeDocument/2006/relationships/pivotTable" Target="../pivotTables/pivotTable14.xml"/><Relationship Id="rId1" Type="http://schemas.openxmlformats.org/officeDocument/2006/relationships/pivotTable" Target="../pivotTables/pivotTable13.xml"/><Relationship Id="rId6" Type="http://schemas.openxmlformats.org/officeDocument/2006/relationships/pivotTable" Target="../pivotTables/pivotTable18.xml"/><Relationship Id="rId5" Type="http://schemas.openxmlformats.org/officeDocument/2006/relationships/pivotTable" Target="../pivotTables/pivotTable17.xml"/><Relationship Id="rId4" Type="http://schemas.openxmlformats.org/officeDocument/2006/relationships/pivotTable" Target="../pivotTables/pivotTable16.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21.xml"/><Relationship Id="rId7" Type="http://schemas.openxmlformats.org/officeDocument/2006/relationships/drawing" Target="../drawings/drawing4.xml"/><Relationship Id="rId2" Type="http://schemas.openxmlformats.org/officeDocument/2006/relationships/pivotTable" Target="../pivotTables/pivotTable20.xml"/><Relationship Id="rId1" Type="http://schemas.openxmlformats.org/officeDocument/2006/relationships/pivotTable" Target="../pivotTables/pivotTable19.xml"/><Relationship Id="rId6" Type="http://schemas.openxmlformats.org/officeDocument/2006/relationships/pivotTable" Target="../pivotTables/pivotTable24.xml"/><Relationship Id="rId5" Type="http://schemas.openxmlformats.org/officeDocument/2006/relationships/pivotTable" Target="../pivotTables/pivotTable23.xml"/><Relationship Id="rId4" Type="http://schemas.openxmlformats.org/officeDocument/2006/relationships/pivotTable" Target="../pivotTables/pivotTable2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7FD1B4-9D2A-4FFC-A2FC-51B9EA33CB50}">
  <dimension ref="A1:U701"/>
  <sheetViews>
    <sheetView topLeftCell="K1" workbookViewId="0">
      <selection activeCell="O5" sqref="O5"/>
    </sheetView>
  </sheetViews>
  <sheetFormatPr defaultRowHeight="14.5"/>
  <cols>
    <col min="1" max="1" width="14.26953125" customWidth="1"/>
    <col min="2" max="2" width="13.453125" customWidth="1"/>
    <col min="3" max="3" width="11.453125" customWidth="1"/>
    <col min="4" max="4" width="11.26953125" customWidth="1"/>
    <col min="5" max="5" width="12.7265625" customWidth="1"/>
    <col min="6" max="6" width="23" customWidth="1"/>
    <col min="7" max="7" width="12.81640625" customWidth="1"/>
    <col min="8" max="8" width="16" customWidth="1"/>
    <col min="9" max="9" width="16.453125" customWidth="1"/>
    <col min="10" max="10" width="13.81640625" customWidth="1"/>
    <col min="11" max="11" width="15.1796875" customWidth="1"/>
    <col min="12" max="12" width="14.453125" customWidth="1"/>
    <col min="13" max="13" width="16.26953125" customWidth="1"/>
    <col min="17" max="17" width="16" customWidth="1"/>
    <col min="18" max="18" width="15.54296875" customWidth="1"/>
    <col min="19" max="19" width="14.26953125" customWidth="1"/>
    <col min="20" max="20" width="14.453125" customWidth="1"/>
    <col min="21" max="21" width="15.7265625" customWidth="1"/>
    <col min="22" max="22" width="13.54296875" customWidth="1"/>
  </cols>
  <sheetData>
    <row r="1" spans="1:21">
      <c r="A1" s="15" t="s">
        <v>0</v>
      </c>
      <c r="B1" s="15" t="s">
        <v>1</v>
      </c>
      <c r="C1" s="16" t="s">
        <v>2</v>
      </c>
      <c r="D1" s="16" t="s">
        <v>3</v>
      </c>
      <c r="E1" s="15" t="s">
        <v>4</v>
      </c>
      <c r="F1" s="16" t="s">
        <v>5</v>
      </c>
      <c r="G1" s="16" t="s">
        <v>6</v>
      </c>
      <c r="H1" s="16" t="s">
        <v>7</v>
      </c>
      <c r="I1" s="16" t="s">
        <v>8</v>
      </c>
      <c r="J1" s="16" t="s">
        <v>9</v>
      </c>
      <c r="K1" s="16" t="s">
        <v>10</v>
      </c>
      <c r="L1" s="16" t="s">
        <v>11</v>
      </c>
      <c r="M1" s="17" t="s">
        <v>12</v>
      </c>
      <c r="N1" s="18" t="s">
        <v>13</v>
      </c>
      <c r="O1" s="16" t="s">
        <v>14</v>
      </c>
      <c r="P1" s="19" t="s">
        <v>15</v>
      </c>
      <c r="Q1" s="20" t="s">
        <v>64</v>
      </c>
      <c r="R1" s="21" t="s">
        <v>56</v>
      </c>
      <c r="S1" s="20" t="s">
        <v>76</v>
      </c>
      <c r="T1" s="25" t="s">
        <v>77</v>
      </c>
      <c r="U1" s="25" t="s">
        <v>102</v>
      </c>
    </row>
    <row r="2" spans="1:21">
      <c r="A2" s="7" t="s">
        <v>16</v>
      </c>
      <c r="B2" s="7" t="s">
        <v>17</v>
      </c>
      <c r="C2" s="8" t="s">
        <v>18</v>
      </c>
      <c r="D2" s="8" t="s">
        <v>19</v>
      </c>
      <c r="E2" s="7">
        <v>1618.5</v>
      </c>
      <c r="F2" s="8">
        <v>3</v>
      </c>
      <c r="G2" s="8">
        <v>20</v>
      </c>
      <c r="H2" s="8">
        <f>E2*G2</f>
        <v>32370</v>
      </c>
      <c r="I2" s="8">
        <v>0</v>
      </c>
      <c r="J2" s="8">
        <f>H2-I2</f>
        <v>32370</v>
      </c>
      <c r="K2" s="8">
        <v>16185</v>
      </c>
      <c r="L2" s="8">
        <f>(E2*G2)-(E2*F2)</f>
        <v>27514.5</v>
      </c>
      <c r="M2" s="9">
        <v>41640</v>
      </c>
      <c r="N2" s="7">
        <f>MONTH(M2)</f>
        <v>1</v>
      </c>
      <c r="O2" s="10" t="str">
        <f>TEXT(M2, "mmmm")</f>
        <v>January</v>
      </c>
      <c r="P2" s="10" t="str">
        <f>TEXT(M2,"yyyy")</f>
        <v>2014</v>
      </c>
      <c r="Q2" s="8">
        <f>Table1[[#This Row],[Profit]]/Table1[[#This Row],[Units Sold]]</f>
        <v>17</v>
      </c>
      <c r="R2" s="27">
        <f>Table1[[#This Row],[Profit]]/Table1[[#This Row],[ Sales]]</f>
        <v>0.85</v>
      </c>
      <c r="S2" s="11">
        <f>Table1[[#This Row],[Profit]]/Table1[[#This Row],[COGS]]</f>
        <v>1.7</v>
      </c>
      <c r="T2" s="7" t="str">
        <f>IF(G2&lt;50,"low",IF(G2&lt;=200,"mid","high"))</f>
        <v>low</v>
      </c>
      <c r="U2" s="7" t="str">
        <f>IF(OR(Table1[[#This Row],[Country]]="United states of America",Table1[[#This Row],[Country]]="Canada",Table1[[#This Row],[Country]]="Mexico"),"North America",IF(OR(Table1[[#This Row],[Country]]="France",Table1[[#This Row],[Country]]="Germany"),"Europe","other"))</f>
        <v>North America</v>
      </c>
    </row>
    <row r="3" spans="1:21">
      <c r="A3" s="12" t="s">
        <v>16</v>
      </c>
      <c r="B3" s="12" t="s">
        <v>20</v>
      </c>
      <c r="C3" s="13" t="s">
        <v>18</v>
      </c>
      <c r="D3" s="13" t="s">
        <v>19</v>
      </c>
      <c r="E3" s="12">
        <v>1321</v>
      </c>
      <c r="F3" s="13">
        <v>3</v>
      </c>
      <c r="G3" s="13">
        <v>20</v>
      </c>
      <c r="H3" s="8">
        <f t="shared" ref="H3:H66" si="0">E3*G3</f>
        <v>26420</v>
      </c>
      <c r="I3" s="13">
        <v>0</v>
      </c>
      <c r="J3" s="8">
        <f t="shared" ref="J3:J66" si="1">H3-I3</f>
        <v>26420</v>
      </c>
      <c r="K3" s="13">
        <v>13210</v>
      </c>
      <c r="L3" s="8">
        <f t="shared" ref="L3:L66" si="2">(E3*G3)-(E3*F3)</f>
        <v>22457</v>
      </c>
      <c r="M3" s="14">
        <v>41640</v>
      </c>
      <c r="N3" s="7">
        <f t="shared" ref="N3:N66" si="3">MONTH(M3)</f>
        <v>1</v>
      </c>
      <c r="O3" s="10" t="str">
        <f t="shared" ref="O3:O66" si="4">TEXT(M3, "mmmm")</f>
        <v>January</v>
      </c>
      <c r="P3" s="10" t="str">
        <f t="shared" ref="P3:P66" si="5">TEXT(M3,"yyyy")</f>
        <v>2014</v>
      </c>
      <c r="Q3" s="8">
        <f>Table1[[#This Row],[Profit]]/Table1[[#This Row],[Units Sold]]</f>
        <v>17</v>
      </c>
      <c r="R3" s="27">
        <f>Table1[[#This Row],[Profit]]/Table1[[#This Row],[ Sales]]</f>
        <v>0.85</v>
      </c>
      <c r="S3" s="11">
        <f>Table1[[#This Row],[Profit]]/Table1[[#This Row],[COGS]]</f>
        <v>1.7</v>
      </c>
      <c r="T3" s="7" t="str">
        <f t="shared" ref="T3:T66" si="6">IF(G3&lt;50,"low",IF(G3&lt;=200,"mid","high"))</f>
        <v>low</v>
      </c>
      <c r="U3" s="7" t="str">
        <f>IF(OR(Table1[[#This Row],[Country]]="United states of America",Table1[[#This Row],[Country]]="Canada",Table1[[#This Row],[Country]]="Mexico"),"North America",IF(OR(Table1[[#This Row],[Country]]="France",Table1[[#This Row],[Country]]="Germany"),"Europe","other"))</f>
        <v>Europe</v>
      </c>
    </row>
    <row r="4" spans="1:21">
      <c r="A4" s="7" t="s">
        <v>21</v>
      </c>
      <c r="B4" s="7" t="s">
        <v>22</v>
      </c>
      <c r="C4" s="8" t="s">
        <v>18</v>
      </c>
      <c r="D4" s="8" t="s">
        <v>19</v>
      </c>
      <c r="E4" s="7">
        <v>2178</v>
      </c>
      <c r="F4" s="8">
        <v>3</v>
      </c>
      <c r="G4" s="8">
        <v>15</v>
      </c>
      <c r="H4" s="8">
        <f t="shared" si="0"/>
        <v>32670</v>
      </c>
      <c r="I4" s="8">
        <v>0</v>
      </c>
      <c r="J4" s="8">
        <f t="shared" si="1"/>
        <v>32670</v>
      </c>
      <c r="K4" s="8">
        <v>21780</v>
      </c>
      <c r="L4" s="8">
        <f t="shared" si="2"/>
        <v>26136</v>
      </c>
      <c r="M4" s="9">
        <v>41791</v>
      </c>
      <c r="N4" s="7">
        <f t="shared" si="3"/>
        <v>6</v>
      </c>
      <c r="O4" s="10" t="str">
        <f t="shared" si="4"/>
        <v>June</v>
      </c>
      <c r="P4" s="10" t="str">
        <f t="shared" si="5"/>
        <v>2014</v>
      </c>
      <c r="Q4" s="8">
        <f>Table1[[#This Row],[Profit]]/Table1[[#This Row],[Units Sold]]</f>
        <v>12</v>
      </c>
      <c r="R4" s="27">
        <f>Table1[[#This Row],[Profit]]/Table1[[#This Row],[ Sales]]</f>
        <v>0.8</v>
      </c>
      <c r="S4" s="11">
        <f>Table1[[#This Row],[Profit]]/Table1[[#This Row],[COGS]]</f>
        <v>1.2</v>
      </c>
      <c r="T4" s="7" t="str">
        <f t="shared" si="6"/>
        <v>low</v>
      </c>
      <c r="U4" s="7" t="str">
        <f>IF(OR(Table1[[#This Row],[Country]]="United states of America",Table1[[#This Row],[Country]]="Canada",Table1[[#This Row],[Country]]="Mexico"),"North America",IF(OR(Table1[[#This Row],[Country]]="France",Table1[[#This Row],[Country]]="Germany"),"Europe","other"))</f>
        <v>Europe</v>
      </c>
    </row>
    <row r="5" spans="1:21">
      <c r="A5" s="12" t="s">
        <v>21</v>
      </c>
      <c r="B5" s="12" t="s">
        <v>20</v>
      </c>
      <c r="C5" s="13" t="s">
        <v>18</v>
      </c>
      <c r="D5" s="13" t="s">
        <v>19</v>
      </c>
      <c r="E5" s="12">
        <v>888</v>
      </c>
      <c r="F5" s="13">
        <v>3</v>
      </c>
      <c r="G5" s="13">
        <v>15</v>
      </c>
      <c r="H5" s="8">
        <f t="shared" si="0"/>
        <v>13320</v>
      </c>
      <c r="I5" s="13">
        <v>0</v>
      </c>
      <c r="J5" s="8">
        <f t="shared" si="1"/>
        <v>13320</v>
      </c>
      <c r="K5" s="13">
        <v>8880</v>
      </c>
      <c r="L5" s="8">
        <f t="shared" si="2"/>
        <v>10656</v>
      </c>
      <c r="M5" s="14">
        <v>41791</v>
      </c>
      <c r="N5" s="7">
        <f t="shared" si="3"/>
        <v>6</v>
      </c>
      <c r="O5" s="10" t="str">
        <f t="shared" si="4"/>
        <v>June</v>
      </c>
      <c r="P5" s="10" t="str">
        <f t="shared" si="5"/>
        <v>2014</v>
      </c>
      <c r="Q5" s="8">
        <f>Table1[[#This Row],[Profit]]/Table1[[#This Row],[Units Sold]]</f>
        <v>12</v>
      </c>
      <c r="R5" s="27">
        <f>Table1[[#This Row],[Profit]]/Table1[[#This Row],[ Sales]]</f>
        <v>0.8</v>
      </c>
      <c r="S5" s="11">
        <f>Table1[[#This Row],[Profit]]/Table1[[#This Row],[COGS]]</f>
        <v>1.2</v>
      </c>
      <c r="T5" s="7" t="str">
        <f t="shared" si="6"/>
        <v>low</v>
      </c>
      <c r="U5" s="7" t="str">
        <f>IF(OR(Table1[[#This Row],[Country]]="United states of America",Table1[[#This Row],[Country]]="Canada",Table1[[#This Row],[Country]]="Mexico"),"North America",IF(OR(Table1[[#This Row],[Country]]="France",Table1[[#This Row],[Country]]="Germany"),"Europe","other"))</f>
        <v>Europe</v>
      </c>
    </row>
    <row r="6" spans="1:21">
      <c r="A6" s="7" t="s">
        <v>21</v>
      </c>
      <c r="B6" s="7" t="s">
        <v>23</v>
      </c>
      <c r="C6" s="8" t="s">
        <v>18</v>
      </c>
      <c r="D6" s="8" t="s">
        <v>19</v>
      </c>
      <c r="E6" s="7">
        <v>2470</v>
      </c>
      <c r="F6" s="8">
        <v>3</v>
      </c>
      <c r="G6" s="8">
        <v>15</v>
      </c>
      <c r="H6" s="8">
        <f t="shared" si="0"/>
        <v>37050</v>
      </c>
      <c r="I6" s="8">
        <v>0</v>
      </c>
      <c r="J6" s="8">
        <f t="shared" si="1"/>
        <v>37050</v>
      </c>
      <c r="K6" s="8">
        <v>24700</v>
      </c>
      <c r="L6" s="8">
        <f t="shared" si="2"/>
        <v>29640</v>
      </c>
      <c r="M6" s="9">
        <v>41791</v>
      </c>
      <c r="N6" s="7">
        <f t="shared" si="3"/>
        <v>6</v>
      </c>
      <c r="O6" s="10" t="str">
        <f t="shared" si="4"/>
        <v>June</v>
      </c>
      <c r="P6" s="10" t="str">
        <f t="shared" si="5"/>
        <v>2014</v>
      </c>
      <c r="Q6" s="8">
        <f>Table1[[#This Row],[Profit]]/Table1[[#This Row],[Units Sold]]</f>
        <v>12</v>
      </c>
      <c r="R6" s="27">
        <f>Table1[[#This Row],[Profit]]/Table1[[#This Row],[ Sales]]</f>
        <v>0.8</v>
      </c>
      <c r="S6" s="11">
        <f>Table1[[#This Row],[Profit]]/Table1[[#This Row],[COGS]]</f>
        <v>1.2</v>
      </c>
      <c r="T6" s="7" t="str">
        <f t="shared" si="6"/>
        <v>low</v>
      </c>
      <c r="U6" s="7" t="str">
        <f>IF(OR(Table1[[#This Row],[Country]]="United states of America",Table1[[#This Row],[Country]]="Canada",Table1[[#This Row],[Country]]="Mexico"),"North America",IF(OR(Table1[[#This Row],[Country]]="France",Table1[[#This Row],[Country]]="Germany"),"Europe","other"))</f>
        <v>North America</v>
      </c>
    </row>
    <row r="7" spans="1:21">
      <c r="A7" s="12" t="s">
        <v>16</v>
      </c>
      <c r="B7" s="12" t="s">
        <v>20</v>
      </c>
      <c r="C7" s="13" t="s">
        <v>18</v>
      </c>
      <c r="D7" s="13" t="s">
        <v>19</v>
      </c>
      <c r="E7" s="12">
        <v>1513</v>
      </c>
      <c r="F7" s="13">
        <v>3</v>
      </c>
      <c r="G7" s="13">
        <v>350</v>
      </c>
      <c r="H7" s="8">
        <f t="shared" si="0"/>
        <v>529550</v>
      </c>
      <c r="I7" s="13">
        <v>0</v>
      </c>
      <c r="J7" s="8">
        <f t="shared" si="1"/>
        <v>529550</v>
      </c>
      <c r="K7" s="13">
        <v>393380</v>
      </c>
      <c r="L7" s="8">
        <f t="shared" si="2"/>
        <v>525011</v>
      </c>
      <c r="M7" s="14">
        <v>41974</v>
      </c>
      <c r="N7" s="7">
        <f t="shared" si="3"/>
        <v>12</v>
      </c>
      <c r="O7" s="10" t="str">
        <f t="shared" si="4"/>
        <v>December</v>
      </c>
      <c r="P7" s="10" t="str">
        <f t="shared" si="5"/>
        <v>2014</v>
      </c>
      <c r="Q7" s="8">
        <f>Table1[[#This Row],[Profit]]/Table1[[#This Row],[Units Sold]]</f>
        <v>347</v>
      </c>
      <c r="R7" s="27">
        <f>Table1[[#This Row],[Profit]]/Table1[[#This Row],[ Sales]]</f>
        <v>0.99142857142857144</v>
      </c>
      <c r="S7" s="11">
        <f>Table1[[#This Row],[Profit]]/Table1[[#This Row],[COGS]]</f>
        <v>1.3346153846153845</v>
      </c>
      <c r="T7" s="7" t="str">
        <f t="shared" si="6"/>
        <v>high</v>
      </c>
      <c r="U7" s="7" t="str">
        <f>IF(OR(Table1[[#This Row],[Country]]="United states of America",Table1[[#This Row],[Country]]="Canada",Table1[[#This Row],[Country]]="Mexico"),"North America",IF(OR(Table1[[#This Row],[Country]]="France",Table1[[#This Row],[Country]]="Germany"),"Europe","other"))</f>
        <v>Europe</v>
      </c>
    </row>
    <row r="8" spans="1:21">
      <c r="A8" s="7" t="s">
        <v>21</v>
      </c>
      <c r="B8" s="7" t="s">
        <v>20</v>
      </c>
      <c r="C8" s="8" t="s">
        <v>24</v>
      </c>
      <c r="D8" s="8" t="s">
        <v>19</v>
      </c>
      <c r="E8" s="7">
        <v>921</v>
      </c>
      <c r="F8" s="8">
        <v>5</v>
      </c>
      <c r="G8" s="8">
        <v>15</v>
      </c>
      <c r="H8" s="8">
        <f t="shared" si="0"/>
        <v>13815</v>
      </c>
      <c r="I8" s="8">
        <v>0</v>
      </c>
      <c r="J8" s="8">
        <f t="shared" si="1"/>
        <v>13815</v>
      </c>
      <c r="K8" s="8">
        <v>9210</v>
      </c>
      <c r="L8" s="8">
        <f t="shared" si="2"/>
        <v>9210</v>
      </c>
      <c r="M8" s="9">
        <v>41699</v>
      </c>
      <c r="N8" s="7">
        <f t="shared" si="3"/>
        <v>3</v>
      </c>
      <c r="O8" s="10" t="str">
        <f t="shared" si="4"/>
        <v>March</v>
      </c>
      <c r="P8" s="10" t="str">
        <f t="shared" si="5"/>
        <v>2014</v>
      </c>
      <c r="Q8" s="8">
        <f>Table1[[#This Row],[Profit]]/Table1[[#This Row],[Units Sold]]</f>
        <v>10</v>
      </c>
      <c r="R8" s="27">
        <f>Table1[[#This Row],[Profit]]/Table1[[#This Row],[ Sales]]</f>
        <v>0.66666666666666663</v>
      </c>
      <c r="S8" s="11">
        <f>Table1[[#This Row],[Profit]]/Table1[[#This Row],[COGS]]</f>
        <v>1</v>
      </c>
      <c r="T8" s="7" t="str">
        <f t="shared" si="6"/>
        <v>low</v>
      </c>
      <c r="U8" s="7" t="str">
        <f>IF(OR(Table1[[#This Row],[Country]]="United states of America",Table1[[#This Row],[Country]]="Canada",Table1[[#This Row],[Country]]="Mexico"),"North America",IF(OR(Table1[[#This Row],[Country]]="France",Table1[[#This Row],[Country]]="Germany"),"Europe","other"))</f>
        <v>Europe</v>
      </c>
    </row>
    <row r="9" spans="1:21">
      <c r="A9" s="12" t="s">
        <v>25</v>
      </c>
      <c r="B9" s="12" t="s">
        <v>17</v>
      </c>
      <c r="C9" s="13" t="s">
        <v>24</v>
      </c>
      <c r="D9" s="13" t="s">
        <v>19</v>
      </c>
      <c r="E9" s="12">
        <v>2518</v>
      </c>
      <c r="F9" s="13">
        <v>5</v>
      </c>
      <c r="G9" s="13">
        <v>12</v>
      </c>
      <c r="H9" s="8">
        <f t="shared" si="0"/>
        <v>30216</v>
      </c>
      <c r="I9" s="13">
        <v>0</v>
      </c>
      <c r="J9" s="8">
        <f t="shared" si="1"/>
        <v>30216</v>
      </c>
      <c r="K9" s="13">
        <v>7554</v>
      </c>
      <c r="L9" s="8">
        <f t="shared" si="2"/>
        <v>17626</v>
      </c>
      <c r="M9" s="14">
        <v>41791</v>
      </c>
      <c r="N9" s="7">
        <f t="shared" si="3"/>
        <v>6</v>
      </c>
      <c r="O9" s="10" t="str">
        <f t="shared" si="4"/>
        <v>June</v>
      </c>
      <c r="P9" s="10" t="str">
        <f t="shared" si="5"/>
        <v>2014</v>
      </c>
      <c r="Q9" s="8">
        <f>Table1[[#This Row],[Profit]]/Table1[[#This Row],[Units Sold]]</f>
        <v>7</v>
      </c>
      <c r="R9" s="27">
        <f>Table1[[#This Row],[Profit]]/Table1[[#This Row],[ Sales]]</f>
        <v>0.58333333333333337</v>
      </c>
      <c r="S9" s="11">
        <f>Table1[[#This Row],[Profit]]/Table1[[#This Row],[COGS]]</f>
        <v>2.3333333333333335</v>
      </c>
      <c r="T9" s="7" t="str">
        <f t="shared" si="6"/>
        <v>low</v>
      </c>
      <c r="U9" s="7" t="str">
        <f>IF(OR(Table1[[#This Row],[Country]]="United states of America",Table1[[#This Row],[Country]]="Canada",Table1[[#This Row],[Country]]="Mexico"),"North America",IF(OR(Table1[[#This Row],[Country]]="France",Table1[[#This Row],[Country]]="Germany"),"Europe","other"))</f>
        <v>North America</v>
      </c>
    </row>
    <row r="10" spans="1:21">
      <c r="A10" s="7" t="s">
        <v>16</v>
      </c>
      <c r="B10" s="7" t="s">
        <v>22</v>
      </c>
      <c r="C10" s="8" t="s">
        <v>24</v>
      </c>
      <c r="D10" s="8" t="s">
        <v>19</v>
      </c>
      <c r="E10" s="7">
        <v>1899</v>
      </c>
      <c r="F10" s="8">
        <v>5</v>
      </c>
      <c r="G10" s="8">
        <v>20</v>
      </c>
      <c r="H10" s="8">
        <f t="shared" si="0"/>
        <v>37980</v>
      </c>
      <c r="I10" s="8">
        <v>0</v>
      </c>
      <c r="J10" s="8">
        <f t="shared" si="1"/>
        <v>37980</v>
      </c>
      <c r="K10" s="8">
        <v>18990</v>
      </c>
      <c r="L10" s="8">
        <f t="shared" si="2"/>
        <v>28485</v>
      </c>
      <c r="M10" s="9">
        <v>41791</v>
      </c>
      <c r="N10" s="7">
        <f t="shared" si="3"/>
        <v>6</v>
      </c>
      <c r="O10" s="10" t="str">
        <f t="shared" si="4"/>
        <v>June</v>
      </c>
      <c r="P10" s="10" t="str">
        <f t="shared" si="5"/>
        <v>2014</v>
      </c>
      <c r="Q10" s="8">
        <f>Table1[[#This Row],[Profit]]/Table1[[#This Row],[Units Sold]]</f>
        <v>15</v>
      </c>
      <c r="R10" s="27">
        <f>Table1[[#This Row],[Profit]]/Table1[[#This Row],[ Sales]]</f>
        <v>0.75</v>
      </c>
      <c r="S10" s="11">
        <f>Table1[[#This Row],[Profit]]/Table1[[#This Row],[COGS]]</f>
        <v>1.5</v>
      </c>
      <c r="T10" s="7" t="str">
        <f t="shared" si="6"/>
        <v>low</v>
      </c>
      <c r="U10" s="7" t="str">
        <f>IF(OR(Table1[[#This Row],[Country]]="United states of America",Table1[[#This Row],[Country]]="Canada",Table1[[#This Row],[Country]]="Mexico"),"North America",IF(OR(Table1[[#This Row],[Country]]="France",Table1[[#This Row],[Country]]="Germany"),"Europe","other"))</f>
        <v>Europe</v>
      </c>
    </row>
    <row r="11" spans="1:21">
      <c r="A11" s="12" t="s">
        <v>25</v>
      </c>
      <c r="B11" s="12" t="s">
        <v>20</v>
      </c>
      <c r="C11" s="13" t="s">
        <v>24</v>
      </c>
      <c r="D11" s="13" t="s">
        <v>19</v>
      </c>
      <c r="E11" s="12">
        <v>1545</v>
      </c>
      <c r="F11" s="13">
        <v>5</v>
      </c>
      <c r="G11" s="13">
        <v>12</v>
      </c>
      <c r="H11" s="8">
        <f t="shared" si="0"/>
        <v>18540</v>
      </c>
      <c r="I11" s="13">
        <v>0</v>
      </c>
      <c r="J11" s="8">
        <f t="shared" si="1"/>
        <v>18540</v>
      </c>
      <c r="K11" s="13">
        <v>4635</v>
      </c>
      <c r="L11" s="8">
        <f t="shared" si="2"/>
        <v>10815</v>
      </c>
      <c r="M11" s="14">
        <v>41791</v>
      </c>
      <c r="N11" s="7">
        <f t="shared" si="3"/>
        <v>6</v>
      </c>
      <c r="O11" s="10" t="str">
        <f t="shared" si="4"/>
        <v>June</v>
      </c>
      <c r="P11" s="10" t="str">
        <f t="shared" si="5"/>
        <v>2014</v>
      </c>
      <c r="Q11" s="8">
        <f>Table1[[#This Row],[Profit]]/Table1[[#This Row],[Units Sold]]</f>
        <v>7</v>
      </c>
      <c r="R11" s="27">
        <f>Table1[[#This Row],[Profit]]/Table1[[#This Row],[ Sales]]</f>
        <v>0.58333333333333337</v>
      </c>
      <c r="S11" s="11">
        <f>Table1[[#This Row],[Profit]]/Table1[[#This Row],[COGS]]</f>
        <v>2.3333333333333335</v>
      </c>
      <c r="T11" s="7" t="str">
        <f t="shared" si="6"/>
        <v>low</v>
      </c>
      <c r="U11" s="7" t="str">
        <f>IF(OR(Table1[[#This Row],[Country]]="United states of America",Table1[[#This Row],[Country]]="Canada",Table1[[#This Row],[Country]]="Mexico"),"North America",IF(OR(Table1[[#This Row],[Country]]="France",Table1[[#This Row],[Country]]="Germany"),"Europe","other"))</f>
        <v>Europe</v>
      </c>
    </row>
    <row r="12" spans="1:21">
      <c r="A12" s="7" t="s">
        <v>21</v>
      </c>
      <c r="B12" s="7" t="s">
        <v>23</v>
      </c>
      <c r="C12" s="8" t="s">
        <v>24</v>
      </c>
      <c r="D12" s="8" t="s">
        <v>19</v>
      </c>
      <c r="E12" s="7">
        <v>2470</v>
      </c>
      <c r="F12" s="8">
        <v>5</v>
      </c>
      <c r="G12" s="8">
        <v>15</v>
      </c>
      <c r="H12" s="8">
        <f t="shared" si="0"/>
        <v>37050</v>
      </c>
      <c r="I12" s="8">
        <v>0</v>
      </c>
      <c r="J12" s="8">
        <f t="shared" si="1"/>
        <v>37050</v>
      </c>
      <c r="K12" s="8">
        <v>24700</v>
      </c>
      <c r="L12" s="8">
        <f t="shared" si="2"/>
        <v>24700</v>
      </c>
      <c r="M12" s="9">
        <v>41791</v>
      </c>
      <c r="N12" s="7">
        <f t="shared" si="3"/>
        <v>6</v>
      </c>
      <c r="O12" s="10" t="str">
        <f t="shared" si="4"/>
        <v>June</v>
      </c>
      <c r="P12" s="10" t="str">
        <f t="shared" si="5"/>
        <v>2014</v>
      </c>
      <c r="Q12" s="8">
        <f>Table1[[#This Row],[Profit]]/Table1[[#This Row],[Units Sold]]</f>
        <v>10</v>
      </c>
      <c r="R12" s="27">
        <f>Table1[[#This Row],[Profit]]/Table1[[#This Row],[ Sales]]</f>
        <v>0.66666666666666663</v>
      </c>
      <c r="S12" s="11">
        <f>Table1[[#This Row],[Profit]]/Table1[[#This Row],[COGS]]</f>
        <v>1</v>
      </c>
      <c r="T12" s="7" t="str">
        <f t="shared" si="6"/>
        <v>low</v>
      </c>
      <c r="U12" s="7" t="str">
        <f>IF(OR(Table1[[#This Row],[Country]]="United states of America",Table1[[#This Row],[Country]]="Canada",Table1[[#This Row],[Country]]="Mexico"),"North America",IF(OR(Table1[[#This Row],[Country]]="France",Table1[[#This Row],[Country]]="Germany"),"Europe","other"))</f>
        <v>North America</v>
      </c>
    </row>
    <row r="13" spans="1:21">
      <c r="A13" s="12" t="s">
        <v>26</v>
      </c>
      <c r="B13" s="12" t="s">
        <v>17</v>
      </c>
      <c r="C13" s="13" t="s">
        <v>24</v>
      </c>
      <c r="D13" s="13" t="s">
        <v>19</v>
      </c>
      <c r="E13" s="12">
        <v>2665.5</v>
      </c>
      <c r="F13" s="13">
        <v>5</v>
      </c>
      <c r="G13" s="13">
        <v>125</v>
      </c>
      <c r="H13" s="8">
        <f t="shared" si="0"/>
        <v>333187.5</v>
      </c>
      <c r="I13" s="13">
        <v>0</v>
      </c>
      <c r="J13" s="8">
        <f t="shared" si="1"/>
        <v>333187.5</v>
      </c>
      <c r="K13" s="13">
        <v>319860</v>
      </c>
      <c r="L13" s="8">
        <f t="shared" si="2"/>
        <v>319860</v>
      </c>
      <c r="M13" s="14">
        <v>41821</v>
      </c>
      <c r="N13" s="7">
        <f t="shared" si="3"/>
        <v>7</v>
      </c>
      <c r="O13" s="10" t="str">
        <f t="shared" si="4"/>
        <v>July</v>
      </c>
      <c r="P13" s="10" t="str">
        <f t="shared" si="5"/>
        <v>2014</v>
      </c>
      <c r="Q13" s="8">
        <f>Table1[[#This Row],[Profit]]/Table1[[#This Row],[Units Sold]]</f>
        <v>120</v>
      </c>
      <c r="R13" s="27">
        <f>Table1[[#This Row],[Profit]]/Table1[[#This Row],[ Sales]]</f>
        <v>0.96</v>
      </c>
      <c r="S13" s="11">
        <f>Table1[[#This Row],[Profit]]/Table1[[#This Row],[COGS]]</f>
        <v>1</v>
      </c>
      <c r="T13" s="7" t="str">
        <f t="shared" si="6"/>
        <v>mid</v>
      </c>
      <c r="U13" s="7" t="str">
        <f>IF(OR(Table1[[#This Row],[Country]]="United states of America",Table1[[#This Row],[Country]]="Canada",Table1[[#This Row],[Country]]="Mexico"),"North America",IF(OR(Table1[[#This Row],[Country]]="France",Table1[[#This Row],[Country]]="Germany"),"Europe","other"))</f>
        <v>North America</v>
      </c>
    </row>
    <row r="14" spans="1:21">
      <c r="A14" s="7" t="s">
        <v>27</v>
      </c>
      <c r="B14" s="7" t="s">
        <v>23</v>
      </c>
      <c r="C14" s="8" t="s">
        <v>24</v>
      </c>
      <c r="D14" s="8" t="s">
        <v>19</v>
      </c>
      <c r="E14" s="7">
        <v>958</v>
      </c>
      <c r="F14" s="8">
        <v>5</v>
      </c>
      <c r="G14" s="8">
        <v>300</v>
      </c>
      <c r="H14" s="8">
        <f t="shared" si="0"/>
        <v>287400</v>
      </c>
      <c r="I14" s="8">
        <v>0</v>
      </c>
      <c r="J14" s="8">
        <f t="shared" si="1"/>
        <v>287400</v>
      </c>
      <c r="K14" s="8">
        <v>239500</v>
      </c>
      <c r="L14" s="8">
        <f t="shared" si="2"/>
        <v>282610</v>
      </c>
      <c r="M14" s="9">
        <v>41852</v>
      </c>
      <c r="N14" s="7">
        <f t="shared" si="3"/>
        <v>8</v>
      </c>
      <c r="O14" s="10" t="str">
        <f t="shared" si="4"/>
        <v>August</v>
      </c>
      <c r="P14" s="10" t="str">
        <f t="shared" si="5"/>
        <v>2014</v>
      </c>
      <c r="Q14" s="8">
        <f>Table1[[#This Row],[Profit]]/Table1[[#This Row],[Units Sold]]</f>
        <v>295</v>
      </c>
      <c r="R14" s="27">
        <f>Table1[[#This Row],[Profit]]/Table1[[#This Row],[ Sales]]</f>
        <v>0.98333333333333328</v>
      </c>
      <c r="S14" s="11">
        <f>Table1[[#This Row],[Profit]]/Table1[[#This Row],[COGS]]</f>
        <v>1.18</v>
      </c>
      <c r="T14" s="7" t="str">
        <f t="shared" si="6"/>
        <v>high</v>
      </c>
      <c r="U14" s="7" t="str">
        <f>IF(OR(Table1[[#This Row],[Country]]="United states of America",Table1[[#This Row],[Country]]="Canada",Table1[[#This Row],[Country]]="Mexico"),"North America",IF(OR(Table1[[#This Row],[Country]]="France",Table1[[#This Row],[Country]]="Germany"),"Europe","other"))</f>
        <v>North America</v>
      </c>
    </row>
    <row r="15" spans="1:21">
      <c r="A15" s="12" t="s">
        <v>16</v>
      </c>
      <c r="B15" s="12" t="s">
        <v>20</v>
      </c>
      <c r="C15" s="13" t="s">
        <v>24</v>
      </c>
      <c r="D15" s="13" t="s">
        <v>19</v>
      </c>
      <c r="E15" s="12">
        <v>2146</v>
      </c>
      <c r="F15" s="13">
        <v>5</v>
      </c>
      <c r="G15" s="13">
        <v>7</v>
      </c>
      <c r="H15" s="8">
        <f t="shared" si="0"/>
        <v>15022</v>
      </c>
      <c r="I15" s="13">
        <v>0</v>
      </c>
      <c r="J15" s="8">
        <f t="shared" si="1"/>
        <v>15022</v>
      </c>
      <c r="K15" s="13">
        <v>10730</v>
      </c>
      <c r="L15" s="8">
        <f t="shared" si="2"/>
        <v>4292</v>
      </c>
      <c r="M15" s="14">
        <v>41883</v>
      </c>
      <c r="N15" s="7">
        <f t="shared" si="3"/>
        <v>9</v>
      </c>
      <c r="O15" s="10" t="str">
        <f t="shared" si="4"/>
        <v>September</v>
      </c>
      <c r="P15" s="10" t="str">
        <f t="shared" si="5"/>
        <v>2014</v>
      </c>
      <c r="Q15" s="8">
        <f>Table1[[#This Row],[Profit]]/Table1[[#This Row],[Units Sold]]</f>
        <v>2</v>
      </c>
      <c r="R15" s="27">
        <f>Table1[[#This Row],[Profit]]/Table1[[#This Row],[ Sales]]</f>
        <v>0.2857142857142857</v>
      </c>
      <c r="S15" s="11">
        <f>Table1[[#This Row],[Profit]]/Table1[[#This Row],[COGS]]</f>
        <v>0.4</v>
      </c>
      <c r="T15" s="7" t="str">
        <f t="shared" si="6"/>
        <v>low</v>
      </c>
      <c r="U15" s="7" t="str">
        <f>IF(OR(Table1[[#This Row],[Country]]="United states of America",Table1[[#This Row],[Country]]="Canada",Table1[[#This Row],[Country]]="Mexico"),"North America",IF(OR(Table1[[#This Row],[Country]]="France",Table1[[#This Row],[Country]]="Germany"),"Europe","other"))</f>
        <v>Europe</v>
      </c>
    </row>
    <row r="16" spans="1:21">
      <c r="A16" s="7" t="s">
        <v>26</v>
      </c>
      <c r="B16" s="7" t="s">
        <v>17</v>
      </c>
      <c r="C16" s="8" t="s">
        <v>24</v>
      </c>
      <c r="D16" s="8" t="s">
        <v>19</v>
      </c>
      <c r="E16" s="7">
        <v>345</v>
      </c>
      <c r="F16" s="8">
        <v>5</v>
      </c>
      <c r="G16" s="8">
        <v>125</v>
      </c>
      <c r="H16" s="8">
        <f t="shared" si="0"/>
        <v>43125</v>
      </c>
      <c r="I16" s="8">
        <v>0</v>
      </c>
      <c r="J16" s="8">
        <f t="shared" si="1"/>
        <v>43125</v>
      </c>
      <c r="K16" s="8">
        <v>41400</v>
      </c>
      <c r="L16" s="8">
        <f t="shared" si="2"/>
        <v>41400</v>
      </c>
      <c r="M16" s="9">
        <v>41548</v>
      </c>
      <c r="N16" s="7">
        <f t="shared" si="3"/>
        <v>10</v>
      </c>
      <c r="O16" s="10" t="str">
        <f t="shared" si="4"/>
        <v>October</v>
      </c>
      <c r="P16" s="10" t="str">
        <f t="shared" si="5"/>
        <v>2013</v>
      </c>
      <c r="Q16" s="8">
        <f>Table1[[#This Row],[Profit]]/Table1[[#This Row],[Units Sold]]</f>
        <v>120</v>
      </c>
      <c r="R16" s="27">
        <f>Table1[[#This Row],[Profit]]/Table1[[#This Row],[ Sales]]</f>
        <v>0.96</v>
      </c>
      <c r="S16" s="11">
        <f>Table1[[#This Row],[Profit]]/Table1[[#This Row],[COGS]]</f>
        <v>1</v>
      </c>
      <c r="T16" s="7" t="str">
        <f t="shared" si="6"/>
        <v>mid</v>
      </c>
      <c r="U16" s="7" t="str">
        <f>IF(OR(Table1[[#This Row],[Country]]="United states of America",Table1[[#This Row],[Country]]="Canada",Table1[[#This Row],[Country]]="Mexico"),"North America",IF(OR(Table1[[#This Row],[Country]]="France",Table1[[#This Row],[Country]]="Germany"),"Europe","other"))</f>
        <v>North America</v>
      </c>
    </row>
    <row r="17" spans="1:21">
      <c r="A17" s="12" t="s">
        <v>21</v>
      </c>
      <c r="B17" s="12" t="s">
        <v>28</v>
      </c>
      <c r="C17" s="13" t="s">
        <v>24</v>
      </c>
      <c r="D17" s="13" t="s">
        <v>19</v>
      </c>
      <c r="E17" s="12">
        <v>615</v>
      </c>
      <c r="F17" s="13">
        <v>5</v>
      </c>
      <c r="G17" s="13">
        <v>15</v>
      </c>
      <c r="H17" s="8">
        <f t="shared" si="0"/>
        <v>9225</v>
      </c>
      <c r="I17" s="13">
        <v>0</v>
      </c>
      <c r="J17" s="8">
        <f t="shared" si="1"/>
        <v>9225</v>
      </c>
      <c r="K17" s="13">
        <v>6150</v>
      </c>
      <c r="L17" s="8">
        <f t="shared" si="2"/>
        <v>6150</v>
      </c>
      <c r="M17" s="14">
        <v>41974</v>
      </c>
      <c r="N17" s="7">
        <f t="shared" si="3"/>
        <v>12</v>
      </c>
      <c r="O17" s="10" t="str">
        <f t="shared" si="4"/>
        <v>December</v>
      </c>
      <c r="P17" s="10" t="str">
        <f t="shared" si="5"/>
        <v>2014</v>
      </c>
      <c r="Q17" s="8">
        <f>Table1[[#This Row],[Profit]]/Table1[[#This Row],[Units Sold]]</f>
        <v>10</v>
      </c>
      <c r="R17" s="27">
        <f>Table1[[#This Row],[Profit]]/Table1[[#This Row],[ Sales]]</f>
        <v>0.66666666666666663</v>
      </c>
      <c r="S17" s="11">
        <f>Table1[[#This Row],[Profit]]/Table1[[#This Row],[COGS]]</f>
        <v>1</v>
      </c>
      <c r="T17" s="7" t="str">
        <f t="shared" si="6"/>
        <v>low</v>
      </c>
      <c r="U17" s="7" t="str">
        <f>IF(OR(Table1[[#This Row],[Country]]="United states of America",Table1[[#This Row],[Country]]="Canada",Table1[[#This Row],[Country]]="Mexico"),"North America",IF(OR(Table1[[#This Row],[Country]]="France",Table1[[#This Row],[Country]]="Germany"),"Europe","other"))</f>
        <v>North America</v>
      </c>
    </row>
    <row r="18" spans="1:21">
      <c r="A18" s="7" t="s">
        <v>16</v>
      </c>
      <c r="B18" s="7" t="s">
        <v>17</v>
      </c>
      <c r="C18" s="8" t="s">
        <v>29</v>
      </c>
      <c r="D18" s="8" t="s">
        <v>19</v>
      </c>
      <c r="E18" s="7">
        <v>292</v>
      </c>
      <c r="F18" s="8">
        <v>10</v>
      </c>
      <c r="G18" s="8">
        <v>20</v>
      </c>
      <c r="H18" s="8">
        <f t="shared" si="0"/>
        <v>5840</v>
      </c>
      <c r="I18" s="8">
        <v>0</v>
      </c>
      <c r="J18" s="8">
        <f t="shared" si="1"/>
        <v>5840</v>
      </c>
      <c r="K18" s="8">
        <v>2920</v>
      </c>
      <c r="L18" s="8">
        <f t="shared" si="2"/>
        <v>2920</v>
      </c>
      <c r="M18" s="9">
        <v>41671</v>
      </c>
      <c r="N18" s="7">
        <f t="shared" si="3"/>
        <v>2</v>
      </c>
      <c r="O18" s="10" t="str">
        <f t="shared" si="4"/>
        <v>February</v>
      </c>
      <c r="P18" s="10" t="str">
        <f t="shared" si="5"/>
        <v>2014</v>
      </c>
      <c r="Q18" s="8">
        <f>Table1[[#This Row],[Profit]]/Table1[[#This Row],[Units Sold]]</f>
        <v>10</v>
      </c>
      <c r="R18" s="27">
        <f>Table1[[#This Row],[Profit]]/Table1[[#This Row],[ Sales]]</f>
        <v>0.5</v>
      </c>
      <c r="S18" s="11">
        <f>Table1[[#This Row],[Profit]]/Table1[[#This Row],[COGS]]</f>
        <v>1</v>
      </c>
      <c r="T18" s="7" t="str">
        <f t="shared" si="6"/>
        <v>low</v>
      </c>
      <c r="U18" s="7" t="str">
        <f>IF(OR(Table1[[#This Row],[Country]]="United states of America",Table1[[#This Row],[Country]]="Canada",Table1[[#This Row],[Country]]="Mexico"),"North America",IF(OR(Table1[[#This Row],[Country]]="France",Table1[[#This Row],[Country]]="Germany"),"Europe","other"))</f>
        <v>North America</v>
      </c>
    </row>
    <row r="19" spans="1:21">
      <c r="A19" s="12" t="s">
        <v>21</v>
      </c>
      <c r="B19" s="12" t="s">
        <v>23</v>
      </c>
      <c r="C19" s="13" t="s">
        <v>29</v>
      </c>
      <c r="D19" s="13" t="s">
        <v>19</v>
      </c>
      <c r="E19" s="12">
        <v>974</v>
      </c>
      <c r="F19" s="13">
        <v>10</v>
      </c>
      <c r="G19" s="13">
        <v>15</v>
      </c>
      <c r="H19" s="8">
        <f t="shared" si="0"/>
        <v>14610</v>
      </c>
      <c r="I19" s="13">
        <v>0</v>
      </c>
      <c r="J19" s="8">
        <f t="shared" si="1"/>
        <v>14610</v>
      </c>
      <c r="K19" s="13">
        <v>9740</v>
      </c>
      <c r="L19" s="8">
        <f t="shared" si="2"/>
        <v>4870</v>
      </c>
      <c r="M19" s="14">
        <v>41671</v>
      </c>
      <c r="N19" s="7">
        <f t="shared" si="3"/>
        <v>2</v>
      </c>
      <c r="O19" s="10" t="str">
        <f t="shared" si="4"/>
        <v>February</v>
      </c>
      <c r="P19" s="10" t="str">
        <f t="shared" si="5"/>
        <v>2014</v>
      </c>
      <c r="Q19" s="8">
        <f>Table1[[#This Row],[Profit]]/Table1[[#This Row],[Units Sold]]</f>
        <v>5</v>
      </c>
      <c r="R19" s="27">
        <f>Table1[[#This Row],[Profit]]/Table1[[#This Row],[ Sales]]</f>
        <v>0.33333333333333331</v>
      </c>
      <c r="S19" s="11">
        <f>Table1[[#This Row],[Profit]]/Table1[[#This Row],[COGS]]</f>
        <v>0.5</v>
      </c>
      <c r="T19" s="7" t="str">
        <f t="shared" si="6"/>
        <v>low</v>
      </c>
      <c r="U19" s="7" t="str">
        <f>IF(OR(Table1[[#This Row],[Country]]="United states of America",Table1[[#This Row],[Country]]="Canada",Table1[[#This Row],[Country]]="Mexico"),"North America",IF(OR(Table1[[#This Row],[Country]]="France",Table1[[#This Row],[Country]]="Germany"),"Europe","other"))</f>
        <v>North America</v>
      </c>
    </row>
    <row r="20" spans="1:21">
      <c r="A20" s="7" t="s">
        <v>25</v>
      </c>
      <c r="B20" s="7" t="s">
        <v>17</v>
      </c>
      <c r="C20" s="8" t="s">
        <v>29</v>
      </c>
      <c r="D20" s="8" t="s">
        <v>19</v>
      </c>
      <c r="E20" s="7">
        <v>2518</v>
      </c>
      <c r="F20" s="8">
        <v>10</v>
      </c>
      <c r="G20" s="8">
        <v>12</v>
      </c>
      <c r="H20" s="8">
        <f t="shared" si="0"/>
        <v>30216</v>
      </c>
      <c r="I20" s="8">
        <v>0</v>
      </c>
      <c r="J20" s="8">
        <f t="shared" si="1"/>
        <v>30216</v>
      </c>
      <c r="K20" s="8">
        <v>7554</v>
      </c>
      <c r="L20" s="8">
        <f t="shared" si="2"/>
        <v>5036</v>
      </c>
      <c r="M20" s="9">
        <v>41791</v>
      </c>
      <c r="N20" s="7">
        <f t="shared" si="3"/>
        <v>6</v>
      </c>
      <c r="O20" s="10" t="str">
        <f t="shared" si="4"/>
        <v>June</v>
      </c>
      <c r="P20" s="10" t="str">
        <f t="shared" si="5"/>
        <v>2014</v>
      </c>
      <c r="Q20" s="8">
        <f>Table1[[#This Row],[Profit]]/Table1[[#This Row],[Units Sold]]</f>
        <v>2</v>
      </c>
      <c r="R20" s="27">
        <f>Table1[[#This Row],[Profit]]/Table1[[#This Row],[ Sales]]</f>
        <v>0.16666666666666666</v>
      </c>
      <c r="S20" s="11">
        <f>Table1[[#This Row],[Profit]]/Table1[[#This Row],[COGS]]</f>
        <v>0.66666666666666663</v>
      </c>
      <c r="T20" s="7" t="str">
        <f t="shared" si="6"/>
        <v>low</v>
      </c>
      <c r="U20" s="7" t="str">
        <f>IF(OR(Table1[[#This Row],[Country]]="United states of America",Table1[[#This Row],[Country]]="Canada",Table1[[#This Row],[Country]]="Mexico"),"North America",IF(OR(Table1[[#This Row],[Country]]="France",Table1[[#This Row],[Country]]="Germany"),"Europe","other"))</f>
        <v>North America</v>
      </c>
    </row>
    <row r="21" spans="1:21">
      <c r="A21" s="12" t="s">
        <v>16</v>
      </c>
      <c r="B21" s="12" t="s">
        <v>20</v>
      </c>
      <c r="C21" s="13" t="s">
        <v>29</v>
      </c>
      <c r="D21" s="13" t="s">
        <v>19</v>
      </c>
      <c r="E21" s="12">
        <v>1006</v>
      </c>
      <c r="F21" s="13">
        <v>10</v>
      </c>
      <c r="G21" s="13">
        <v>350</v>
      </c>
      <c r="H21" s="8">
        <f t="shared" si="0"/>
        <v>352100</v>
      </c>
      <c r="I21" s="13">
        <v>0</v>
      </c>
      <c r="J21" s="8">
        <f t="shared" si="1"/>
        <v>352100</v>
      </c>
      <c r="K21" s="13">
        <v>261560</v>
      </c>
      <c r="L21" s="8">
        <f t="shared" si="2"/>
        <v>342040</v>
      </c>
      <c r="M21" s="14">
        <v>41791</v>
      </c>
      <c r="N21" s="7">
        <f t="shared" si="3"/>
        <v>6</v>
      </c>
      <c r="O21" s="10" t="str">
        <f t="shared" si="4"/>
        <v>June</v>
      </c>
      <c r="P21" s="10" t="str">
        <f t="shared" si="5"/>
        <v>2014</v>
      </c>
      <c r="Q21" s="8">
        <f>Table1[[#This Row],[Profit]]/Table1[[#This Row],[Units Sold]]</f>
        <v>340</v>
      </c>
      <c r="R21" s="27">
        <f>Table1[[#This Row],[Profit]]/Table1[[#This Row],[ Sales]]</f>
        <v>0.97142857142857142</v>
      </c>
      <c r="S21" s="11">
        <f>Table1[[#This Row],[Profit]]/Table1[[#This Row],[COGS]]</f>
        <v>1.3076923076923077</v>
      </c>
      <c r="T21" s="7" t="str">
        <f t="shared" si="6"/>
        <v>high</v>
      </c>
      <c r="U21" s="7" t="str">
        <f>IF(OR(Table1[[#This Row],[Country]]="United states of America",Table1[[#This Row],[Country]]="Canada",Table1[[#This Row],[Country]]="Mexico"),"North America",IF(OR(Table1[[#This Row],[Country]]="France",Table1[[#This Row],[Country]]="Germany"),"Europe","other"))</f>
        <v>Europe</v>
      </c>
    </row>
    <row r="22" spans="1:21">
      <c r="A22" s="7" t="s">
        <v>25</v>
      </c>
      <c r="B22" s="7" t="s">
        <v>20</v>
      </c>
      <c r="C22" s="8" t="s">
        <v>29</v>
      </c>
      <c r="D22" s="8" t="s">
        <v>19</v>
      </c>
      <c r="E22" s="7">
        <v>367</v>
      </c>
      <c r="F22" s="8">
        <v>10</v>
      </c>
      <c r="G22" s="8">
        <v>12</v>
      </c>
      <c r="H22" s="8">
        <f t="shared" si="0"/>
        <v>4404</v>
      </c>
      <c r="I22" s="8">
        <v>0</v>
      </c>
      <c r="J22" s="8">
        <f t="shared" si="1"/>
        <v>4404</v>
      </c>
      <c r="K22" s="8">
        <v>1101</v>
      </c>
      <c r="L22" s="8">
        <f t="shared" si="2"/>
        <v>734</v>
      </c>
      <c r="M22" s="9">
        <v>41821</v>
      </c>
      <c r="N22" s="7">
        <f t="shared" si="3"/>
        <v>7</v>
      </c>
      <c r="O22" s="10" t="str">
        <f t="shared" si="4"/>
        <v>July</v>
      </c>
      <c r="P22" s="10" t="str">
        <f t="shared" si="5"/>
        <v>2014</v>
      </c>
      <c r="Q22" s="8">
        <f>Table1[[#This Row],[Profit]]/Table1[[#This Row],[Units Sold]]</f>
        <v>2</v>
      </c>
      <c r="R22" s="27">
        <f>Table1[[#This Row],[Profit]]/Table1[[#This Row],[ Sales]]</f>
        <v>0.16666666666666666</v>
      </c>
      <c r="S22" s="11">
        <f>Table1[[#This Row],[Profit]]/Table1[[#This Row],[COGS]]</f>
        <v>0.66666666666666663</v>
      </c>
      <c r="T22" s="7" t="str">
        <f t="shared" si="6"/>
        <v>low</v>
      </c>
      <c r="U22" s="7" t="str">
        <f>IF(OR(Table1[[#This Row],[Country]]="United states of America",Table1[[#This Row],[Country]]="Canada",Table1[[#This Row],[Country]]="Mexico"),"North America",IF(OR(Table1[[#This Row],[Country]]="France",Table1[[#This Row],[Country]]="Germany"),"Europe","other"))</f>
        <v>Europe</v>
      </c>
    </row>
    <row r="23" spans="1:21">
      <c r="A23" s="12" t="s">
        <v>16</v>
      </c>
      <c r="B23" s="12" t="s">
        <v>23</v>
      </c>
      <c r="C23" s="13" t="s">
        <v>29</v>
      </c>
      <c r="D23" s="13" t="s">
        <v>19</v>
      </c>
      <c r="E23" s="12">
        <v>883</v>
      </c>
      <c r="F23" s="13">
        <v>10</v>
      </c>
      <c r="G23" s="13">
        <v>7</v>
      </c>
      <c r="H23" s="8">
        <f t="shared" si="0"/>
        <v>6181</v>
      </c>
      <c r="I23" s="13">
        <v>0</v>
      </c>
      <c r="J23" s="8">
        <f t="shared" si="1"/>
        <v>6181</v>
      </c>
      <c r="K23" s="13">
        <v>4415</v>
      </c>
      <c r="L23" s="8">
        <f t="shared" si="2"/>
        <v>-2649</v>
      </c>
      <c r="M23" s="14">
        <v>41852</v>
      </c>
      <c r="N23" s="7">
        <f t="shared" si="3"/>
        <v>8</v>
      </c>
      <c r="O23" s="10" t="str">
        <f t="shared" si="4"/>
        <v>August</v>
      </c>
      <c r="P23" s="10" t="str">
        <f t="shared" si="5"/>
        <v>2014</v>
      </c>
      <c r="Q23" s="8">
        <f>Table1[[#This Row],[Profit]]/Table1[[#This Row],[Units Sold]]</f>
        <v>-3</v>
      </c>
      <c r="R23" s="27">
        <f>Table1[[#This Row],[Profit]]/Table1[[#This Row],[ Sales]]</f>
        <v>-0.42857142857142855</v>
      </c>
      <c r="S23" s="11">
        <f>Table1[[#This Row],[Profit]]/Table1[[#This Row],[COGS]]</f>
        <v>-0.6</v>
      </c>
      <c r="T23" s="7" t="str">
        <f t="shared" si="6"/>
        <v>low</v>
      </c>
      <c r="U23" s="7" t="str">
        <f>IF(OR(Table1[[#This Row],[Country]]="United states of America",Table1[[#This Row],[Country]]="Canada",Table1[[#This Row],[Country]]="Mexico"),"North America",IF(OR(Table1[[#This Row],[Country]]="France",Table1[[#This Row],[Country]]="Germany"),"Europe","other"))</f>
        <v>North America</v>
      </c>
    </row>
    <row r="24" spans="1:21">
      <c r="A24" s="7" t="s">
        <v>21</v>
      </c>
      <c r="B24" s="7" t="s">
        <v>22</v>
      </c>
      <c r="C24" s="8" t="s">
        <v>29</v>
      </c>
      <c r="D24" s="8" t="s">
        <v>19</v>
      </c>
      <c r="E24" s="7">
        <v>549</v>
      </c>
      <c r="F24" s="8">
        <v>10</v>
      </c>
      <c r="G24" s="8">
        <v>15</v>
      </c>
      <c r="H24" s="8">
        <f t="shared" si="0"/>
        <v>8235</v>
      </c>
      <c r="I24" s="8">
        <v>0</v>
      </c>
      <c r="J24" s="8">
        <f t="shared" si="1"/>
        <v>8235</v>
      </c>
      <c r="K24" s="8">
        <v>5490</v>
      </c>
      <c r="L24" s="8">
        <f t="shared" si="2"/>
        <v>2745</v>
      </c>
      <c r="M24" s="9">
        <v>41518</v>
      </c>
      <c r="N24" s="7">
        <f t="shared" si="3"/>
        <v>9</v>
      </c>
      <c r="O24" s="10" t="str">
        <f t="shared" si="4"/>
        <v>September</v>
      </c>
      <c r="P24" s="10" t="str">
        <f t="shared" si="5"/>
        <v>2013</v>
      </c>
      <c r="Q24" s="8">
        <f>Table1[[#This Row],[Profit]]/Table1[[#This Row],[Units Sold]]</f>
        <v>5</v>
      </c>
      <c r="R24" s="27">
        <f>Table1[[#This Row],[Profit]]/Table1[[#This Row],[ Sales]]</f>
        <v>0.33333333333333331</v>
      </c>
      <c r="S24" s="11">
        <f>Table1[[#This Row],[Profit]]/Table1[[#This Row],[COGS]]</f>
        <v>0.5</v>
      </c>
      <c r="T24" s="7" t="str">
        <f t="shared" si="6"/>
        <v>low</v>
      </c>
      <c r="U24" s="7" t="str">
        <f>IF(OR(Table1[[#This Row],[Country]]="United states of America",Table1[[#This Row],[Country]]="Canada",Table1[[#This Row],[Country]]="Mexico"),"North America",IF(OR(Table1[[#This Row],[Country]]="France",Table1[[#This Row],[Country]]="Germany"),"Europe","other"))</f>
        <v>Europe</v>
      </c>
    </row>
    <row r="25" spans="1:21">
      <c r="A25" s="12" t="s">
        <v>27</v>
      </c>
      <c r="B25" s="12" t="s">
        <v>23</v>
      </c>
      <c r="C25" s="13" t="s">
        <v>29</v>
      </c>
      <c r="D25" s="13" t="s">
        <v>19</v>
      </c>
      <c r="E25" s="12">
        <v>788</v>
      </c>
      <c r="F25" s="13">
        <v>10</v>
      </c>
      <c r="G25" s="13">
        <v>300</v>
      </c>
      <c r="H25" s="8">
        <f t="shared" si="0"/>
        <v>236400</v>
      </c>
      <c r="I25" s="13">
        <v>0</v>
      </c>
      <c r="J25" s="8">
        <f t="shared" si="1"/>
        <v>236400</v>
      </c>
      <c r="K25" s="13">
        <v>197000</v>
      </c>
      <c r="L25" s="8">
        <f t="shared" si="2"/>
        <v>228520</v>
      </c>
      <c r="M25" s="14">
        <v>41518</v>
      </c>
      <c r="N25" s="7">
        <f t="shared" si="3"/>
        <v>9</v>
      </c>
      <c r="O25" s="10" t="str">
        <f t="shared" si="4"/>
        <v>September</v>
      </c>
      <c r="P25" s="10" t="str">
        <f t="shared" si="5"/>
        <v>2013</v>
      </c>
      <c r="Q25" s="8">
        <f>Table1[[#This Row],[Profit]]/Table1[[#This Row],[Units Sold]]</f>
        <v>290</v>
      </c>
      <c r="R25" s="27">
        <f>Table1[[#This Row],[Profit]]/Table1[[#This Row],[ Sales]]</f>
        <v>0.96666666666666667</v>
      </c>
      <c r="S25" s="11">
        <f>Table1[[#This Row],[Profit]]/Table1[[#This Row],[COGS]]</f>
        <v>1.1599999999999999</v>
      </c>
      <c r="T25" s="7" t="str">
        <f t="shared" si="6"/>
        <v>high</v>
      </c>
      <c r="U25" s="7" t="str">
        <f>IF(OR(Table1[[#This Row],[Country]]="United states of America",Table1[[#This Row],[Country]]="Canada",Table1[[#This Row],[Country]]="Mexico"),"North America",IF(OR(Table1[[#This Row],[Country]]="France",Table1[[#This Row],[Country]]="Germany"),"Europe","other"))</f>
        <v>North America</v>
      </c>
    </row>
    <row r="26" spans="1:21">
      <c r="A26" s="7" t="s">
        <v>21</v>
      </c>
      <c r="B26" s="7" t="s">
        <v>23</v>
      </c>
      <c r="C26" s="8" t="s">
        <v>29</v>
      </c>
      <c r="D26" s="8" t="s">
        <v>19</v>
      </c>
      <c r="E26" s="7">
        <v>2472</v>
      </c>
      <c r="F26" s="8">
        <v>10</v>
      </c>
      <c r="G26" s="8">
        <v>15</v>
      </c>
      <c r="H26" s="8">
        <f t="shared" si="0"/>
        <v>37080</v>
      </c>
      <c r="I26" s="8">
        <v>0</v>
      </c>
      <c r="J26" s="8">
        <f t="shared" si="1"/>
        <v>37080</v>
      </c>
      <c r="K26" s="8">
        <v>24720</v>
      </c>
      <c r="L26" s="8">
        <f t="shared" si="2"/>
        <v>12360</v>
      </c>
      <c r="M26" s="9">
        <v>41883</v>
      </c>
      <c r="N26" s="7">
        <f t="shared" si="3"/>
        <v>9</v>
      </c>
      <c r="O26" s="10" t="str">
        <f t="shared" si="4"/>
        <v>September</v>
      </c>
      <c r="P26" s="10" t="str">
        <f t="shared" si="5"/>
        <v>2014</v>
      </c>
      <c r="Q26" s="8">
        <f>Table1[[#This Row],[Profit]]/Table1[[#This Row],[Units Sold]]</f>
        <v>5</v>
      </c>
      <c r="R26" s="27">
        <f>Table1[[#This Row],[Profit]]/Table1[[#This Row],[ Sales]]</f>
        <v>0.33333333333333331</v>
      </c>
      <c r="S26" s="11">
        <f>Table1[[#This Row],[Profit]]/Table1[[#This Row],[COGS]]</f>
        <v>0.5</v>
      </c>
      <c r="T26" s="7" t="str">
        <f t="shared" si="6"/>
        <v>low</v>
      </c>
      <c r="U26" s="7" t="str">
        <f>IF(OR(Table1[[#This Row],[Country]]="United states of America",Table1[[#This Row],[Country]]="Canada",Table1[[#This Row],[Country]]="Mexico"),"North America",IF(OR(Table1[[#This Row],[Country]]="France",Table1[[#This Row],[Country]]="Germany"),"Europe","other"))</f>
        <v>North America</v>
      </c>
    </row>
    <row r="27" spans="1:21">
      <c r="A27" s="12" t="s">
        <v>16</v>
      </c>
      <c r="B27" s="12" t="s">
        <v>28</v>
      </c>
      <c r="C27" s="13" t="s">
        <v>29</v>
      </c>
      <c r="D27" s="13" t="s">
        <v>19</v>
      </c>
      <c r="E27" s="12">
        <v>1143</v>
      </c>
      <c r="F27" s="13">
        <v>10</v>
      </c>
      <c r="G27" s="13">
        <v>7</v>
      </c>
      <c r="H27" s="8">
        <f t="shared" si="0"/>
        <v>8001</v>
      </c>
      <c r="I27" s="13">
        <v>0</v>
      </c>
      <c r="J27" s="8">
        <f t="shared" si="1"/>
        <v>8001</v>
      </c>
      <c r="K27" s="13">
        <v>5715</v>
      </c>
      <c r="L27" s="8">
        <f t="shared" si="2"/>
        <v>-3429</v>
      </c>
      <c r="M27" s="14">
        <v>41913</v>
      </c>
      <c r="N27" s="7">
        <f t="shared" si="3"/>
        <v>10</v>
      </c>
      <c r="O27" s="10" t="str">
        <f t="shared" si="4"/>
        <v>October</v>
      </c>
      <c r="P27" s="10" t="str">
        <f t="shared" si="5"/>
        <v>2014</v>
      </c>
      <c r="Q27" s="8">
        <f>Table1[[#This Row],[Profit]]/Table1[[#This Row],[Units Sold]]</f>
        <v>-3</v>
      </c>
      <c r="R27" s="27">
        <f>Table1[[#This Row],[Profit]]/Table1[[#This Row],[ Sales]]</f>
        <v>-0.42857142857142855</v>
      </c>
      <c r="S27" s="11">
        <f>Table1[[#This Row],[Profit]]/Table1[[#This Row],[COGS]]</f>
        <v>-0.6</v>
      </c>
      <c r="T27" s="7" t="str">
        <f t="shared" si="6"/>
        <v>low</v>
      </c>
      <c r="U27" s="7" t="str">
        <f>IF(OR(Table1[[#This Row],[Country]]="United states of America",Table1[[#This Row],[Country]]="Canada",Table1[[#This Row],[Country]]="Mexico"),"North America",IF(OR(Table1[[#This Row],[Country]]="France",Table1[[#This Row],[Country]]="Germany"),"Europe","other"))</f>
        <v>North America</v>
      </c>
    </row>
    <row r="28" spans="1:21">
      <c r="A28" s="7" t="s">
        <v>16</v>
      </c>
      <c r="B28" s="7" t="s">
        <v>17</v>
      </c>
      <c r="C28" s="8" t="s">
        <v>29</v>
      </c>
      <c r="D28" s="8" t="s">
        <v>19</v>
      </c>
      <c r="E28" s="7">
        <v>1725</v>
      </c>
      <c r="F28" s="8">
        <v>10</v>
      </c>
      <c r="G28" s="8">
        <v>350</v>
      </c>
      <c r="H28" s="8">
        <f t="shared" si="0"/>
        <v>603750</v>
      </c>
      <c r="I28" s="8">
        <v>0</v>
      </c>
      <c r="J28" s="8">
        <f t="shared" si="1"/>
        <v>603750</v>
      </c>
      <c r="K28" s="8">
        <v>448500</v>
      </c>
      <c r="L28" s="8">
        <f t="shared" si="2"/>
        <v>586500</v>
      </c>
      <c r="M28" s="9">
        <v>41579</v>
      </c>
      <c r="N28" s="7">
        <f t="shared" si="3"/>
        <v>11</v>
      </c>
      <c r="O28" s="10" t="str">
        <f t="shared" si="4"/>
        <v>November</v>
      </c>
      <c r="P28" s="10" t="str">
        <f t="shared" si="5"/>
        <v>2013</v>
      </c>
      <c r="Q28" s="8">
        <f>Table1[[#This Row],[Profit]]/Table1[[#This Row],[Units Sold]]</f>
        <v>340</v>
      </c>
      <c r="R28" s="27">
        <f>Table1[[#This Row],[Profit]]/Table1[[#This Row],[ Sales]]</f>
        <v>0.97142857142857142</v>
      </c>
      <c r="S28" s="11">
        <f>Table1[[#This Row],[Profit]]/Table1[[#This Row],[COGS]]</f>
        <v>1.3076923076923077</v>
      </c>
      <c r="T28" s="7" t="str">
        <f t="shared" si="6"/>
        <v>high</v>
      </c>
      <c r="U28" s="7" t="str">
        <f>IF(OR(Table1[[#This Row],[Country]]="United states of America",Table1[[#This Row],[Country]]="Canada",Table1[[#This Row],[Country]]="Mexico"),"North America",IF(OR(Table1[[#This Row],[Country]]="France",Table1[[#This Row],[Country]]="Germany"),"Europe","other"))</f>
        <v>North America</v>
      </c>
    </row>
    <row r="29" spans="1:21">
      <c r="A29" s="12" t="s">
        <v>25</v>
      </c>
      <c r="B29" s="12" t="s">
        <v>28</v>
      </c>
      <c r="C29" s="13" t="s">
        <v>29</v>
      </c>
      <c r="D29" s="13" t="s">
        <v>19</v>
      </c>
      <c r="E29" s="12">
        <v>912</v>
      </c>
      <c r="F29" s="13">
        <v>10</v>
      </c>
      <c r="G29" s="13">
        <v>12</v>
      </c>
      <c r="H29" s="8">
        <f t="shared" si="0"/>
        <v>10944</v>
      </c>
      <c r="I29" s="13">
        <v>0</v>
      </c>
      <c r="J29" s="8">
        <f t="shared" si="1"/>
        <v>10944</v>
      </c>
      <c r="K29" s="13">
        <v>2736</v>
      </c>
      <c r="L29" s="8">
        <f t="shared" si="2"/>
        <v>1824</v>
      </c>
      <c r="M29" s="14">
        <v>41579</v>
      </c>
      <c r="N29" s="7">
        <f t="shared" si="3"/>
        <v>11</v>
      </c>
      <c r="O29" s="10" t="str">
        <f t="shared" si="4"/>
        <v>November</v>
      </c>
      <c r="P29" s="10" t="str">
        <f t="shared" si="5"/>
        <v>2013</v>
      </c>
      <c r="Q29" s="8">
        <f>Table1[[#This Row],[Profit]]/Table1[[#This Row],[Units Sold]]</f>
        <v>2</v>
      </c>
      <c r="R29" s="27">
        <f>Table1[[#This Row],[Profit]]/Table1[[#This Row],[ Sales]]</f>
        <v>0.16666666666666666</v>
      </c>
      <c r="S29" s="11">
        <f>Table1[[#This Row],[Profit]]/Table1[[#This Row],[COGS]]</f>
        <v>0.66666666666666663</v>
      </c>
      <c r="T29" s="7" t="str">
        <f t="shared" si="6"/>
        <v>low</v>
      </c>
      <c r="U29" s="7" t="str">
        <f>IF(OR(Table1[[#This Row],[Country]]="United states of America",Table1[[#This Row],[Country]]="Canada",Table1[[#This Row],[Country]]="Mexico"),"North America",IF(OR(Table1[[#This Row],[Country]]="France",Table1[[#This Row],[Country]]="Germany"),"Europe","other"))</f>
        <v>North America</v>
      </c>
    </row>
    <row r="30" spans="1:21">
      <c r="A30" s="7" t="s">
        <v>21</v>
      </c>
      <c r="B30" s="7" t="s">
        <v>17</v>
      </c>
      <c r="C30" s="8" t="s">
        <v>29</v>
      </c>
      <c r="D30" s="8" t="s">
        <v>19</v>
      </c>
      <c r="E30" s="7">
        <v>2152</v>
      </c>
      <c r="F30" s="8">
        <v>10</v>
      </c>
      <c r="G30" s="8">
        <v>15</v>
      </c>
      <c r="H30" s="8">
        <f t="shared" si="0"/>
        <v>32280</v>
      </c>
      <c r="I30" s="8">
        <v>0</v>
      </c>
      <c r="J30" s="8">
        <f t="shared" si="1"/>
        <v>32280</v>
      </c>
      <c r="K30" s="8">
        <v>21520</v>
      </c>
      <c r="L30" s="8">
        <f t="shared" si="2"/>
        <v>10760</v>
      </c>
      <c r="M30" s="9">
        <v>41609</v>
      </c>
      <c r="N30" s="7">
        <f t="shared" si="3"/>
        <v>12</v>
      </c>
      <c r="O30" s="10" t="str">
        <f t="shared" si="4"/>
        <v>December</v>
      </c>
      <c r="P30" s="10" t="str">
        <f t="shared" si="5"/>
        <v>2013</v>
      </c>
      <c r="Q30" s="8">
        <f>Table1[[#This Row],[Profit]]/Table1[[#This Row],[Units Sold]]</f>
        <v>5</v>
      </c>
      <c r="R30" s="27">
        <f>Table1[[#This Row],[Profit]]/Table1[[#This Row],[ Sales]]</f>
        <v>0.33333333333333331</v>
      </c>
      <c r="S30" s="11">
        <f>Table1[[#This Row],[Profit]]/Table1[[#This Row],[COGS]]</f>
        <v>0.5</v>
      </c>
      <c r="T30" s="7" t="str">
        <f t="shared" si="6"/>
        <v>low</v>
      </c>
      <c r="U30" s="7" t="str">
        <f>IF(OR(Table1[[#This Row],[Country]]="United states of America",Table1[[#This Row],[Country]]="Canada",Table1[[#This Row],[Country]]="Mexico"),"North America",IF(OR(Table1[[#This Row],[Country]]="France",Table1[[#This Row],[Country]]="Germany"),"Europe","other"))</f>
        <v>North America</v>
      </c>
    </row>
    <row r="31" spans="1:21">
      <c r="A31" s="12" t="s">
        <v>16</v>
      </c>
      <c r="B31" s="12" t="s">
        <v>17</v>
      </c>
      <c r="C31" s="13" t="s">
        <v>29</v>
      </c>
      <c r="D31" s="13" t="s">
        <v>19</v>
      </c>
      <c r="E31" s="12">
        <v>1817</v>
      </c>
      <c r="F31" s="13">
        <v>10</v>
      </c>
      <c r="G31" s="13">
        <v>20</v>
      </c>
      <c r="H31" s="8">
        <f t="shared" si="0"/>
        <v>36340</v>
      </c>
      <c r="I31" s="13">
        <v>0</v>
      </c>
      <c r="J31" s="8">
        <f t="shared" si="1"/>
        <v>36340</v>
      </c>
      <c r="K31" s="13">
        <v>18170</v>
      </c>
      <c r="L31" s="8">
        <f t="shared" si="2"/>
        <v>18170</v>
      </c>
      <c r="M31" s="14">
        <v>41974</v>
      </c>
      <c r="N31" s="7">
        <f t="shared" si="3"/>
        <v>12</v>
      </c>
      <c r="O31" s="10" t="str">
        <f t="shared" si="4"/>
        <v>December</v>
      </c>
      <c r="P31" s="10" t="str">
        <f t="shared" si="5"/>
        <v>2014</v>
      </c>
      <c r="Q31" s="8">
        <f>Table1[[#This Row],[Profit]]/Table1[[#This Row],[Units Sold]]</f>
        <v>10</v>
      </c>
      <c r="R31" s="27">
        <f>Table1[[#This Row],[Profit]]/Table1[[#This Row],[ Sales]]</f>
        <v>0.5</v>
      </c>
      <c r="S31" s="11">
        <f>Table1[[#This Row],[Profit]]/Table1[[#This Row],[COGS]]</f>
        <v>1</v>
      </c>
      <c r="T31" s="7" t="str">
        <f t="shared" si="6"/>
        <v>low</v>
      </c>
      <c r="U31" s="7" t="str">
        <f>IF(OR(Table1[[#This Row],[Country]]="United states of America",Table1[[#This Row],[Country]]="Canada",Table1[[#This Row],[Country]]="Mexico"),"North America",IF(OR(Table1[[#This Row],[Country]]="France",Table1[[#This Row],[Country]]="Germany"),"Europe","other"))</f>
        <v>North America</v>
      </c>
    </row>
    <row r="32" spans="1:21">
      <c r="A32" s="7" t="s">
        <v>16</v>
      </c>
      <c r="B32" s="7" t="s">
        <v>20</v>
      </c>
      <c r="C32" s="8" t="s">
        <v>29</v>
      </c>
      <c r="D32" s="8" t="s">
        <v>19</v>
      </c>
      <c r="E32" s="7">
        <v>1513</v>
      </c>
      <c r="F32" s="8">
        <v>10</v>
      </c>
      <c r="G32" s="8">
        <v>350</v>
      </c>
      <c r="H32" s="8">
        <f t="shared" si="0"/>
        <v>529550</v>
      </c>
      <c r="I32" s="8">
        <v>0</v>
      </c>
      <c r="J32" s="8">
        <f t="shared" si="1"/>
        <v>529550</v>
      </c>
      <c r="K32" s="8">
        <v>393380</v>
      </c>
      <c r="L32" s="8">
        <f t="shared" si="2"/>
        <v>514420</v>
      </c>
      <c r="M32" s="9">
        <v>41974</v>
      </c>
      <c r="N32" s="7">
        <f t="shared" si="3"/>
        <v>12</v>
      </c>
      <c r="O32" s="10" t="str">
        <f t="shared" si="4"/>
        <v>December</v>
      </c>
      <c r="P32" s="10" t="str">
        <f t="shared" si="5"/>
        <v>2014</v>
      </c>
      <c r="Q32" s="8">
        <f>Table1[[#This Row],[Profit]]/Table1[[#This Row],[Units Sold]]</f>
        <v>340</v>
      </c>
      <c r="R32" s="27">
        <f>Table1[[#This Row],[Profit]]/Table1[[#This Row],[ Sales]]</f>
        <v>0.97142857142857142</v>
      </c>
      <c r="S32" s="11">
        <f>Table1[[#This Row],[Profit]]/Table1[[#This Row],[COGS]]</f>
        <v>1.3076923076923077</v>
      </c>
      <c r="T32" s="7" t="str">
        <f t="shared" si="6"/>
        <v>high</v>
      </c>
      <c r="U32" s="7" t="str">
        <f>IF(OR(Table1[[#This Row],[Country]]="United states of America",Table1[[#This Row],[Country]]="Canada",Table1[[#This Row],[Country]]="Mexico"),"North America",IF(OR(Table1[[#This Row],[Country]]="France",Table1[[#This Row],[Country]]="Germany"),"Europe","other"))</f>
        <v>Europe</v>
      </c>
    </row>
    <row r="33" spans="1:21">
      <c r="A33" s="12" t="s">
        <v>16</v>
      </c>
      <c r="B33" s="12" t="s">
        <v>23</v>
      </c>
      <c r="C33" s="13" t="s">
        <v>30</v>
      </c>
      <c r="D33" s="13" t="s">
        <v>19</v>
      </c>
      <c r="E33" s="12">
        <v>1493</v>
      </c>
      <c r="F33" s="13">
        <v>120</v>
      </c>
      <c r="G33" s="13">
        <v>7</v>
      </c>
      <c r="H33" s="8">
        <f t="shared" si="0"/>
        <v>10451</v>
      </c>
      <c r="I33" s="13">
        <v>0</v>
      </c>
      <c r="J33" s="8">
        <f t="shared" si="1"/>
        <v>10451</v>
      </c>
      <c r="K33" s="13">
        <v>7465</v>
      </c>
      <c r="L33" s="8">
        <f t="shared" si="2"/>
        <v>-168709</v>
      </c>
      <c r="M33" s="14">
        <v>41640</v>
      </c>
      <c r="N33" s="7">
        <f t="shared" si="3"/>
        <v>1</v>
      </c>
      <c r="O33" s="10" t="str">
        <f t="shared" si="4"/>
        <v>January</v>
      </c>
      <c r="P33" s="10" t="str">
        <f t="shared" si="5"/>
        <v>2014</v>
      </c>
      <c r="Q33" s="8">
        <f>Table1[[#This Row],[Profit]]/Table1[[#This Row],[Units Sold]]</f>
        <v>-113</v>
      </c>
      <c r="R33" s="27">
        <f>Table1[[#This Row],[Profit]]/Table1[[#This Row],[ Sales]]</f>
        <v>-16.142857142857142</v>
      </c>
      <c r="S33" s="11">
        <f>Table1[[#This Row],[Profit]]/Table1[[#This Row],[COGS]]</f>
        <v>-22.6</v>
      </c>
      <c r="T33" s="7" t="str">
        <f t="shared" si="6"/>
        <v>low</v>
      </c>
      <c r="U33" s="7" t="str">
        <f>IF(OR(Table1[[#This Row],[Country]]="United states of America",Table1[[#This Row],[Country]]="Canada",Table1[[#This Row],[Country]]="Mexico"),"North America",IF(OR(Table1[[#This Row],[Country]]="France",Table1[[#This Row],[Country]]="Germany"),"Europe","other"))</f>
        <v>North America</v>
      </c>
    </row>
    <row r="34" spans="1:21">
      <c r="A34" s="7" t="s">
        <v>26</v>
      </c>
      <c r="B34" s="7" t="s">
        <v>22</v>
      </c>
      <c r="C34" s="8" t="s">
        <v>30</v>
      </c>
      <c r="D34" s="8" t="s">
        <v>19</v>
      </c>
      <c r="E34" s="7">
        <v>1804</v>
      </c>
      <c r="F34" s="8">
        <v>120</v>
      </c>
      <c r="G34" s="8">
        <v>125</v>
      </c>
      <c r="H34" s="8">
        <f t="shared" si="0"/>
        <v>225500</v>
      </c>
      <c r="I34" s="8">
        <v>0</v>
      </c>
      <c r="J34" s="8">
        <f t="shared" si="1"/>
        <v>225500</v>
      </c>
      <c r="K34" s="8">
        <v>216480</v>
      </c>
      <c r="L34" s="8">
        <f t="shared" si="2"/>
        <v>9020</v>
      </c>
      <c r="M34" s="9">
        <v>41671</v>
      </c>
      <c r="N34" s="7">
        <f t="shared" si="3"/>
        <v>2</v>
      </c>
      <c r="O34" s="10" t="str">
        <f t="shared" si="4"/>
        <v>February</v>
      </c>
      <c r="P34" s="10" t="str">
        <f t="shared" si="5"/>
        <v>2014</v>
      </c>
      <c r="Q34" s="8">
        <f>Table1[[#This Row],[Profit]]/Table1[[#This Row],[Units Sold]]</f>
        <v>5</v>
      </c>
      <c r="R34" s="27">
        <f>Table1[[#This Row],[Profit]]/Table1[[#This Row],[ Sales]]</f>
        <v>0.04</v>
      </c>
      <c r="S34" s="11">
        <f>Table1[[#This Row],[Profit]]/Table1[[#This Row],[COGS]]</f>
        <v>4.1666666666666664E-2</v>
      </c>
      <c r="T34" s="7" t="str">
        <f t="shared" si="6"/>
        <v>mid</v>
      </c>
      <c r="U34" s="7" t="str">
        <f>IF(OR(Table1[[#This Row],[Country]]="United states of America",Table1[[#This Row],[Country]]="Canada",Table1[[#This Row],[Country]]="Mexico"),"North America",IF(OR(Table1[[#This Row],[Country]]="France",Table1[[#This Row],[Country]]="Germany"),"Europe","other"))</f>
        <v>Europe</v>
      </c>
    </row>
    <row r="35" spans="1:21">
      <c r="A35" s="12" t="s">
        <v>25</v>
      </c>
      <c r="B35" s="12" t="s">
        <v>20</v>
      </c>
      <c r="C35" s="13" t="s">
        <v>30</v>
      </c>
      <c r="D35" s="13" t="s">
        <v>19</v>
      </c>
      <c r="E35" s="12">
        <v>2161</v>
      </c>
      <c r="F35" s="13">
        <v>120</v>
      </c>
      <c r="G35" s="13">
        <v>12</v>
      </c>
      <c r="H35" s="8">
        <f t="shared" si="0"/>
        <v>25932</v>
      </c>
      <c r="I35" s="13">
        <v>0</v>
      </c>
      <c r="J35" s="8">
        <f t="shared" si="1"/>
        <v>25932</v>
      </c>
      <c r="K35" s="13">
        <v>6483</v>
      </c>
      <c r="L35" s="8">
        <f t="shared" si="2"/>
        <v>-233388</v>
      </c>
      <c r="M35" s="14">
        <v>41699</v>
      </c>
      <c r="N35" s="7">
        <f t="shared" si="3"/>
        <v>3</v>
      </c>
      <c r="O35" s="10" t="str">
        <f t="shared" si="4"/>
        <v>March</v>
      </c>
      <c r="P35" s="10" t="str">
        <f t="shared" si="5"/>
        <v>2014</v>
      </c>
      <c r="Q35" s="8">
        <f>Table1[[#This Row],[Profit]]/Table1[[#This Row],[Units Sold]]</f>
        <v>-108</v>
      </c>
      <c r="R35" s="27">
        <f>Table1[[#This Row],[Profit]]/Table1[[#This Row],[ Sales]]</f>
        <v>-9</v>
      </c>
      <c r="S35" s="11">
        <f>Table1[[#This Row],[Profit]]/Table1[[#This Row],[COGS]]</f>
        <v>-36</v>
      </c>
      <c r="T35" s="7" t="str">
        <f t="shared" si="6"/>
        <v>low</v>
      </c>
      <c r="U35" s="7" t="str">
        <f>IF(OR(Table1[[#This Row],[Country]]="United states of America",Table1[[#This Row],[Country]]="Canada",Table1[[#This Row],[Country]]="Mexico"),"North America",IF(OR(Table1[[#This Row],[Country]]="France",Table1[[#This Row],[Country]]="Germany"),"Europe","other"))</f>
        <v>Europe</v>
      </c>
    </row>
    <row r="36" spans="1:21">
      <c r="A36" s="7" t="s">
        <v>16</v>
      </c>
      <c r="B36" s="7" t="s">
        <v>20</v>
      </c>
      <c r="C36" s="8" t="s">
        <v>30</v>
      </c>
      <c r="D36" s="8" t="s">
        <v>19</v>
      </c>
      <c r="E36" s="7">
        <v>1006</v>
      </c>
      <c r="F36" s="8">
        <v>120</v>
      </c>
      <c r="G36" s="8">
        <v>350</v>
      </c>
      <c r="H36" s="8">
        <f t="shared" si="0"/>
        <v>352100</v>
      </c>
      <c r="I36" s="8">
        <v>0</v>
      </c>
      <c r="J36" s="8">
        <f t="shared" si="1"/>
        <v>352100</v>
      </c>
      <c r="K36" s="8">
        <v>261560</v>
      </c>
      <c r="L36" s="8">
        <f t="shared" si="2"/>
        <v>231380</v>
      </c>
      <c r="M36" s="9">
        <v>41791</v>
      </c>
      <c r="N36" s="7">
        <f t="shared" si="3"/>
        <v>6</v>
      </c>
      <c r="O36" s="10" t="str">
        <f t="shared" si="4"/>
        <v>June</v>
      </c>
      <c r="P36" s="10" t="str">
        <f t="shared" si="5"/>
        <v>2014</v>
      </c>
      <c r="Q36" s="8">
        <f>Table1[[#This Row],[Profit]]/Table1[[#This Row],[Units Sold]]</f>
        <v>230</v>
      </c>
      <c r="R36" s="27">
        <f>Table1[[#This Row],[Profit]]/Table1[[#This Row],[ Sales]]</f>
        <v>0.65714285714285714</v>
      </c>
      <c r="S36" s="11">
        <f>Table1[[#This Row],[Profit]]/Table1[[#This Row],[COGS]]</f>
        <v>0.88461538461538458</v>
      </c>
      <c r="T36" s="7" t="str">
        <f t="shared" si="6"/>
        <v>high</v>
      </c>
      <c r="U36" s="7" t="str">
        <f>IF(OR(Table1[[#This Row],[Country]]="United states of America",Table1[[#This Row],[Country]]="Canada",Table1[[#This Row],[Country]]="Mexico"),"North America",IF(OR(Table1[[#This Row],[Country]]="France",Table1[[#This Row],[Country]]="Germany"),"Europe","other"))</f>
        <v>Europe</v>
      </c>
    </row>
    <row r="37" spans="1:21">
      <c r="A37" s="12" t="s">
        <v>25</v>
      </c>
      <c r="B37" s="12" t="s">
        <v>20</v>
      </c>
      <c r="C37" s="13" t="s">
        <v>30</v>
      </c>
      <c r="D37" s="13" t="s">
        <v>19</v>
      </c>
      <c r="E37" s="12">
        <v>1545</v>
      </c>
      <c r="F37" s="13">
        <v>120</v>
      </c>
      <c r="G37" s="13">
        <v>12</v>
      </c>
      <c r="H37" s="8">
        <f t="shared" si="0"/>
        <v>18540</v>
      </c>
      <c r="I37" s="13">
        <v>0</v>
      </c>
      <c r="J37" s="8">
        <f t="shared" si="1"/>
        <v>18540</v>
      </c>
      <c r="K37" s="13">
        <v>4635</v>
      </c>
      <c r="L37" s="8">
        <f t="shared" si="2"/>
        <v>-166860</v>
      </c>
      <c r="M37" s="14">
        <v>41791</v>
      </c>
      <c r="N37" s="7">
        <f t="shared" si="3"/>
        <v>6</v>
      </c>
      <c r="O37" s="10" t="str">
        <f t="shared" si="4"/>
        <v>June</v>
      </c>
      <c r="P37" s="10" t="str">
        <f t="shared" si="5"/>
        <v>2014</v>
      </c>
      <c r="Q37" s="8">
        <f>Table1[[#This Row],[Profit]]/Table1[[#This Row],[Units Sold]]</f>
        <v>-108</v>
      </c>
      <c r="R37" s="27">
        <f>Table1[[#This Row],[Profit]]/Table1[[#This Row],[ Sales]]</f>
        <v>-9</v>
      </c>
      <c r="S37" s="11">
        <f>Table1[[#This Row],[Profit]]/Table1[[#This Row],[COGS]]</f>
        <v>-36</v>
      </c>
      <c r="T37" s="7" t="str">
        <f t="shared" si="6"/>
        <v>low</v>
      </c>
      <c r="U37" s="7" t="str">
        <f>IF(OR(Table1[[#This Row],[Country]]="United states of America",Table1[[#This Row],[Country]]="Canada",Table1[[#This Row],[Country]]="Mexico"),"North America",IF(OR(Table1[[#This Row],[Country]]="France",Table1[[#This Row],[Country]]="Germany"),"Europe","other"))</f>
        <v>Europe</v>
      </c>
    </row>
    <row r="38" spans="1:21">
      <c r="A38" s="7" t="s">
        <v>26</v>
      </c>
      <c r="B38" s="7" t="s">
        <v>28</v>
      </c>
      <c r="C38" s="8" t="s">
        <v>30</v>
      </c>
      <c r="D38" s="8" t="s">
        <v>19</v>
      </c>
      <c r="E38" s="7">
        <v>2821</v>
      </c>
      <c r="F38" s="8">
        <v>120</v>
      </c>
      <c r="G38" s="8">
        <v>125</v>
      </c>
      <c r="H38" s="8">
        <f t="shared" si="0"/>
        <v>352625</v>
      </c>
      <c r="I38" s="8">
        <v>0</v>
      </c>
      <c r="J38" s="8">
        <f t="shared" si="1"/>
        <v>352625</v>
      </c>
      <c r="K38" s="8">
        <v>338520</v>
      </c>
      <c r="L38" s="8">
        <f t="shared" si="2"/>
        <v>14105</v>
      </c>
      <c r="M38" s="9">
        <v>41852</v>
      </c>
      <c r="N38" s="7">
        <f t="shared" si="3"/>
        <v>8</v>
      </c>
      <c r="O38" s="10" t="str">
        <f t="shared" si="4"/>
        <v>August</v>
      </c>
      <c r="P38" s="10" t="str">
        <f t="shared" si="5"/>
        <v>2014</v>
      </c>
      <c r="Q38" s="8">
        <f>Table1[[#This Row],[Profit]]/Table1[[#This Row],[Units Sold]]</f>
        <v>5</v>
      </c>
      <c r="R38" s="27">
        <f>Table1[[#This Row],[Profit]]/Table1[[#This Row],[ Sales]]</f>
        <v>0.04</v>
      </c>
      <c r="S38" s="11">
        <f>Table1[[#This Row],[Profit]]/Table1[[#This Row],[COGS]]</f>
        <v>4.1666666666666664E-2</v>
      </c>
      <c r="T38" s="7" t="str">
        <f t="shared" si="6"/>
        <v>mid</v>
      </c>
      <c r="U38" s="7" t="str">
        <f>IF(OR(Table1[[#This Row],[Country]]="United states of America",Table1[[#This Row],[Country]]="Canada",Table1[[#This Row],[Country]]="Mexico"),"North America",IF(OR(Table1[[#This Row],[Country]]="France",Table1[[#This Row],[Country]]="Germany"),"Europe","other"))</f>
        <v>North America</v>
      </c>
    </row>
    <row r="39" spans="1:21">
      <c r="A39" s="12" t="s">
        <v>26</v>
      </c>
      <c r="B39" s="12" t="s">
        <v>17</v>
      </c>
      <c r="C39" s="13" t="s">
        <v>30</v>
      </c>
      <c r="D39" s="13" t="s">
        <v>19</v>
      </c>
      <c r="E39" s="12">
        <v>345</v>
      </c>
      <c r="F39" s="13">
        <v>120</v>
      </c>
      <c r="G39" s="13">
        <v>125</v>
      </c>
      <c r="H39" s="8">
        <f t="shared" si="0"/>
        <v>43125</v>
      </c>
      <c r="I39" s="13">
        <v>0</v>
      </c>
      <c r="J39" s="8">
        <f t="shared" si="1"/>
        <v>43125</v>
      </c>
      <c r="K39" s="13">
        <v>41400</v>
      </c>
      <c r="L39" s="8">
        <f t="shared" si="2"/>
        <v>1725</v>
      </c>
      <c r="M39" s="14">
        <v>41548</v>
      </c>
      <c r="N39" s="7">
        <f t="shared" si="3"/>
        <v>10</v>
      </c>
      <c r="O39" s="10" t="str">
        <f t="shared" si="4"/>
        <v>October</v>
      </c>
      <c r="P39" s="10" t="str">
        <f t="shared" si="5"/>
        <v>2013</v>
      </c>
      <c r="Q39" s="8">
        <f>Table1[[#This Row],[Profit]]/Table1[[#This Row],[Units Sold]]</f>
        <v>5</v>
      </c>
      <c r="R39" s="27">
        <f>Table1[[#This Row],[Profit]]/Table1[[#This Row],[ Sales]]</f>
        <v>0.04</v>
      </c>
      <c r="S39" s="11">
        <f>Table1[[#This Row],[Profit]]/Table1[[#This Row],[COGS]]</f>
        <v>4.1666666666666664E-2</v>
      </c>
      <c r="T39" s="7" t="str">
        <f t="shared" si="6"/>
        <v>mid</v>
      </c>
      <c r="U39" s="7" t="str">
        <f>IF(OR(Table1[[#This Row],[Country]]="United states of America",Table1[[#This Row],[Country]]="Canada",Table1[[#This Row],[Country]]="Mexico"),"North America",IF(OR(Table1[[#This Row],[Country]]="France",Table1[[#This Row],[Country]]="Germany"),"Europe","other"))</f>
        <v>North America</v>
      </c>
    </row>
    <row r="40" spans="1:21">
      <c r="A40" s="7" t="s">
        <v>27</v>
      </c>
      <c r="B40" s="7" t="s">
        <v>17</v>
      </c>
      <c r="C40" s="8" t="s">
        <v>31</v>
      </c>
      <c r="D40" s="8" t="s">
        <v>19</v>
      </c>
      <c r="E40" s="7">
        <v>2001</v>
      </c>
      <c r="F40" s="8">
        <v>250</v>
      </c>
      <c r="G40" s="8">
        <v>300</v>
      </c>
      <c r="H40" s="8">
        <f t="shared" si="0"/>
        <v>600300</v>
      </c>
      <c r="I40" s="8">
        <v>0</v>
      </c>
      <c r="J40" s="8">
        <f t="shared" si="1"/>
        <v>600300</v>
      </c>
      <c r="K40" s="8">
        <v>500250</v>
      </c>
      <c r="L40" s="8">
        <f t="shared" si="2"/>
        <v>100050</v>
      </c>
      <c r="M40" s="9">
        <v>41671</v>
      </c>
      <c r="N40" s="7">
        <f t="shared" si="3"/>
        <v>2</v>
      </c>
      <c r="O40" s="10" t="str">
        <f t="shared" si="4"/>
        <v>February</v>
      </c>
      <c r="P40" s="10" t="str">
        <f t="shared" si="5"/>
        <v>2014</v>
      </c>
      <c r="Q40" s="8">
        <f>Table1[[#This Row],[Profit]]/Table1[[#This Row],[Units Sold]]</f>
        <v>50</v>
      </c>
      <c r="R40" s="27">
        <f>Table1[[#This Row],[Profit]]/Table1[[#This Row],[ Sales]]</f>
        <v>0.16666666666666666</v>
      </c>
      <c r="S40" s="11">
        <f>Table1[[#This Row],[Profit]]/Table1[[#This Row],[COGS]]</f>
        <v>0.2</v>
      </c>
      <c r="T40" s="7" t="str">
        <f t="shared" si="6"/>
        <v>high</v>
      </c>
      <c r="U40" s="7" t="str">
        <f>IF(OR(Table1[[#This Row],[Country]]="United states of America",Table1[[#This Row],[Country]]="Canada",Table1[[#This Row],[Country]]="Mexico"),"North America",IF(OR(Table1[[#This Row],[Country]]="France",Table1[[#This Row],[Country]]="Germany"),"Europe","other"))</f>
        <v>North America</v>
      </c>
    </row>
    <row r="41" spans="1:21">
      <c r="A41" s="12" t="s">
        <v>25</v>
      </c>
      <c r="B41" s="12" t="s">
        <v>20</v>
      </c>
      <c r="C41" s="13" t="s">
        <v>31</v>
      </c>
      <c r="D41" s="13" t="s">
        <v>19</v>
      </c>
      <c r="E41" s="12">
        <v>2838</v>
      </c>
      <c r="F41" s="13">
        <v>250</v>
      </c>
      <c r="G41" s="13">
        <v>12</v>
      </c>
      <c r="H41" s="8">
        <f t="shared" si="0"/>
        <v>34056</v>
      </c>
      <c r="I41" s="13">
        <v>0</v>
      </c>
      <c r="J41" s="8">
        <f t="shared" si="1"/>
        <v>34056</v>
      </c>
      <c r="K41" s="13">
        <v>8514</v>
      </c>
      <c r="L41" s="8">
        <f t="shared" si="2"/>
        <v>-675444</v>
      </c>
      <c r="M41" s="14">
        <v>41730</v>
      </c>
      <c r="N41" s="7">
        <f t="shared" si="3"/>
        <v>4</v>
      </c>
      <c r="O41" s="10" t="str">
        <f t="shared" si="4"/>
        <v>April</v>
      </c>
      <c r="P41" s="10" t="str">
        <f t="shared" si="5"/>
        <v>2014</v>
      </c>
      <c r="Q41" s="8">
        <f>Table1[[#This Row],[Profit]]/Table1[[#This Row],[Units Sold]]</f>
        <v>-238</v>
      </c>
      <c r="R41" s="27">
        <f>Table1[[#This Row],[Profit]]/Table1[[#This Row],[ Sales]]</f>
        <v>-19.833333333333332</v>
      </c>
      <c r="S41" s="11">
        <f>Table1[[#This Row],[Profit]]/Table1[[#This Row],[COGS]]</f>
        <v>-79.333333333333329</v>
      </c>
      <c r="T41" s="7" t="str">
        <f t="shared" si="6"/>
        <v>low</v>
      </c>
      <c r="U41" s="7" t="str">
        <f>IF(OR(Table1[[#This Row],[Country]]="United states of America",Table1[[#This Row],[Country]]="Canada",Table1[[#This Row],[Country]]="Mexico"),"North America",IF(OR(Table1[[#This Row],[Country]]="France",Table1[[#This Row],[Country]]="Germany"),"Europe","other"))</f>
        <v>Europe</v>
      </c>
    </row>
    <row r="42" spans="1:21">
      <c r="A42" s="7" t="s">
        <v>21</v>
      </c>
      <c r="B42" s="7" t="s">
        <v>22</v>
      </c>
      <c r="C42" s="8" t="s">
        <v>31</v>
      </c>
      <c r="D42" s="8" t="s">
        <v>19</v>
      </c>
      <c r="E42" s="7">
        <v>2178</v>
      </c>
      <c r="F42" s="8">
        <v>250</v>
      </c>
      <c r="G42" s="8">
        <v>15</v>
      </c>
      <c r="H42" s="8">
        <f t="shared" si="0"/>
        <v>32670</v>
      </c>
      <c r="I42" s="8">
        <v>0</v>
      </c>
      <c r="J42" s="8">
        <f t="shared" si="1"/>
        <v>32670</v>
      </c>
      <c r="K42" s="8">
        <v>21780</v>
      </c>
      <c r="L42" s="8">
        <f t="shared" si="2"/>
        <v>-511830</v>
      </c>
      <c r="M42" s="9">
        <v>41791</v>
      </c>
      <c r="N42" s="7">
        <f t="shared" si="3"/>
        <v>6</v>
      </c>
      <c r="O42" s="10" t="str">
        <f t="shared" si="4"/>
        <v>June</v>
      </c>
      <c r="P42" s="10" t="str">
        <f t="shared" si="5"/>
        <v>2014</v>
      </c>
      <c r="Q42" s="8">
        <f>Table1[[#This Row],[Profit]]/Table1[[#This Row],[Units Sold]]</f>
        <v>-235</v>
      </c>
      <c r="R42" s="27">
        <f>Table1[[#This Row],[Profit]]/Table1[[#This Row],[ Sales]]</f>
        <v>-15.666666666666666</v>
      </c>
      <c r="S42" s="11">
        <f>Table1[[#This Row],[Profit]]/Table1[[#This Row],[COGS]]</f>
        <v>-23.5</v>
      </c>
      <c r="T42" s="7" t="str">
        <f t="shared" si="6"/>
        <v>low</v>
      </c>
      <c r="U42" s="7" t="str">
        <f>IF(OR(Table1[[#This Row],[Country]]="United states of America",Table1[[#This Row],[Country]]="Canada",Table1[[#This Row],[Country]]="Mexico"),"North America",IF(OR(Table1[[#This Row],[Country]]="France",Table1[[#This Row],[Country]]="Germany"),"Europe","other"))</f>
        <v>Europe</v>
      </c>
    </row>
    <row r="43" spans="1:21">
      <c r="A43" s="12" t="s">
        <v>21</v>
      </c>
      <c r="B43" s="12" t="s">
        <v>20</v>
      </c>
      <c r="C43" s="13" t="s">
        <v>31</v>
      </c>
      <c r="D43" s="13" t="s">
        <v>19</v>
      </c>
      <c r="E43" s="12">
        <v>888</v>
      </c>
      <c r="F43" s="13">
        <v>250</v>
      </c>
      <c r="G43" s="13">
        <v>15</v>
      </c>
      <c r="H43" s="8">
        <f t="shared" si="0"/>
        <v>13320</v>
      </c>
      <c r="I43" s="13">
        <v>0</v>
      </c>
      <c r="J43" s="8">
        <f t="shared" si="1"/>
        <v>13320</v>
      </c>
      <c r="K43" s="13">
        <v>8880</v>
      </c>
      <c r="L43" s="8">
        <f t="shared" si="2"/>
        <v>-208680</v>
      </c>
      <c r="M43" s="14">
        <v>41791</v>
      </c>
      <c r="N43" s="7">
        <f t="shared" si="3"/>
        <v>6</v>
      </c>
      <c r="O43" s="10" t="str">
        <f t="shared" si="4"/>
        <v>June</v>
      </c>
      <c r="P43" s="10" t="str">
        <f t="shared" si="5"/>
        <v>2014</v>
      </c>
      <c r="Q43" s="8">
        <f>Table1[[#This Row],[Profit]]/Table1[[#This Row],[Units Sold]]</f>
        <v>-235</v>
      </c>
      <c r="R43" s="27">
        <f>Table1[[#This Row],[Profit]]/Table1[[#This Row],[ Sales]]</f>
        <v>-15.666666666666666</v>
      </c>
      <c r="S43" s="11">
        <f>Table1[[#This Row],[Profit]]/Table1[[#This Row],[COGS]]</f>
        <v>-23.5</v>
      </c>
      <c r="T43" s="7" t="str">
        <f t="shared" si="6"/>
        <v>low</v>
      </c>
      <c r="U43" s="7" t="str">
        <f>IF(OR(Table1[[#This Row],[Country]]="United states of America",Table1[[#This Row],[Country]]="Canada",Table1[[#This Row],[Country]]="Mexico"),"North America",IF(OR(Table1[[#This Row],[Country]]="France",Table1[[#This Row],[Country]]="Germany"),"Europe","other"))</f>
        <v>Europe</v>
      </c>
    </row>
    <row r="44" spans="1:21">
      <c r="A44" s="7" t="s">
        <v>16</v>
      </c>
      <c r="B44" s="7" t="s">
        <v>22</v>
      </c>
      <c r="C44" s="8" t="s">
        <v>31</v>
      </c>
      <c r="D44" s="8" t="s">
        <v>19</v>
      </c>
      <c r="E44" s="7">
        <v>1527</v>
      </c>
      <c r="F44" s="8">
        <v>250</v>
      </c>
      <c r="G44" s="8">
        <v>350</v>
      </c>
      <c r="H44" s="8">
        <f t="shared" si="0"/>
        <v>534450</v>
      </c>
      <c r="I44" s="8">
        <v>0</v>
      </c>
      <c r="J44" s="8">
        <f t="shared" si="1"/>
        <v>534450</v>
      </c>
      <c r="K44" s="8">
        <v>397020</v>
      </c>
      <c r="L44" s="8">
        <f t="shared" si="2"/>
        <v>152700</v>
      </c>
      <c r="M44" s="9">
        <v>41518</v>
      </c>
      <c r="N44" s="7">
        <f t="shared" si="3"/>
        <v>9</v>
      </c>
      <c r="O44" s="10" t="str">
        <f t="shared" si="4"/>
        <v>September</v>
      </c>
      <c r="P44" s="10" t="str">
        <f t="shared" si="5"/>
        <v>2013</v>
      </c>
      <c r="Q44" s="8">
        <f>Table1[[#This Row],[Profit]]/Table1[[#This Row],[Units Sold]]</f>
        <v>100</v>
      </c>
      <c r="R44" s="27">
        <f>Table1[[#This Row],[Profit]]/Table1[[#This Row],[ Sales]]</f>
        <v>0.2857142857142857</v>
      </c>
      <c r="S44" s="11">
        <f>Table1[[#This Row],[Profit]]/Table1[[#This Row],[COGS]]</f>
        <v>0.38461538461538464</v>
      </c>
      <c r="T44" s="7" t="str">
        <f t="shared" si="6"/>
        <v>high</v>
      </c>
      <c r="U44" s="7" t="str">
        <f>IF(OR(Table1[[#This Row],[Country]]="United states of America",Table1[[#This Row],[Country]]="Canada",Table1[[#This Row],[Country]]="Mexico"),"North America",IF(OR(Table1[[#This Row],[Country]]="France",Table1[[#This Row],[Country]]="Germany"),"Europe","other"))</f>
        <v>Europe</v>
      </c>
    </row>
    <row r="45" spans="1:21">
      <c r="A45" s="12" t="s">
        <v>27</v>
      </c>
      <c r="B45" s="12" t="s">
        <v>22</v>
      </c>
      <c r="C45" s="13" t="s">
        <v>31</v>
      </c>
      <c r="D45" s="13" t="s">
        <v>19</v>
      </c>
      <c r="E45" s="12">
        <v>2151</v>
      </c>
      <c r="F45" s="13">
        <v>250</v>
      </c>
      <c r="G45" s="13">
        <v>300</v>
      </c>
      <c r="H45" s="8">
        <f t="shared" si="0"/>
        <v>645300</v>
      </c>
      <c r="I45" s="13">
        <v>0</v>
      </c>
      <c r="J45" s="8">
        <f t="shared" si="1"/>
        <v>645300</v>
      </c>
      <c r="K45" s="13">
        <v>537750</v>
      </c>
      <c r="L45" s="8">
        <f t="shared" si="2"/>
        <v>107550</v>
      </c>
      <c r="M45" s="14">
        <v>41883</v>
      </c>
      <c r="N45" s="7">
        <f t="shared" si="3"/>
        <v>9</v>
      </c>
      <c r="O45" s="10" t="str">
        <f t="shared" si="4"/>
        <v>September</v>
      </c>
      <c r="P45" s="10" t="str">
        <f t="shared" si="5"/>
        <v>2014</v>
      </c>
      <c r="Q45" s="8">
        <f>Table1[[#This Row],[Profit]]/Table1[[#This Row],[Units Sold]]</f>
        <v>50</v>
      </c>
      <c r="R45" s="27">
        <f>Table1[[#This Row],[Profit]]/Table1[[#This Row],[ Sales]]</f>
        <v>0.16666666666666666</v>
      </c>
      <c r="S45" s="11">
        <f>Table1[[#This Row],[Profit]]/Table1[[#This Row],[COGS]]</f>
        <v>0.2</v>
      </c>
      <c r="T45" s="7" t="str">
        <f t="shared" si="6"/>
        <v>high</v>
      </c>
      <c r="U45" s="7" t="str">
        <f>IF(OR(Table1[[#This Row],[Country]]="United states of America",Table1[[#This Row],[Country]]="Canada",Table1[[#This Row],[Country]]="Mexico"),"North America",IF(OR(Table1[[#This Row],[Country]]="France",Table1[[#This Row],[Country]]="Germany"),"Europe","other"))</f>
        <v>Europe</v>
      </c>
    </row>
    <row r="46" spans="1:21">
      <c r="A46" s="7" t="s">
        <v>16</v>
      </c>
      <c r="B46" s="7" t="s">
        <v>17</v>
      </c>
      <c r="C46" s="8" t="s">
        <v>31</v>
      </c>
      <c r="D46" s="8" t="s">
        <v>19</v>
      </c>
      <c r="E46" s="7">
        <v>1817</v>
      </c>
      <c r="F46" s="8">
        <v>250</v>
      </c>
      <c r="G46" s="8">
        <v>20</v>
      </c>
      <c r="H46" s="8">
        <f t="shared" si="0"/>
        <v>36340</v>
      </c>
      <c r="I46" s="8">
        <v>0</v>
      </c>
      <c r="J46" s="8">
        <f t="shared" si="1"/>
        <v>36340</v>
      </c>
      <c r="K46" s="8">
        <v>18170</v>
      </c>
      <c r="L46" s="8">
        <f t="shared" si="2"/>
        <v>-417910</v>
      </c>
      <c r="M46" s="9">
        <v>41974</v>
      </c>
      <c r="N46" s="7">
        <f t="shared" si="3"/>
        <v>12</v>
      </c>
      <c r="O46" s="10" t="str">
        <f t="shared" si="4"/>
        <v>December</v>
      </c>
      <c r="P46" s="10" t="str">
        <f t="shared" si="5"/>
        <v>2014</v>
      </c>
      <c r="Q46" s="8">
        <f>Table1[[#This Row],[Profit]]/Table1[[#This Row],[Units Sold]]</f>
        <v>-230</v>
      </c>
      <c r="R46" s="27">
        <f>Table1[[#This Row],[Profit]]/Table1[[#This Row],[ Sales]]</f>
        <v>-11.5</v>
      </c>
      <c r="S46" s="11">
        <f>Table1[[#This Row],[Profit]]/Table1[[#This Row],[COGS]]</f>
        <v>-23</v>
      </c>
      <c r="T46" s="7" t="str">
        <f t="shared" si="6"/>
        <v>low</v>
      </c>
      <c r="U46" s="7" t="str">
        <f>IF(OR(Table1[[#This Row],[Country]]="United states of America",Table1[[#This Row],[Country]]="Canada",Table1[[#This Row],[Country]]="Mexico"),"North America",IF(OR(Table1[[#This Row],[Country]]="France",Table1[[#This Row],[Country]]="Germany"),"Europe","other"))</f>
        <v>North America</v>
      </c>
    </row>
    <row r="47" spans="1:21">
      <c r="A47" s="12" t="s">
        <v>16</v>
      </c>
      <c r="B47" s="12" t="s">
        <v>22</v>
      </c>
      <c r="C47" s="13" t="s">
        <v>32</v>
      </c>
      <c r="D47" s="13" t="s">
        <v>19</v>
      </c>
      <c r="E47" s="12">
        <v>2750</v>
      </c>
      <c r="F47" s="13">
        <v>260</v>
      </c>
      <c r="G47" s="13">
        <v>350</v>
      </c>
      <c r="H47" s="8">
        <f t="shared" si="0"/>
        <v>962500</v>
      </c>
      <c r="I47" s="13">
        <v>0</v>
      </c>
      <c r="J47" s="8">
        <f t="shared" si="1"/>
        <v>962500</v>
      </c>
      <c r="K47" s="13">
        <v>715000</v>
      </c>
      <c r="L47" s="8">
        <f t="shared" si="2"/>
        <v>247500</v>
      </c>
      <c r="M47" s="14">
        <v>41671</v>
      </c>
      <c r="N47" s="7">
        <f t="shared" si="3"/>
        <v>2</v>
      </c>
      <c r="O47" s="10" t="str">
        <f t="shared" si="4"/>
        <v>February</v>
      </c>
      <c r="P47" s="10" t="str">
        <f t="shared" si="5"/>
        <v>2014</v>
      </c>
      <c r="Q47" s="8">
        <f>Table1[[#This Row],[Profit]]/Table1[[#This Row],[Units Sold]]</f>
        <v>90</v>
      </c>
      <c r="R47" s="27">
        <f>Table1[[#This Row],[Profit]]/Table1[[#This Row],[ Sales]]</f>
        <v>0.25714285714285712</v>
      </c>
      <c r="S47" s="11">
        <f>Table1[[#This Row],[Profit]]/Table1[[#This Row],[COGS]]</f>
        <v>0.34615384615384615</v>
      </c>
      <c r="T47" s="7" t="str">
        <f t="shared" si="6"/>
        <v>high</v>
      </c>
      <c r="U47" s="7" t="str">
        <f>IF(OR(Table1[[#This Row],[Country]]="United states of America",Table1[[#This Row],[Country]]="Canada",Table1[[#This Row],[Country]]="Mexico"),"North America",IF(OR(Table1[[#This Row],[Country]]="France",Table1[[#This Row],[Country]]="Germany"),"Europe","other"))</f>
        <v>Europe</v>
      </c>
    </row>
    <row r="48" spans="1:21">
      <c r="A48" s="7" t="s">
        <v>25</v>
      </c>
      <c r="B48" s="7" t="s">
        <v>28</v>
      </c>
      <c r="C48" s="8" t="s">
        <v>32</v>
      </c>
      <c r="D48" s="8" t="s">
        <v>19</v>
      </c>
      <c r="E48" s="7">
        <v>1953</v>
      </c>
      <c r="F48" s="8">
        <v>260</v>
      </c>
      <c r="G48" s="8">
        <v>12</v>
      </c>
      <c r="H48" s="8">
        <f t="shared" si="0"/>
        <v>23436</v>
      </c>
      <c r="I48" s="8">
        <v>0</v>
      </c>
      <c r="J48" s="8">
        <f t="shared" si="1"/>
        <v>23436</v>
      </c>
      <c r="K48" s="8">
        <v>5859</v>
      </c>
      <c r="L48" s="8">
        <f t="shared" si="2"/>
        <v>-484344</v>
      </c>
      <c r="M48" s="9">
        <v>41730</v>
      </c>
      <c r="N48" s="7">
        <f t="shared" si="3"/>
        <v>4</v>
      </c>
      <c r="O48" s="10" t="str">
        <f t="shared" si="4"/>
        <v>April</v>
      </c>
      <c r="P48" s="10" t="str">
        <f t="shared" si="5"/>
        <v>2014</v>
      </c>
      <c r="Q48" s="8">
        <f>Table1[[#This Row],[Profit]]/Table1[[#This Row],[Units Sold]]</f>
        <v>-248</v>
      </c>
      <c r="R48" s="27">
        <f>Table1[[#This Row],[Profit]]/Table1[[#This Row],[ Sales]]</f>
        <v>-20.666666666666668</v>
      </c>
      <c r="S48" s="11">
        <f>Table1[[#This Row],[Profit]]/Table1[[#This Row],[COGS]]</f>
        <v>-82.666666666666671</v>
      </c>
      <c r="T48" s="7" t="str">
        <f t="shared" si="6"/>
        <v>low</v>
      </c>
      <c r="U48" s="7" t="str">
        <f>IF(OR(Table1[[#This Row],[Country]]="United states of America",Table1[[#This Row],[Country]]="Canada",Table1[[#This Row],[Country]]="Mexico"),"North America",IF(OR(Table1[[#This Row],[Country]]="France",Table1[[#This Row],[Country]]="Germany"),"Europe","other"))</f>
        <v>North America</v>
      </c>
    </row>
    <row r="49" spans="1:21">
      <c r="A49" s="12" t="s">
        <v>26</v>
      </c>
      <c r="B49" s="12" t="s">
        <v>20</v>
      </c>
      <c r="C49" s="13" t="s">
        <v>32</v>
      </c>
      <c r="D49" s="13" t="s">
        <v>19</v>
      </c>
      <c r="E49" s="12">
        <v>4219.5</v>
      </c>
      <c r="F49" s="13">
        <v>260</v>
      </c>
      <c r="G49" s="13">
        <v>125</v>
      </c>
      <c r="H49" s="8">
        <f t="shared" si="0"/>
        <v>527437.5</v>
      </c>
      <c r="I49" s="13">
        <v>0</v>
      </c>
      <c r="J49" s="8">
        <f t="shared" si="1"/>
        <v>527437.5</v>
      </c>
      <c r="K49" s="13">
        <v>506340</v>
      </c>
      <c r="L49" s="8">
        <f t="shared" si="2"/>
        <v>-569632.5</v>
      </c>
      <c r="M49" s="14">
        <v>41730</v>
      </c>
      <c r="N49" s="7">
        <f t="shared" si="3"/>
        <v>4</v>
      </c>
      <c r="O49" s="10" t="str">
        <f t="shared" si="4"/>
        <v>April</v>
      </c>
      <c r="P49" s="10" t="str">
        <f t="shared" si="5"/>
        <v>2014</v>
      </c>
      <c r="Q49" s="8">
        <f>Table1[[#This Row],[Profit]]/Table1[[#This Row],[Units Sold]]</f>
        <v>-135</v>
      </c>
      <c r="R49" s="27">
        <f>Table1[[#This Row],[Profit]]/Table1[[#This Row],[ Sales]]</f>
        <v>-1.08</v>
      </c>
      <c r="S49" s="11">
        <f>Table1[[#This Row],[Profit]]/Table1[[#This Row],[COGS]]</f>
        <v>-1.125</v>
      </c>
      <c r="T49" s="7" t="str">
        <f t="shared" si="6"/>
        <v>mid</v>
      </c>
      <c r="U49" s="7" t="str">
        <f>IF(OR(Table1[[#This Row],[Country]]="United states of America",Table1[[#This Row],[Country]]="Canada",Table1[[#This Row],[Country]]="Mexico"),"North America",IF(OR(Table1[[#This Row],[Country]]="France",Table1[[#This Row],[Country]]="Germany"),"Europe","other"))</f>
        <v>Europe</v>
      </c>
    </row>
    <row r="50" spans="1:21">
      <c r="A50" s="7" t="s">
        <v>16</v>
      </c>
      <c r="B50" s="7" t="s">
        <v>22</v>
      </c>
      <c r="C50" s="8" t="s">
        <v>32</v>
      </c>
      <c r="D50" s="8" t="s">
        <v>19</v>
      </c>
      <c r="E50" s="7">
        <v>1899</v>
      </c>
      <c r="F50" s="8">
        <v>260</v>
      </c>
      <c r="G50" s="8">
        <v>20</v>
      </c>
      <c r="H50" s="8">
        <f t="shared" si="0"/>
        <v>37980</v>
      </c>
      <c r="I50" s="8">
        <v>0</v>
      </c>
      <c r="J50" s="8">
        <f t="shared" si="1"/>
        <v>37980</v>
      </c>
      <c r="K50" s="8">
        <v>18990</v>
      </c>
      <c r="L50" s="8">
        <f t="shared" si="2"/>
        <v>-455760</v>
      </c>
      <c r="M50" s="9">
        <v>41791</v>
      </c>
      <c r="N50" s="7">
        <f t="shared" si="3"/>
        <v>6</v>
      </c>
      <c r="O50" s="10" t="str">
        <f t="shared" si="4"/>
        <v>June</v>
      </c>
      <c r="P50" s="10" t="str">
        <f t="shared" si="5"/>
        <v>2014</v>
      </c>
      <c r="Q50" s="8">
        <f>Table1[[#This Row],[Profit]]/Table1[[#This Row],[Units Sold]]</f>
        <v>-240</v>
      </c>
      <c r="R50" s="27">
        <f>Table1[[#This Row],[Profit]]/Table1[[#This Row],[ Sales]]</f>
        <v>-12</v>
      </c>
      <c r="S50" s="11">
        <f>Table1[[#This Row],[Profit]]/Table1[[#This Row],[COGS]]</f>
        <v>-24</v>
      </c>
      <c r="T50" s="7" t="str">
        <f t="shared" si="6"/>
        <v>low</v>
      </c>
      <c r="U50" s="7" t="str">
        <f>IF(OR(Table1[[#This Row],[Country]]="United states of America",Table1[[#This Row],[Country]]="Canada",Table1[[#This Row],[Country]]="Mexico"),"North America",IF(OR(Table1[[#This Row],[Country]]="France",Table1[[#This Row],[Country]]="Germany"),"Europe","other"))</f>
        <v>Europe</v>
      </c>
    </row>
    <row r="51" spans="1:21">
      <c r="A51" s="12" t="s">
        <v>16</v>
      </c>
      <c r="B51" s="12" t="s">
        <v>20</v>
      </c>
      <c r="C51" s="13" t="s">
        <v>32</v>
      </c>
      <c r="D51" s="13" t="s">
        <v>19</v>
      </c>
      <c r="E51" s="12">
        <v>1686</v>
      </c>
      <c r="F51" s="13">
        <v>260</v>
      </c>
      <c r="G51" s="13">
        <v>7</v>
      </c>
      <c r="H51" s="8">
        <f t="shared" si="0"/>
        <v>11802</v>
      </c>
      <c r="I51" s="13">
        <v>0</v>
      </c>
      <c r="J51" s="8">
        <f t="shared" si="1"/>
        <v>11802</v>
      </c>
      <c r="K51" s="13">
        <v>8430</v>
      </c>
      <c r="L51" s="8">
        <f t="shared" si="2"/>
        <v>-426558</v>
      </c>
      <c r="M51" s="14">
        <v>41821</v>
      </c>
      <c r="N51" s="7">
        <f t="shared" si="3"/>
        <v>7</v>
      </c>
      <c r="O51" s="10" t="str">
        <f t="shared" si="4"/>
        <v>July</v>
      </c>
      <c r="P51" s="10" t="str">
        <f t="shared" si="5"/>
        <v>2014</v>
      </c>
      <c r="Q51" s="8">
        <f>Table1[[#This Row],[Profit]]/Table1[[#This Row],[Units Sold]]</f>
        <v>-253</v>
      </c>
      <c r="R51" s="27">
        <f>Table1[[#This Row],[Profit]]/Table1[[#This Row],[ Sales]]</f>
        <v>-36.142857142857146</v>
      </c>
      <c r="S51" s="11">
        <f>Table1[[#This Row],[Profit]]/Table1[[#This Row],[COGS]]</f>
        <v>-50.6</v>
      </c>
      <c r="T51" s="7" t="str">
        <f t="shared" si="6"/>
        <v>low</v>
      </c>
      <c r="U51" s="7" t="str">
        <f>IF(OR(Table1[[#This Row],[Country]]="United states of America",Table1[[#This Row],[Country]]="Canada",Table1[[#This Row],[Country]]="Mexico"),"North America",IF(OR(Table1[[#This Row],[Country]]="France",Table1[[#This Row],[Country]]="Germany"),"Europe","other"))</f>
        <v>Europe</v>
      </c>
    </row>
    <row r="52" spans="1:21">
      <c r="A52" s="7" t="s">
        <v>25</v>
      </c>
      <c r="B52" s="7" t="s">
        <v>28</v>
      </c>
      <c r="C52" s="8" t="s">
        <v>32</v>
      </c>
      <c r="D52" s="8" t="s">
        <v>19</v>
      </c>
      <c r="E52" s="7">
        <v>2141</v>
      </c>
      <c r="F52" s="8">
        <v>260</v>
      </c>
      <c r="G52" s="8">
        <v>12</v>
      </c>
      <c r="H52" s="8">
        <f t="shared" si="0"/>
        <v>25692</v>
      </c>
      <c r="I52" s="8">
        <v>0</v>
      </c>
      <c r="J52" s="8">
        <f t="shared" si="1"/>
        <v>25692</v>
      </c>
      <c r="K52" s="8">
        <v>6423</v>
      </c>
      <c r="L52" s="8">
        <f t="shared" si="2"/>
        <v>-530968</v>
      </c>
      <c r="M52" s="9">
        <v>41852</v>
      </c>
      <c r="N52" s="7">
        <f t="shared" si="3"/>
        <v>8</v>
      </c>
      <c r="O52" s="10" t="str">
        <f t="shared" si="4"/>
        <v>August</v>
      </c>
      <c r="P52" s="10" t="str">
        <f t="shared" si="5"/>
        <v>2014</v>
      </c>
      <c r="Q52" s="8">
        <f>Table1[[#This Row],[Profit]]/Table1[[#This Row],[Units Sold]]</f>
        <v>-248</v>
      </c>
      <c r="R52" s="27">
        <f>Table1[[#This Row],[Profit]]/Table1[[#This Row],[ Sales]]</f>
        <v>-20.666666666666668</v>
      </c>
      <c r="S52" s="11">
        <f>Table1[[#This Row],[Profit]]/Table1[[#This Row],[COGS]]</f>
        <v>-82.666666666666671</v>
      </c>
      <c r="T52" s="7" t="str">
        <f t="shared" si="6"/>
        <v>low</v>
      </c>
      <c r="U52" s="7" t="str">
        <f>IF(OR(Table1[[#This Row],[Country]]="United states of America",Table1[[#This Row],[Country]]="Canada",Table1[[#This Row],[Country]]="Mexico"),"North America",IF(OR(Table1[[#This Row],[Country]]="France",Table1[[#This Row],[Country]]="Germany"),"Europe","other"))</f>
        <v>North America</v>
      </c>
    </row>
    <row r="53" spans="1:21">
      <c r="A53" s="12" t="s">
        <v>16</v>
      </c>
      <c r="B53" s="12" t="s">
        <v>28</v>
      </c>
      <c r="C53" s="13" t="s">
        <v>32</v>
      </c>
      <c r="D53" s="13" t="s">
        <v>19</v>
      </c>
      <c r="E53" s="12">
        <v>1143</v>
      </c>
      <c r="F53" s="13">
        <v>260</v>
      </c>
      <c r="G53" s="13">
        <v>7</v>
      </c>
      <c r="H53" s="8">
        <f t="shared" si="0"/>
        <v>8001</v>
      </c>
      <c r="I53" s="13">
        <v>0</v>
      </c>
      <c r="J53" s="8">
        <f t="shared" si="1"/>
        <v>8001</v>
      </c>
      <c r="K53" s="13">
        <v>5715</v>
      </c>
      <c r="L53" s="8">
        <f t="shared" si="2"/>
        <v>-289179</v>
      </c>
      <c r="M53" s="14">
        <v>41913</v>
      </c>
      <c r="N53" s="7">
        <f t="shared" si="3"/>
        <v>10</v>
      </c>
      <c r="O53" s="10" t="str">
        <f t="shared" si="4"/>
        <v>October</v>
      </c>
      <c r="P53" s="10" t="str">
        <f t="shared" si="5"/>
        <v>2014</v>
      </c>
      <c r="Q53" s="8">
        <f>Table1[[#This Row],[Profit]]/Table1[[#This Row],[Units Sold]]</f>
        <v>-253</v>
      </c>
      <c r="R53" s="27">
        <f>Table1[[#This Row],[Profit]]/Table1[[#This Row],[ Sales]]</f>
        <v>-36.142857142857146</v>
      </c>
      <c r="S53" s="11">
        <f>Table1[[#This Row],[Profit]]/Table1[[#This Row],[COGS]]</f>
        <v>-50.6</v>
      </c>
      <c r="T53" s="7" t="str">
        <f t="shared" si="6"/>
        <v>low</v>
      </c>
      <c r="U53" s="7" t="str">
        <f>IF(OR(Table1[[#This Row],[Country]]="United states of America",Table1[[#This Row],[Country]]="Canada",Table1[[#This Row],[Country]]="Mexico"),"North America",IF(OR(Table1[[#This Row],[Country]]="France",Table1[[#This Row],[Country]]="Germany"),"Europe","other"))</f>
        <v>North America</v>
      </c>
    </row>
    <row r="54" spans="1:21">
      <c r="A54" s="7" t="s">
        <v>21</v>
      </c>
      <c r="B54" s="7" t="s">
        <v>28</v>
      </c>
      <c r="C54" s="8" t="s">
        <v>32</v>
      </c>
      <c r="D54" s="8" t="s">
        <v>19</v>
      </c>
      <c r="E54" s="7">
        <v>615</v>
      </c>
      <c r="F54" s="8">
        <v>260</v>
      </c>
      <c r="G54" s="8">
        <v>15</v>
      </c>
      <c r="H54" s="8">
        <f t="shared" si="0"/>
        <v>9225</v>
      </c>
      <c r="I54" s="8">
        <v>0</v>
      </c>
      <c r="J54" s="8">
        <f t="shared" si="1"/>
        <v>9225</v>
      </c>
      <c r="K54" s="8">
        <v>6150</v>
      </c>
      <c r="L54" s="8">
        <f t="shared" si="2"/>
        <v>-150675</v>
      </c>
      <c r="M54" s="9">
        <v>41974</v>
      </c>
      <c r="N54" s="7">
        <f t="shared" si="3"/>
        <v>12</v>
      </c>
      <c r="O54" s="10" t="str">
        <f t="shared" si="4"/>
        <v>December</v>
      </c>
      <c r="P54" s="10" t="str">
        <f t="shared" si="5"/>
        <v>2014</v>
      </c>
      <c r="Q54" s="8">
        <f>Table1[[#This Row],[Profit]]/Table1[[#This Row],[Units Sold]]</f>
        <v>-245</v>
      </c>
      <c r="R54" s="27">
        <f>Table1[[#This Row],[Profit]]/Table1[[#This Row],[ Sales]]</f>
        <v>-16.333333333333332</v>
      </c>
      <c r="S54" s="11">
        <f>Table1[[#This Row],[Profit]]/Table1[[#This Row],[COGS]]</f>
        <v>-24.5</v>
      </c>
      <c r="T54" s="7" t="str">
        <f t="shared" si="6"/>
        <v>low</v>
      </c>
      <c r="U54" s="7" t="str">
        <f>IF(OR(Table1[[#This Row],[Country]]="United states of America",Table1[[#This Row],[Country]]="Canada",Table1[[#This Row],[Country]]="Mexico"),"North America",IF(OR(Table1[[#This Row],[Country]]="France",Table1[[#This Row],[Country]]="Germany"),"Europe","other"))</f>
        <v>North America</v>
      </c>
    </row>
    <row r="55" spans="1:21">
      <c r="A55" s="12" t="s">
        <v>16</v>
      </c>
      <c r="B55" s="12" t="s">
        <v>22</v>
      </c>
      <c r="C55" s="13" t="s">
        <v>29</v>
      </c>
      <c r="D55" s="13" t="s">
        <v>33</v>
      </c>
      <c r="E55" s="12">
        <v>3945</v>
      </c>
      <c r="F55" s="13">
        <v>10</v>
      </c>
      <c r="G55" s="13">
        <v>7</v>
      </c>
      <c r="H55" s="8">
        <f t="shared" si="0"/>
        <v>27615</v>
      </c>
      <c r="I55" s="13">
        <v>276.14999999999998</v>
      </c>
      <c r="J55" s="8">
        <f t="shared" si="1"/>
        <v>27338.85</v>
      </c>
      <c r="K55" s="13">
        <v>19725</v>
      </c>
      <c r="L55" s="8">
        <f t="shared" si="2"/>
        <v>-11835</v>
      </c>
      <c r="M55" s="14">
        <v>41640</v>
      </c>
      <c r="N55" s="7">
        <f t="shared" si="3"/>
        <v>1</v>
      </c>
      <c r="O55" s="10" t="str">
        <f t="shared" si="4"/>
        <v>January</v>
      </c>
      <c r="P55" s="10" t="str">
        <f t="shared" si="5"/>
        <v>2014</v>
      </c>
      <c r="Q55" s="8">
        <f>Table1[[#This Row],[Profit]]/Table1[[#This Row],[Units Sold]]</f>
        <v>-3</v>
      </c>
      <c r="R55" s="27">
        <f>Table1[[#This Row],[Profit]]/Table1[[#This Row],[ Sales]]</f>
        <v>-0.4329004329004329</v>
      </c>
      <c r="S55" s="11">
        <f>Table1[[#This Row],[Profit]]/Table1[[#This Row],[COGS]]</f>
        <v>-0.6</v>
      </c>
      <c r="T55" s="7" t="str">
        <f t="shared" si="6"/>
        <v>low</v>
      </c>
      <c r="U55" s="7" t="str">
        <f>IF(OR(Table1[[#This Row],[Country]]="United states of America",Table1[[#This Row],[Country]]="Canada",Table1[[#This Row],[Country]]="Mexico"),"North America",IF(OR(Table1[[#This Row],[Country]]="France",Table1[[#This Row],[Country]]="Germany"),"Europe","other"))</f>
        <v>Europe</v>
      </c>
    </row>
    <row r="56" spans="1:21">
      <c r="A56" s="7" t="s">
        <v>21</v>
      </c>
      <c r="B56" s="7" t="s">
        <v>22</v>
      </c>
      <c r="C56" s="8" t="s">
        <v>29</v>
      </c>
      <c r="D56" s="8" t="s">
        <v>33</v>
      </c>
      <c r="E56" s="7">
        <v>2296</v>
      </c>
      <c r="F56" s="8">
        <v>10</v>
      </c>
      <c r="G56" s="8">
        <v>15</v>
      </c>
      <c r="H56" s="8">
        <f t="shared" si="0"/>
        <v>34440</v>
      </c>
      <c r="I56" s="8">
        <v>344.4</v>
      </c>
      <c r="J56" s="8">
        <f t="shared" si="1"/>
        <v>34095.599999999999</v>
      </c>
      <c r="K56" s="8">
        <v>22960</v>
      </c>
      <c r="L56" s="8">
        <f t="shared" si="2"/>
        <v>11480</v>
      </c>
      <c r="M56" s="9">
        <v>41671</v>
      </c>
      <c r="N56" s="7">
        <f t="shared" si="3"/>
        <v>2</v>
      </c>
      <c r="O56" s="10" t="str">
        <f t="shared" si="4"/>
        <v>February</v>
      </c>
      <c r="P56" s="10" t="str">
        <f t="shared" si="5"/>
        <v>2014</v>
      </c>
      <c r="Q56" s="8">
        <f>Table1[[#This Row],[Profit]]/Table1[[#This Row],[Units Sold]]</f>
        <v>5</v>
      </c>
      <c r="R56" s="27">
        <f>Table1[[#This Row],[Profit]]/Table1[[#This Row],[ Sales]]</f>
        <v>0.33670033670033672</v>
      </c>
      <c r="S56" s="11">
        <f>Table1[[#This Row],[Profit]]/Table1[[#This Row],[COGS]]</f>
        <v>0.5</v>
      </c>
      <c r="T56" s="7" t="str">
        <f t="shared" si="6"/>
        <v>low</v>
      </c>
      <c r="U56" s="7" t="str">
        <f>IF(OR(Table1[[#This Row],[Country]]="United states of America",Table1[[#This Row],[Country]]="Canada",Table1[[#This Row],[Country]]="Mexico"),"North America",IF(OR(Table1[[#This Row],[Country]]="France",Table1[[#This Row],[Country]]="Germany"),"Europe","other"))</f>
        <v>Europe</v>
      </c>
    </row>
    <row r="57" spans="1:21">
      <c r="A57" s="12" t="s">
        <v>16</v>
      </c>
      <c r="B57" s="12" t="s">
        <v>22</v>
      </c>
      <c r="C57" s="13" t="s">
        <v>29</v>
      </c>
      <c r="D57" s="13" t="s">
        <v>33</v>
      </c>
      <c r="E57" s="12">
        <v>1030</v>
      </c>
      <c r="F57" s="13">
        <v>10</v>
      </c>
      <c r="G57" s="13">
        <v>7</v>
      </c>
      <c r="H57" s="8">
        <f t="shared" si="0"/>
        <v>7210</v>
      </c>
      <c r="I57" s="13">
        <v>72.099999999999994</v>
      </c>
      <c r="J57" s="8">
        <f t="shared" si="1"/>
        <v>7137.9</v>
      </c>
      <c r="K57" s="13">
        <v>5150</v>
      </c>
      <c r="L57" s="8">
        <f t="shared" si="2"/>
        <v>-3090</v>
      </c>
      <c r="M57" s="14">
        <v>41760</v>
      </c>
      <c r="N57" s="7">
        <f t="shared" si="3"/>
        <v>5</v>
      </c>
      <c r="O57" s="10" t="str">
        <f t="shared" si="4"/>
        <v>May</v>
      </c>
      <c r="P57" s="10" t="str">
        <f t="shared" si="5"/>
        <v>2014</v>
      </c>
      <c r="Q57" s="8">
        <f>Table1[[#This Row],[Profit]]/Table1[[#This Row],[Units Sold]]</f>
        <v>-3</v>
      </c>
      <c r="R57" s="27">
        <f>Table1[[#This Row],[Profit]]/Table1[[#This Row],[ Sales]]</f>
        <v>-0.4329004329004329</v>
      </c>
      <c r="S57" s="11">
        <f>Table1[[#This Row],[Profit]]/Table1[[#This Row],[COGS]]</f>
        <v>-0.6</v>
      </c>
      <c r="T57" s="7" t="str">
        <f t="shared" si="6"/>
        <v>low</v>
      </c>
      <c r="U57" s="7" t="str">
        <f>IF(OR(Table1[[#This Row],[Country]]="United states of America",Table1[[#This Row],[Country]]="Canada",Table1[[#This Row],[Country]]="Mexico"),"North America",IF(OR(Table1[[#This Row],[Country]]="France",Table1[[#This Row],[Country]]="Germany"),"Europe","other"))</f>
        <v>Europe</v>
      </c>
    </row>
    <row r="58" spans="1:21">
      <c r="A58" s="7" t="s">
        <v>16</v>
      </c>
      <c r="B58" s="7" t="s">
        <v>22</v>
      </c>
      <c r="C58" s="8" t="s">
        <v>30</v>
      </c>
      <c r="D58" s="8" t="s">
        <v>33</v>
      </c>
      <c r="E58" s="7">
        <v>639</v>
      </c>
      <c r="F58" s="8">
        <v>120</v>
      </c>
      <c r="G58" s="8">
        <v>7</v>
      </c>
      <c r="H58" s="8">
        <f t="shared" si="0"/>
        <v>4473</v>
      </c>
      <c r="I58" s="8">
        <v>44.73</v>
      </c>
      <c r="J58" s="8">
        <f t="shared" si="1"/>
        <v>4428.2700000000004</v>
      </c>
      <c r="K58" s="8">
        <v>3195</v>
      </c>
      <c r="L58" s="8">
        <f t="shared" si="2"/>
        <v>-72207</v>
      </c>
      <c r="M58" s="9">
        <v>41944</v>
      </c>
      <c r="N58" s="7">
        <f t="shared" si="3"/>
        <v>11</v>
      </c>
      <c r="O58" s="10" t="str">
        <f t="shared" si="4"/>
        <v>November</v>
      </c>
      <c r="P58" s="10" t="str">
        <f t="shared" si="5"/>
        <v>2014</v>
      </c>
      <c r="Q58" s="8">
        <f>Table1[[#This Row],[Profit]]/Table1[[#This Row],[Units Sold]]</f>
        <v>-113</v>
      </c>
      <c r="R58" s="27">
        <f>Table1[[#This Row],[Profit]]/Table1[[#This Row],[ Sales]]</f>
        <v>-16.305916305916305</v>
      </c>
      <c r="S58" s="11">
        <f>Table1[[#This Row],[Profit]]/Table1[[#This Row],[COGS]]</f>
        <v>-22.6</v>
      </c>
      <c r="T58" s="7" t="str">
        <f t="shared" si="6"/>
        <v>low</v>
      </c>
      <c r="U58" s="7" t="str">
        <f>IF(OR(Table1[[#This Row],[Country]]="United states of America",Table1[[#This Row],[Country]]="Canada",Table1[[#This Row],[Country]]="Mexico"),"North America",IF(OR(Table1[[#This Row],[Country]]="France",Table1[[#This Row],[Country]]="Germany"),"Europe","other"))</f>
        <v>Europe</v>
      </c>
    </row>
    <row r="59" spans="1:21">
      <c r="A59" s="12" t="s">
        <v>16</v>
      </c>
      <c r="B59" s="12" t="s">
        <v>17</v>
      </c>
      <c r="C59" s="13" t="s">
        <v>31</v>
      </c>
      <c r="D59" s="13" t="s">
        <v>33</v>
      </c>
      <c r="E59" s="12">
        <v>1326</v>
      </c>
      <c r="F59" s="13">
        <v>250</v>
      </c>
      <c r="G59" s="13">
        <v>7</v>
      </c>
      <c r="H59" s="8">
        <f t="shared" si="0"/>
        <v>9282</v>
      </c>
      <c r="I59" s="13">
        <v>92.82</v>
      </c>
      <c r="J59" s="8">
        <f t="shared" si="1"/>
        <v>9189.18</v>
      </c>
      <c r="K59" s="13">
        <v>6630</v>
      </c>
      <c r="L59" s="8">
        <f t="shared" si="2"/>
        <v>-322218</v>
      </c>
      <c r="M59" s="14">
        <v>41699</v>
      </c>
      <c r="N59" s="7">
        <f t="shared" si="3"/>
        <v>3</v>
      </c>
      <c r="O59" s="10" t="str">
        <f t="shared" si="4"/>
        <v>March</v>
      </c>
      <c r="P59" s="10" t="str">
        <f t="shared" si="5"/>
        <v>2014</v>
      </c>
      <c r="Q59" s="8">
        <f>Table1[[#This Row],[Profit]]/Table1[[#This Row],[Units Sold]]</f>
        <v>-243</v>
      </c>
      <c r="R59" s="27">
        <f>Table1[[#This Row],[Profit]]/Table1[[#This Row],[ Sales]]</f>
        <v>-35.064935064935064</v>
      </c>
      <c r="S59" s="11">
        <f>Table1[[#This Row],[Profit]]/Table1[[#This Row],[COGS]]</f>
        <v>-48.6</v>
      </c>
      <c r="T59" s="7" t="str">
        <f t="shared" si="6"/>
        <v>low</v>
      </c>
      <c r="U59" s="7" t="str">
        <f>IF(OR(Table1[[#This Row],[Country]]="United states of America",Table1[[#This Row],[Country]]="Canada",Table1[[#This Row],[Country]]="Mexico"),"North America",IF(OR(Table1[[#This Row],[Country]]="France",Table1[[#This Row],[Country]]="Germany"),"Europe","other"))</f>
        <v>North America</v>
      </c>
    </row>
    <row r="60" spans="1:21">
      <c r="A60" s="7" t="s">
        <v>25</v>
      </c>
      <c r="B60" s="7" t="s">
        <v>28</v>
      </c>
      <c r="C60" s="8" t="s">
        <v>18</v>
      </c>
      <c r="D60" s="8" t="s">
        <v>33</v>
      </c>
      <c r="E60" s="7">
        <v>1858</v>
      </c>
      <c r="F60" s="8">
        <v>3</v>
      </c>
      <c r="G60" s="8">
        <v>12</v>
      </c>
      <c r="H60" s="8">
        <f t="shared" si="0"/>
        <v>22296</v>
      </c>
      <c r="I60" s="8">
        <v>222.96</v>
      </c>
      <c r="J60" s="8">
        <f t="shared" si="1"/>
        <v>22073.040000000001</v>
      </c>
      <c r="K60" s="8">
        <v>5574</v>
      </c>
      <c r="L60" s="8">
        <f t="shared" si="2"/>
        <v>16722</v>
      </c>
      <c r="M60" s="9">
        <v>41671</v>
      </c>
      <c r="N60" s="7">
        <f t="shared" si="3"/>
        <v>2</v>
      </c>
      <c r="O60" s="10" t="str">
        <f t="shared" si="4"/>
        <v>February</v>
      </c>
      <c r="P60" s="10" t="str">
        <f t="shared" si="5"/>
        <v>2014</v>
      </c>
      <c r="Q60" s="8">
        <f>Table1[[#This Row],[Profit]]/Table1[[#This Row],[Units Sold]]</f>
        <v>9</v>
      </c>
      <c r="R60" s="27">
        <f>Table1[[#This Row],[Profit]]/Table1[[#This Row],[ Sales]]</f>
        <v>0.75757575757575757</v>
      </c>
      <c r="S60" s="11">
        <f>Table1[[#This Row],[Profit]]/Table1[[#This Row],[COGS]]</f>
        <v>3</v>
      </c>
      <c r="T60" s="7" t="str">
        <f t="shared" si="6"/>
        <v>low</v>
      </c>
      <c r="U60" s="7" t="str">
        <f>IF(OR(Table1[[#This Row],[Country]]="United states of America",Table1[[#This Row],[Country]]="Canada",Table1[[#This Row],[Country]]="Mexico"),"North America",IF(OR(Table1[[#This Row],[Country]]="France",Table1[[#This Row],[Country]]="Germany"),"Europe","other"))</f>
        <v>North America</v>
      </c>
    </row>
    <row r="61" spans="1:21">
      <c r="A61" s="12" t="s">
        <v>16</v>
      </c>
      <c r="B61" s="12" t="s">
        <v>23</v>
      </c>
      <c r="C61" s="13" t="s">
        <v>18</v>
      </c>
      <c r="D61" s="13" t="s">
        <v>33</v>
      </c>
      <c r="E61" s="12">
        <v>1210</v>
      </c>
      <c r="F61" s="13">
        <v>3</v>
      </c>
      <c r="G61" s="13">
        <v>350</v>
      </c>
      <c r="H61" s="8">
        <f t="shared" si="0"/>
        <v>423500</v>
      </c>
      <c r="I61" s="13">
        <v>4235</v>
      </c>
      <c r="J61" s="8">
        <f t="shared" si="1"/>
        <v>419265</v>
      </c>
      <c r="K61" s="13">
        <v>314600</v>
      </c>
      <c r="L61" s="8">
        <f t="shared" si="2"/>
        <v>419870</v>
      </c>
      <c r="M61" s="14">
        <v>41699</v>
      </c>
      <c r="N61" s="7">
        <f t="shared" si="3"/>
        <v>3</v>
      </c>
      <c r="O61" s="10" t="str">
        <f t="shared" si="4"/>
        <v>March</v>
      </c>
      <c r="P61" s="10" t="str">
        <f t="shared" si="5"/>
        <v>2014</v>
      </c>
      <c r="Q61" s="8">
        <f>Table1[[#This Row],[Profit]]/Table1[[#This Row],[Units Sold]]</f>
        <v>347</v>
      </c>
      <c r="R61" s="27">
        <f>Table1[[#This Row],[Profit]]/Table1[[#This Row],[ Sales]]</f>
        <v>1.0014430014430014</v>
      </c>
      <c r="S61" s="11">
        <f>Table1[[#This Row],[Profit]]/Table1[[#This Row],[COGS]]</f>
        <v>1.3346153846153845</v>
      </c>
      <c r="T61" s="7" t="str">
        <f t="shared" si="6"/>
        <v>high</v>
      </c>
      <c r="U61" s="7" t="str">
        <f>IF(OR(Table1[[#This Row],[Country]]="United states of America",Table1[[#This Row],[Country]]="Canada",Table1[[#This Row],[Country]]="Mexico"),"North America",IF(OR(Table1[[#This Row],[Country]]="France",Table1[[#This Row],[Country]]="Germany"),"Europe","other"))</f>
        <v>North America</v>
      </c>
    </row>
    <row r="62" spans="1:21">
      <c r="A62" s="7" t="s">
        <v>16</v>
      </c>
      <c r="B62" s="7" t="s">
        <v>28</v>
      </c>
      <c r="C62" s="8" t="s">
        <v>18</v>
      </c>
      <c r="D62" s="8" t="s">
        <v>33</v>
      </c>
      <c r="E62" s="7">
        <v>2529</v>
      </c>
      <c r="F62" s="8">
        <v>3</v>
      </c>
      <c r="G62" s="8">
        <v>7</v>
      </c>
      <c r="H62" s="8">
        <f t="shared" si="0"/>
        <v>17703</v>
      </c>
      <c r="I62" s="8">
        <v>177.03</v>
      </c>
      <c r="J62" s="8">
        <f t="shared" si="1"/>
        <v>17525.97</v>
      </c>
      <c r="K62" s="8">
        <v>12645</v>
      </c>
      <c r="L62" s="8">
        <f t="shared" si="2"/>
        <v>10116</v>
      </c>
      <c r="M62" s="9">
        <v>41821</v>
      </c>
      <c r="N62" s="7">
        <f t="shared" si="3"/>
        <v>7</v>
      </c>
      <c r="O62" s="10" t="str">
        <f t="shared" si="4"/>
        <v>July</v>
      </c>
      <c r="P62" s="10" t="str">
        <f t="shared" si="5"/>
        <v>2014</v>
      </c>
      <c r="Q62" s="8">
        <f>Table1[[#This Row],[Profit]]/Table1[[#This Row],[Units Sold]]</f>
        <v>4</v>
      </c>
      <c r="R62" s="27">
        <f>Table1[[#This Row],[Profit]]/Table1[[#This Row],[ Sales]]</f>
        <v>0.57720057720057716</v>
      </c>
      <c r="S62" s="11">
        <f>Table1[[#This Row],[Profit]]/Table1[[#This Row],[COGS]]</f>
        <v>0.8</v>
      </c>
      <c r="T62" s="7" t="str">
        <f t="shared" si="6"/>
        <v>low</v>
      </c>
      <c r="U62" s="7" t="str">
        <f>IF(OR(Table1[[#This Row],[Country]]="United states of America",Table1[[#This Row],[Country]]="Canada",Table1[[#This Row],[Country]]="Mexico"),"North America",IF(OR(Table1[[#This Row],[Country]]="France",Table1[[#This Row],[Country]]="Germany"),"Europe","other"))</f>
        <v>North America</v>
      </c>
    </row>
    <row r="63" spans="1:21">
      <c r="A63" s="12" t="s">
        <v>25</v>
      </c>
      <c r="B63" s="12" t="s">
        <v>17</v>
      </c>
      <c r="C63" s="13" t="s">
        <v>18</v>
      </c>
      <c r="D63" s="13" t="s">
        <v>33</v>
      </c>
      <c r="E63" s="12">
        <v>1445</v>
      </c>
      <c r="F63" s="13">
        <v>3</v>
      </c>
      <c r="G63" s="13">
        <v>12</v>
      </c>
      <c r="H63" s="8">
        <f t="shared" si="0"/>
        <v>17340</v>
      </c>
      <c r="I63" s="13">
        <v>173.4</v>
      </c>
      <c r="J63" s="8">
        <f t="shared" si="1"/>
        <v>17166.599999999999</v>
      </c>
      <c r="K63" s="13">
        <v>4335</v>
      </c>
      <c r="L63" s="8">
        <f t="shared" si="2"/>
        <v>13005</v>
      </c>
      <c r="M63" s="14">
        <v>41883</v>
      </c>
      <c r="N63" s="7">
        <f t="shared" si="3"/>
        <v>9</v>
      </c>
      <c r="O63" s="10" t="str">
        <f t="shared" si="4"/>
        <v>September</v>
      </c>
      <c r="P63" s="10" t="str">
        <f t="shared" si="5"/>
        <v>2014</v>
      </c>
      <c r="Q63" s="8">
        <f>Table1[[#This Row],[Profit]]/Table1[[#This Row],[Units Sold]]</f>
        <v>9</v>
      </c>
      <c r="R63" s="27">
        <f>Table1[[#This Row],[Profit]]/Table1[[#This Row],[ Sales]]</f>
        <v>0.75757575757575768</v>
      </c>
      <c r="S63" s="11">
        <f>Table1[[#This Row],[Profit]]/Table1[[#This Row],[COGS]]</f>
        <v>3</v>
      </c>
      <c r="T63" s="7" t="str">
        <f t="shared" si="6"/>
        <v>low</v>
      </c>
      <c r="U63" s="7" t="str">
        <f>IF(OR(Table1[[#This Row],[Country]]="United states of America",Table1[[#This Row],[Country]]="Canada",Table1[[#This Row],[Country]]="Mexico"),"North America",IF(OR(Table1[[#This Row],[Country]]="France",Table1[[#This Row],[Country]]="Germany"),"Europe","other"))</f>
        <v>North America</v>
      </c>
    </row>
    <row r="64" spans="1:21">
      <c r="A64" s="7" t="s">
        <v>26</v>
      </c>
      <c r="B64" s="7" t="s">
        <v>28</v>
      </c>
      <c r="C64" s="8" t="s">
        <v>18</v>
      </c>
      <c r="D64" s="8" t="s">
        <v>33</v>
      </c>
      <c r="E64" s="7">
        <v>330</v>
      </c>
      <c r="F64" s="8">
        <v>3</v>
      </c>
      <c r="G64" s="8">
        <v>125</v>
      </c>
      <c r="H64" s="8">
        <f t="shared" si="0"/>
        <v>41250</v>
      </c>
      <c r="I64" s="8">
        <v>412.5</v>
      </c>
      <c r="J64" s="8">
        <f t="shared" si="1"/>
        <v>40837.5</v>
      </c>
      <c r="K64" s="8">
        <v>39600</v>
      </c>
      <c r="L64" s="8">
        <f t="shared" si="2"/>
        <v>40260</v>
      </c>
      <c r="M64" s="9">
        <v>41518</v>
      </c>
      <c r="N64" s="7">
        <f t="shared" si="3"/>
        <v>9</v>
      </c>
      <c r="O64" s="10" t="str">
        <f t="shared" si="4"/>
        <v>September</v>
      </c>
      <c r="P64" s="10" t="str">
        <f t="shared" si="5"/>
        <v>2013</v>
      </c>
      <c r="Q64" s="8">
        <f>Table1[[#This Row],[Profit]]/Table1[[#This Row],[Units Sold]]</f>
        <v>122</v>
      </c>
      <c r="R64" s="27">
        <f>Table1[[#This Row],[Profit]]/Table1[[#This Row],[ Sales]]</f>
        <v>0.98585858585858588</v>
      </c>
      <c r="S64" s="11">
        <f>Table1[[#This Row],[Profit]]/Table1[[#This Row],[COGS]]</f>
        <v>1.0166666666666666</v>
      </c>
      <c r="T64" s="7" t="str">
        <f t="shared" si="6"/>
        <v>mid</v>
      </c>
      <c r="U64" s="7" t="str">
        <f>IF(OR(Table1[[#This Row],[Country]]="United states of America",Table1[[#This Row],[Country]]="Canada",Table1[[#This Row],[Country]]="Mexico"),"North America",IF(OR(Table1[[#This Row],[Country]]="France",Table1[[#This Row],[Country]]="Germany"),"Europe","other"))</f>
        <v>North America</v>
      </c>
    </row>
    <row r="65" spans="1:21">
      <c r="A65" s="12" t="s">
        <v>25</v>
      </c>
      <c r="B65" s="12" t="s">
        <v>22</v>
      </c>
      <c r="C65" s="13" t="s">
        <v>18</v>
      </c>
      <c r="D65" s="13" t="s">
        <v>33</v>
      </c>
      <c r="E65" s="12">
        <v>2671</v>
      </c>
      <c r="F65" s="13">
        <v>3</v>
      </c>
      <c r="G65" s="13">
        <v>12</v>
      </c>
      <c r="H65" s="8">
        <f t="shared" si="0"/>
        <v>32052</v>
      </c>
      <c r="I65" s="13">
        <v>320.52</v>
      </c>
      <c r="J65" s="8">
        <f t="shared" si="1"/>
        <v>31731.48</v>
      </c>
      <c r="K65" s="13">
        <v>8013</v>
      </c>
      <c r="L65" s="8">
        <f t="shared" si="2"/>
        <v>24039</v>
      </c>
      <c r="M65" s="14">
        <v>41883</v>
      </c>
      <c r="N65" s="7">
        <f t="shared" si="3"/>
        <v>9</v>
      </c>
      <c r="O65" s="10" t="str">
        <f t="shared" si="4"/>
        <v>September</v>
      </c>
      <c r="P65" s="10" t="str">
        <f t="shared" si="5"/>
        <v>2014</v>
      </c>
      <c r="Q65" s="8">
        <f>Table1[[#This Row],[Profit]]/Table1[[#This Row],[Units Sold]]</f>
        <v>9</v>
      </c>
      <c r="R65" s="27">
        <f>Table1[[#This Row],[Profit]]/Table1[[#This Row],[ Sales]]</f>
        <v>0.75757575757575757</v>
      </c>
      <c r="S65" s="11">
        <f>Table1[[#This Row],[Profit]]/Table1[[#This Row],[COGS]]</f>
        <v>3</v>
      </c>
      <c r="T65" s="7" t="str">
        <f t="shared" si="6"/>
        <v>low</v>
      </c>
      <c r="U65" s="7" t="str">
        <f>IF(OR(Table1[[#This Row],[Country]]="United states of America",Table1[[#This Row],[Country]]="Canada",Table1[[#This Row],[Country]]="Mexico"),"North America",IF(OR(Table1[[#This Row],[Country]]="France",Table1[[#This Row],[Country]]="Germany"),"Europe","other"))</f>
        <v>Europe</v>
      </c>
    </row>
    <row r="66" spans="1:21">
      <c r="A66" s="7" t="s">
        <v>25</v>
      </c>
      <c r="B66" s="7" t="s">
        <v>20</v>
      </c>
      <c r="C66" s="8" t="s">
        <v>18</v>
      </c>
      <c r="D66" s="8" t="s">
        <v>33</v>
      </c>
      <c r="E66" s="7">
        <v>766</v>
      </c>
      <c r="F66" s="8">
        <v>3</v>
      </c>
      <c r="G66" s="8">
        <v>12</v>
      </c>
      <c r="H66" s="8">
        <f t="shared" si="0"/>
        <v>9192</v>
      </c>
      <c r="I66" s="8">
        <v>91.92</v>
      </c>
      <c r="J66" s="8">
        <f t="shared" si="1"/>
        <v>9100.08</v>
      </c>
      <c r="K66" s="8">
        <v>2298</v>
      </c>
      <c r="L66" s="8">
        <f t="shared" si="2"/>
        <v>6894</v>
      </c>
      <c r="M66" s="9">
        <v>41548</v>
      </c>
      <c r="N66" s="7">
        <f t="shared" si="3"/>
        <v>10</v>
      </c>
      <c r="O66" s="10" t="str">
        <f t="shared" si="4"/>
        <v>October</v>
      </c>
      <c r="P66" s="10" t="str">
        <f t="shared" si="5"/>
        <v>2013</v>
      </c>
      <c r="Q66" s="8">
        <f>Table1[[#This Row],[Profit]]/Table1[[#This Row],[Units Sold]]</f>
        <v>9</v>
      </c>
      <c r="R66" s="27">
        <f>Table1[[#This Row],[Profit]]/Table1[[#This Row],[ Sales]]</f>
        <v>0.75757575757575757</v>
      </c>
      <c r="S66" s="11">
        <f>Table1[[#This Row],[Profit]]/Table1[[#This Row],[COGS]]</f>
        <v>3</v>
      </c>
      <c r="T66" s="7" t="str">
        <f t="shared" si="6"/>
        <v>low</v>
      </c>
      <c r="U66" s="7" t="str">
        <f>IF(OR(Table1[[#This Row],[Country]]="United states of America",Table1[[#This Row],[Country]]="Canada",Table1[[#This Row],[Country]]="Mexico"),"North America",IF(OR(Table1[[#This Row],[Country]]="France",Table1[[#This Row],[Country]]="Germany"),"Europe","other"))</f>
        <v>Europe</v>
      </c>
    </row>
    <row r="67" spans="1:21">
      <c r="A67" s="12" t="s">
        <v>27</v>
      </c>
      <c r="B67" s="12" t="s">
        <v>23</v>
      </c>
      <c r="C67" s="13" t="s">
        <v>18</v>
      </c>
      <c r="D67" s="13" t="s">
        <v>33</v>
      </c>
      <c r="E67" s="12">
        <v>494</v>
      </c>
      <c r="F67" s="13">
        <v>3</v>
      </c>
      <c r="G67" s="13">
        <v>300</v>
      </c>
      <c r="H67" s="8">
        <f t="shared" ref="H67:H130" si="7">E67*G67</f>
        <v>148200</v>
      </c>
      <c r="I67" s="13">
        <v>1482</v>
      </c>
      <c r="J67" s="8">
        <f t="shared" ref="J67:J130" si="8">H67-I67</f>
        <v>146718</v>
      </c>
      <c r="K67" s="13">
        <v>123500</v>
      </c>
      <c r="L67" s="8">
        <f t="shared" ref="L67:L130" si="9">(E67*G67)-(E67*F67)</f>
        <v>146718</v>
      </c>
      <c r="M67" s="14">
        <v>41548</v>
      </c>
      <c r="N67" s="7">
        <f t="shared" ref="N67:N130" si="10">MONTH(M67)</f>
        <v>10</v>
      </c>
      <c r="O67" s="10" t="str">
        <f t="shared" ref="O67:O130" si="11">TEXT(M67, "mmmm")</f>
        <v>October</v>
      </c>
      <c r="P67" s="10" t="str">
        <f t="shared" ref="P67:P130" si="12">TEXT(M67,"yyyy")</f>
        <v>2013</v>
      </c>
      <c r="Q67" s="8">
        <f>Table1[[#This Row],[Profit]]/Table1[[#This Row],[Units Sold]]</f>
        <v>297</v>
      </c>
      <c r="R67" s="27">
        <f>Table1[[#This Row],[Profit]]/Table1[[#This Row],[ Sales]]</f>
        <v>1</v>
      </c>
      <c r="S67" s="11">
        <f>Table1[[#This Row],[Profit]]/Table1[[#This Row],[COGS]]</f>
        <v>1.1879999999999999</v>
      </c>
      <c r="T67" s="7" t="str">
        <f t="shared" ref="T67:T130" si="13">IF(G67&lt;50,"low",IF(G67&lt;=200,"mid","high"))</f>
        <v>high</v>
      </c>
      <c r="U67" s="7" t="str">
        <f>IF(OR(Table1[[#This Row],[Country]]="United states of America",Table1[[#This Row],[Country]]="Canada",Table1[[#This Row],[Country]]="Mexico"),"North America",IF(OR(Table1[[#This Row],[Country]]="France",Table1[[#This Row],[Country]]="Germany"),"Europe","other"))</f>
        <v>North America</v>
      </c>
    </row>
    <row r="68" spans="1:21">
      <c r="A68" s="7" t="s">
        <v>16</v>
      </c>
      <c r="B68" s="7" t="s">
        <v>23</v>
      </c>
      <c r="C68" s="8" t="s">
        <v>18</v>
      </c>
      <c r="D68" s="8" t="s">
        <v>33</v>
      </c>
      <c r="E68" s="7">
        <v>1397</v>
      </c>
      <c r="F68" s="8">
        <v>3</v>
      </c>
      <c r="G68" s="8">
        <v>350</v>
      </c>
      <c r="H68" s="8">
        <f t="shared" si="7"/>
        <v>488950</v>
      </c>
      <c r="I68" s="8">
        <v>4889.5</v>
      </c>
      <c r="J68" s="8">
        <f t="shared" si="8"/>
        <v>484060.5</v>
      </c>
      <c r="K68" s="8">
        <v>363220</v>
      </c>
      <c r="L68" s="8">
        <f t="shared" si="9"/>
        <v>484759</v>
      </c>
      <c r="M68" s="9">
        <v>41913</v>
      </c>
      <c r="N68" s="7">
        <f t="shared" si="10"/>
        <v>10</v>
      </c>
      <c r="O68" s="10" t="str">
        <f t="shared" si="11"/>
        <v>October</v>
      </c>
      <c r="P68" s="10" t="str">
        <f t="shared" si="12"/>
        <v>2014</v>
      </c>
      <c r="Q68" s="8">
        <f>Table1[[#This Row],[Profit]]/Table1[[#This Row],[Units Sold]]</f>
        <v>347</v>
      </c>
      <c r="R68" s="27">
        <f>Table1[[#This Row],[Profit]]/Table1[[#This Row],[ Sales]]</f>
        <v>1.0014430014430014</v>
      </c>
      <c r="S68" s="11">
        <f>Table1[[#This Row],[Profit]]/Table1[[#This Row],[COGS]]</f>
        <v>1.3346153846153845</v>
      </c>
      <c r="T68" s="7" t="str">
        <f t="shared" si="13"/>
        <v>high</v>
      </c>
      <c r="U68" s="7" t="str">
        <f>IF(OR(Table1[[#This Row],[Country]]="United states of America",Table1[[#This Row],[Country]]="Canada",Table1[[#This Row],[Country]]="Mexico"),"North America",IF(OR(Table1[[#This Row],[Country]]="France",Table1[[#This Row],[Country]]="Germany"),"Europe","other"))</f>
        <v>North America</v>
      </c>
    </row>
    <row r="69" spans="1:21">
      <c r="A69" s="12" t="s">
        <v>16</v>
      </c>
      <c r="B69" s="12" t="s">
        <v>22</v>
      </c>
      <c r="C69" s="13" t="s">
        <v>18</v>
      </c>
      <c r="D69" s="13" t="s">
        <v>33</v>
      </c>
      <c r="E69" s="12">
        <v>2155</v>
      </c>
      <c r="F69" s="13">
        <v>3</v>
      </c>
      <c r="G69" s="13">
        <v>350</v>
      </c>
      <c r="H69" s="8">
        <f t="shared" si="7"/>
        <v>754250</v>
      </c>
      <c r="I69" s="13">
        <v>7542.5</v>
      </c>
      <c r="J69" s="8">
        <f t="shared" si="8"/>
        <v>746707.5</v>
      </c>
      <c r="K69" s="13">
        <v>560300</v>
      </c>
      <c r="L69" s="8">
        <f t="shared" si="9"/>
        <v>747785</v>
      </c>
      <c r="M69" s="14">
        <v>41974</v>
      </c>
      <c r="N69" s="7">
        <f t="shared" si="10"/>
        <v>12</v>
      </c>
      <c r="O69" s="10" t="str">
        <f t="shared" si="11"/>
        <v>December</v>
      </c>
      <c r="P69" s="10" t="str">
        <f t="shared" si="12"/>
        <v>2014</v>
      </c>
      <c r="Q69" s="8">
        <f>Table1[[#This Row],[Profit]]/Table1[[#This Row],[Units Sold]]</f>
        <v>347</v>
      </c>
      <c r="R69" s="27">
        <f>Table1[[#This Row],[Profit]]/Table1[[#This Row],[ Sales]]</f>
        <v>1.0014430014430014</v>
      </c>
      <c r="S69" s="11">
        <f>Table1[[#This Row],[Profit]]/Table1[[#This Row],[COGS]]</f>
        <v>1.3346153846153845</v>
      </c>
      <c r="T69" s="7" t="str">
        <f t="shared" si="13"/>
        <v>high</v>
      </c>
      <c r="U69" s="7" t="str">
        <f>IF(OR(Table1[[#This Row],[Country]]="United states of America",Table1[[#This Row],[Country]]="Canada",Table1[[#This Row],[Country]]="Mexico"),"North America",IF(OR(Table1[[#This Row],[Country]]="France",Table1[[#This Row],[Country]]="Germany"),"Europe","other"))</f>
        <v>Europe</v>
      </c>
    </row>
    <row r="70" spans="1:21">
      <c r="A70" s="7" t="s">
        <v>21</v>
      </c>
      <c r="B70" s="7" t="s">
        <v>23</v>
      </c>
      <c r="C70" s="8" t="s">
        <v>24</v>
      </c>
      <c r="D70" s="8" t="s">
        <v>33</v>
      </c>
      <c r="E70" s="7">
        <v>2214</v>
      </c>
      <c r="F70" s="8">
        <v>5</v>
      </c>
      <c r="G70" s="8">
        <v>15</v>
      </c>
      <c r="H70" s="8">
        <f t="shared" si="7"/>
        <v>33210</v>
      </c>
      <c r="I70" s="8">
        <v>332.1</v>
      </c>
      <c r="J70" s="8">
        <f t="shared" si="8"/>
        <v>32877.9</v>
      </c>
      <c r="K70" s="8">
        <v>22140</v>
      </c>
      <c r="L70" s="8">
        <f t="shared" si="9"/>
        <v>22140</v>
      </c>
      <c r="M70" s="9">
        <v>41699</v>
      </c>
      <c r="N70" s="7">
        <f t="shared" si="10"/>
        <v>3</v>
      </c>
      <c r="O70" s="10" t="str">
        <f t="shared" si="11"/>
        <v>March</v>
      </c>
      <c r="P70" s="10" t="str">
        <f t="shared" si="12"/>
        <v>2014</v>
      </c>
      <c r="Q70" s="8">
        <f>Table1[[#This Row],[Profit]]/Table1[[#This Row],[Units Sold]]</f>
        <v>10</v>
      </c>
      <c r="R70" s="27">
        <f>Table1[[#This Row],[Profit]]/Table1[[#This Row],[ Sales]]</f>
        <v>0.67340067340067333</v>
      </c>
      <c r="S70" s="11">
        <f>Table1[[#This Row],[Profit]]/Table1[[#This Row],[COGS]]</f>
        <v>1</v>
      </c>
      <c r="T70" s="7" t="str">
        <f t="shared" si="13"/>
        <v>low</v>
      </c>
      <c r="U70" s="7" t="str">
        <f>IF(OR(Table1[[#This Row],[Country]]="United states of America",Table1[[#This Row],[Country]]="Canada",Table1[[#This Row],[Country]]="Mexico"),"North America",IF(OR(Table1[[#This Row],[Country]]="France",Table1[[#This Row],[Country]]="Germany"),"Europe","other"))</f>
        <v>North America</v>
      </c>
    </row>
    <row r="71" spans="1:21">
      <c r="A71" s="12" t="s">
        <v>27</v>
      </c>
      <c r="B71" s="12" t="s">
        <v>28</v>
      </c>
      <c r="C71" s="13" t="s">
        <v>24</v>
      </c>
      <c r="D71" s="13" t="s">
        <v>33</v>
      </c>
      <c r="E71" s="12">
        <v>2301</v>
      </c>
      <c r="F71" s="13">
        <v>5</v>
      </c>
      <c r="G71" s="13">
        <v>300</v>
      </c>
      <c r="H71" s="8">
        <f t="shared" si="7"/>
        <v>690300</v>
      </c>
      <c r="I71" s="13">
        <v>6903</v>
      </c>
      <c r="J71" s="8">
        <f t="shared" si="8"/>
        <v>683397</v>
      </c>
      <c r="K71" s="13">
        <v>575250</v>
      </c>
      <c r="L71" s="8">
        <f t="shared" si="9"/>
        <v>678795</v>
      </c>
      <c r="M71" s="14">
        <v>41730</v>
      </c>
      <c r="N71" s="7">
        <f t="shared" si="10"/>
        <v>4</v>
      </c>
      <c r="O71" s="10" t="str">
        <f t="shared" si="11"/>
        <v>April</v>
      </c>
      <c r="P71" s="10" t="str">
        <f t="shared" si="12"/>
        <v>2014</v>
      </c>
      <c r="Q71" s="8">
        <f>Table1[[#This Row],[Profit]]/Table1[[#This Row],[Units Sold]]</f>
        <v>295</v>
      </c>
      <c r="R71" s="27">
        <f>Table1[[#This Row],[Profit]]/Table1[[#This Row],[ Sales]]</f>
        <v>0.9932659932659933</v>
      </c>
      <c r="S71" s="11">
        <f>Table1[[#This Row],[Profit]]/Table1[[#This Row],[COGS]]</f>
        <v>1.18</v>
      </c>
      <c r="T71" s="7" t="str">
        <f t="shared" si="13"/>
        <v>high</v>
      </c>
      <c r="U71" s="7" t="str">
        <f>IF(OR(Table1[[#This Row],[Country]]="United states of America",Table1[[#This Row],[Country]]="Canada",Table1[[#This Row],[Country]]="Mexico"),"North America",IF(OR(Table1[[#This Row],[Country]]="France",Table1[[#This Row],[Country]]="Germany"),"Europe","other"))</f>
        <v>North America</v>
      </c>
    </row>
    <row r="72" spans="1:21">
      <c r="A72" s="7" t="s">
        <v>16</v>
      </c>
      <c r="B72" s="7" t="s">
        <v>22</v>
      </c>
      <c r="C72" s="8" t="s">
        <v>24</v>
      </c>
      <c r="D72" s="8" t="s">
        <v>33</v>
      </c>
      <c r="E72" s="7">
        <v>1375.5</v>
      </c>
      <c r="F72" s="8">
        <v>5</v>
      </c>
      <c r="G72" s="8">
        <v>20</v>
      </c>
      <c r="H72" s="8">
        <f t="shared" si="7"/>
        <v>27510</v>
      </c>
      <c r="I72" s="8">
        <v>275.10000000000002</v>
      </c>
      <c r="J72" s="8">
        <f t="shared" si="8"/>
        <v>27234.9</v>
      </c>
      <c r="K72" s="8">
        <v>13755</v>
      </c>
      <c r="L72" s="8">
        <f t="shared" si="9"/>
        <v>20632.5</v>
      </c>
      <c r="M72" s="9">
        <v>41821</v>
      </c>
      <c r="N72" s="7">
        <f t="shared" si="10"/>
        <v>7</v>
      </c>
      <c r="O72" s="10" t="str">
        <f t="shared" si="11"/>
        <v>July</v>
      </c>
      <c r="P72" s="10" t="str">
        <f t="shared" si="12"/>
        <v>2014</v>
      </c>
      <c r="Q72" s="8">
        <f>Table1[[#This Row],[Profit]]/Table1[[#This Row],[Units Sold]]</f>
        <v>15</v>
      </c>
      <c r="R72" s="27">
        <f>Table1[[#This Row],[Profit]]/Table1[[#This Row],[ Sales]]</f>
        <v>0.75757575757575757</v>
      </c>
      <c r="S72" s="11">
        <f>Table1[[#This Row],[Profit]]/Table1[[#This Row],[COGS]]</f>
        <v>1.5</v>
      </c>
      <c r="T72" s="7" t="str">
        <f t="shared" si="13"/>
        <v>low</v>
      </c>
      <c r="U72" s="7" t="str">
        <f>IF(OR(Table1[[#This Row],[Country]]="United states of America",Table1[[#This Row],[Country]]="Canada",Table1[[#This Row],[Country]]="Mexico"),"North America",IF(OR(Table1[[#This Row],[Country]]="France",Table1[[#This Row],[Country]]="Germany"),"Europe","other"))</f>
        <v>Europe</v>
      </c>
    </row>
    <row r="73" spans="1:21">
      <c r="A73" s="12" t="s">
        <v>16</v>
      </c>
      <c r="B73" s="12" t="s">
        <v>17</v>
      </c>
      <c r="C73" s="13" t="s">
        <v>24</v>
      </c>
      <c r="D73" s="13" t="s">
        <v>33</v>
      </c>
      <c r="E73" s="12">
        <v>1830</v>
      </c>
      <c r="F73" s="13">
        <v>5</v>
      </c>
      <c r="G73" s="13">
        <v>7</v>
      </c>
      <c r="H73" s="8">
        <f t="shared" si="7"/>
        <v>12810</v>
      </c>
      <c r="I73" s="13">
        <v>128.1</v>
      </c>
      <c r="J73" s="8">
        <f t="shared" si="8"/>
        <v>12681.9</v>
      </c>
      <c r="K73" s="13">
        <v>9150</v>
      </c>
      <c r="L73" s="8">
        <f t="shared" si="9"/>
        <v>3660</v>
      </c>
      <c r="M73" s="14">
        <v>41852</v>
      </c>
      <c r="N73" s="7">
        <f t="shared" si="10"/>
        <v>8</v>
      </c>
      <c r="O73" s="10" t="str">
        <f t="shared" si="11"/>
        <v>August</v>
      </c>
      <c r="P73" s="10" t="str">
        <f t="shared" si="12"/>
        <v>2014</v>
      </c>
      <c r="Q73" s="8">
        <f>Table1[[#This Row],[Profit]]/Table1[[#This Row],[Units Sold]]</f>
        <v>2</v>
      </c>
      <c r="R73" s="27">
        <f>Table1[[#This Row],[Profit]]/Table1[[#This Row],[ Sales]]</f>
        <v>0.28860028860028863</v>
      </c>
      <c r="S73" s="11">
        <f>Table1[[#This Row],[Profit]]/Table1[[#This Row],[COGS]]</f>
        <v>0.4</v>
      </c>
      <c r="T73" s="7" t="str">
        <f t="shared" si="13"/>
        <v>low</v>
      </c>
      <c r="U73" s="7" t="str">
        <f>IF(OR(Table1[[#This Row],[Country]]="United states of America",Table1[[#This Row],[Country]]="Canada",Table1[[#This Row],[Country]]="Mexico"),"North America",IF(OR(Table1[[#This Row],[Country]]="France",Table1[[#This Row],[Country]]="Germany"),"Europe","other"))</f>
        <v>North America</v>
      </c>
    </row>
    <row r="74" spans="1:21">
      <c r="A74" s="7" t="s">
        <v>27</v>
      </c>
      <c r="B74" s="7" t="s">
        <v>28</v>
      </c>
      <c r="C74" s="8" t="s">
        <v>24</v>
      </c>
      <c r="D74" s="8" t="s">
        <v>33</v>
      </c>
      <c r="E74" s="7">
        <v>2498</v>
      </c>
      <c r="F74" s="8">
        <v>5</v>
      </c>
      <c r="G74" s="8">
        <v>300</v>
      </c>
      <c r="H74" s="8">
        <f t="shared" si="7"/>
        <v>749400</v>
      </c>
      <c r="I74" s="8">
        <v>7494</v>
      </c>
      <c r="J74" s="8">
        <f t="shared" si="8"/>
        <v>741906</v>
      </c>
      <c r="K74" s="8">
        <v>624500</v>
      </c>
      <c r="L74" s="8">
        <f t="shared" si="9"/>
        <v>736910</v>
      </c>
      <c r="M74" s="9">
        <v>41518</v>
      </c>
      <c r="N74" s="7">
        <f t="shared" si="10"/>
        <v>9</v>
      </c>
      <c r="O74" s="10" t="str">
        <f t="shared" si="11"/>
        <v>September</v>
      </c>
      <c r="P74" s="10" t="str">
        <f t="shared" si="12"/>
        <v>2013</v>
      </c>
      <c r="Q74" s="8">
        <f>Table1[[#This Row],[Profit]]/Table1[[#This Row],[Units Sold]]</f>
        <v>295</v>
      </c>
      <c r="R74" s="27">
        <f>Table1[[#This Row],[Profit]]/Table1[[#This Row],[ Sales]]</f>
        <v>0.9932659932659933</v>
      </c>
      <c r="S74" s="11">
        <f>Table1[[#This Row],[Profit]]/Table1[[#This Row],[COGS]]</f>
        <v>1.18</v>
      </c>
      <c r="T74" s="7" t="str">
        <f t="shared" si="13"/>
        <v>high</v>
      </c>
      <c r="U74" s="7" t="str">
        <f>IF(OR(Table1[[#This Row],[Country]]="United states of America",Table1[[#This Row],[Country]]="Canada",Table1[[#This Row],[Country]]="Mexico"),"North America",IF(OR(Table1[[#This Row],[Country]]="France",Table1[[#This Row],[Country]]="Germany"),"Europe","other"))</f>
        <v>North America</v>
      </c>
    </row>
    <row r="75" spans="1:21">
      <c r="A75" s="12" t="s">
        <v>26</v>
      </c>
      <c r="B75" s="12" t="s">
        <v>28</v>
      </c>
      <c r="C75" s="13" t="s">
        <v>24</v>
      </c>
      <c r="D75" s="13" t="s">
        <v>33</v>
      </c>
      <c r="E75" s="12">
        <v>663</v>
      </c>
      <c r="F75" s="13">
        <v>5</v>
      </c>
      <c r="G75" s="13">
        <v>125</v>
      </c>
      <c r="H75" s="8">
        <f t="shared" si="7"/>
        <v>82875</v>
      </c>
      <c r="I75" s="13">
        <v>828.75</v>
      </c>
      <c r="J75" s="8">
        <f t="shared" si="8"/>
        <v>82046.25</v>
      </c>
      <c r="K75" s="13">
        <v>79560</v>
      </c>
      <c r="L75" s="8">
        <f t="shared" si="9"/>
        <v>79560</v>
      </c>
      <c r="M75" s="14">
        <v>41548</v>
      </c>
      <c r="N75" s="7">
        <f t="shared" si="10"/>
        <v>10</v>
      </c>
      <c r="O75" s="10" t="str">
        <f t="shared" si="11"/>
        <v>October</v>
      </c>
      <c r="P75" s="10" t="str">
        <f t="shared" si="12"/>
        <v>2013</v>
      </c>
      <c r="Q75" s="8">
        <f>Table1[[#This Row],[Profit]]/Table1[[#This Row],[Units Sold]]</f>
        <v>120</v>
      </c>
      <c r="R75" s="27">
        <f>Table1[[#This Row],[Profit]]/Table1[[#This Row],[ Sales]]</f>
        <v>0.96969696969696972</v>
      </c>
      <c r="S75" s="11">
        <f>Table1[[#This Row],[Profit]]/Table1[[#This Row],[COGS]]</f>
        <v>1</v>
      </c>
      <c r="T75" s="7" t="str">
        <f t="shared" si="13"/>
        <v>mid</v>
      </c>
      <c r="U75" s="7" t="str">
        <f>IF(OR(Table1[[#This Row],[Country]]="United states of America",Table1[[#This Row],[Country]]="Canada",Table1[[#This Row],[Country]]="Mexico"),"North America",IF(OR(Table1[[#This Row],[Country]]="France",Table1[[#This Row],[Country]]="Germany"),"Europe","other"))</f>
        <v>North America</v>
      </c>
    </row>
    <row r="76" spans="1:21">
      <c r="A76" s="7" t="s">
        <v>21</v>
      </c>
      <c r="B76" s="7" t="s">
        <v>28</v>
      </c>
      <c r="C76" s="8" t="s">
        <v>29</v>
      </c>
      <c r="D76" s="8" t="s">
        <v>33</v>
      </c>
      <c r="E76" s="7">
        <v>1514</v>
      </c>
      <c r="F76" s="8">
        <v>10</v>
      </c>
      <c r="G76" s="8">
        <v>15</v>
      </c>
      <c r="H76" s="8">
        <f t="shared" si="7"/>
        <v>22710</v>
      </c>
      <c r="I76" s="8">
        <v>227.1</v>
      </c>
      <c r="J76" s="8">
        <f t="shared" si="8"/>
        <v>22482.9</v>
      </c>
      <c r="K76" s="8">
        <v>15140</v>
      </c>
      <c r="L76" s="8">
        <f t="shared" si="9"/>
        <v>7570</v>
      </c>
      <c r="M76" s="9">
        <v>41671</v>
      </c>
      <c r="N76" s="7">
        <f t="shared" si="10"/>
        <v>2</v>
      </c>
      <c r="O76" s="10" t="str">
        <f t="shared" si="11"/>
        <v>February</v>
      </c>
      <c r="P76" s="10" t="str">
        <f t="shared" si="12"/>
        <v>2014</v>
      </c>
      <c r="Q76" s="8">
        <f>Table1[[#This Row],[Profit]]/Table1[[#This Row],[Units Sold]]</f>
        <v>5</v>
      </c>
      <c r="R76" s="27">
        <f>Table1[[#This Row],[Profit]]/Table1[[#This Row],[ Sales]]</f>
        <v>0.33670033670033667</v>
      </c>
      <c r="S76" s="11">
        <f>Table1[[#This Row],[Profit]]/Table1[[#This Row],[COGS]]</f>
        <v>0.5</v>
      </c>
      <c r="T76" s="7" t="str">
        <f t="shared" si="13"/>
        <v>low</v>
      </c>
      <c r="U76" s="7" t="str">
        <f>IF(OR(Table1[[#This Row],[Country]]="United states of America",Table1[[#This Row],[Country]]="Canada",Table1[[#This Row],[Country]]="Mexico"),"North America",IF(OR(Table1[[#This Row],[Country]]="France",Table1[[#This Row],[Country]]="Germany"),"Europe","other"))</f>
        <v>North America</v>
      </c>
    </row>
    <row r="77" spans="1:21">
      <c r="A77" s="12" t="s">
        <v>16</v>
      </c>
      <c r="B77" s="12" t="s">
        <v>28</v>
      </c>
      <c r="C77" s="13" t="s">
        <v>29</v>
      </c>
      <c r="D77" s="13" t="s">
        <v>33</v>
      </c>
      <c r="E77" s="12">
        <v>4492.5</v>
      </c>
      <c r="F77" s="13">
        <v>10</v>
      </c>
      <c r="G77" s="13">
        <v>7</v>
      </c>
      <c r="H77" s="8">
        <f t="shared" si="7"/>
        <v>31447.5</v>
      </c>
      <c r="I77" s="13">
        <v>314.47500000000002</v>
      </c>
      <c r="J77" s="8">
        <f t="shared" si="8"/>
        <v>31133.025000000001</v>
      </c>
      <c r="K77" s="13">
        <v>22462.5</v>
      </c>
      <c r="L77" s="8">
        <f t="shared" si="9"/>
        <v>-13477.5</v>
      </c>
      <c r="M77" s="14">
        <v>41730</v>
      </c>
      <c r="N77" s="7">
        <f t="shared" si="10"/>
        <v>4</v>
      </c>
      <c r="O77" s="10" t="str">
        <f t="shared" si="11"/>
        <v>April</v>
      </c>
      <c r="P77" s="10" t="str">
        <f t="shared" si="12"/>
        <v>2014</v>
      </c>
      <c r="Q77" s="8">
        <f>Table1[[#This Row],[Profit]]/Table1[[#This Row],[Units Sold]]</f>
        <v>-3</v>
      </c>
      <c r="R77" s="27">
        <f>Table1[[#This Row],[Profit]]/Table1[[#This Row],[ Sales]]</f>
        <v>-0.4329004329004329</v>
      </c>
      <c r="S77" s="11">
        <f>Table1[[#This Row],[Profit]]/Table1[[#This Row],[COGS]]</f>
        <v>-0.6</v>
      </c>
      <c r="T77" s="7" t="str">
        <f t="shared" si="13"/>
        <v>low</v>
      </c>
      <c r="U77" s="7" t="str">
        <f>IF(OR(Table1[[#This Row],[Country]]="United states of America",Table1[[#This Row],[Country]]="Canada",Table1[[#This Row],[Country]]="Mexico"),"North America",IF(OR(Table1[[#This Row],[Country]]="France",Table1[[#This Row],[Country]]="Germany"),"Europe","other"))</f>
        <v>North America</v>
      </c>
    </row>
    <row r="78" spans="1:21">
      <c r="A78" s="7" t="s">
        <v>26</v>
      </c>
      <c r="B78" s="7" t="s">
        <v>28</v>
      </c>
      <c r="C78" s="8" t="s">
        <v>29</v>
      </c>
      <c r="D78" s="8" t="s">
        <v>33</v>
      </c>
      <c r="E78" s="7">
        <v>727</v>
      </c>
      <c r="F78" s="8">
        <v>10</v>
      </c>
      <c r="G78" s="8">
        <v>125</v>
      </c>
      <c r="H78" s="8">
        <f t="shared" si="7"/>
        <v>90875</v>
      </c>
      <c r="I78" s="8">
        <v>908.75</v>
      </c>
      <c r="J78" s="8">
        <f t="shared" si="8"/>
        <v>89966.25</v>
      </c>
      <c r="K78" s="8">
        <v>87240</v>
      </c>
      <c r="L78" s="8">
        <f t="shared" si="9"/>
        <v>83605</v>
      </c>
      <c r="M78" s="9">
        <v>41791</v>
      </c>
      <c r="N78" s="7">
        <f t="shared" si="10"/>
        <v>6</v>
      </c>
      <c r="O78" s="10" t="str">
        <f t="shared" si="11"/>
        <v>June</v>
      </c>
      <c r="P78" s="10" t="str">
        <f t="shared" si="12"/>
        <v>2014</v>
      </c>
      <c r="Q78" s="8">
        <f>Table1[[#This Row],[Profit]]/Table1[[#This Row],[Units Sold]]</f>
        <v>115</v>
      </c>
      <c r="R78" s="27">
        <f>Table1[[#This Row],[Profit]]/Table1[[#This Row],[ Sales]]</f>
        <v>0.92929292929292928</v>
      </c>
      <c r="S78" s="11">
        <f>Table1[[#This Row],[Profit]]/Table1[[#This Row],[COGS]]</f>
        <v>0.95833333333333337</v>
      </c>
      <c r="T78" s="7" t="str">
        <f t="shared" si="13"/>
        <v>mid</v>
      </c>
      <c r="U78" s="7" t="str">
        <f>IF(OR(Table1[[#This Row],[Country]]="United states of America",Table1[[#This Row],[Country]]="Canada",Table1[[#This Row],[Country]]="Mexico"),"North America",IF(OR(Table1[[#This Row],[Country]]="France",Table1[[#This Row],[Country]]="Germany"),"Europe","other"))</f>
        <v>North America</v>
      </c>
    </row>
    <row r="79" spans="1:21">
      <c r="A79" s="12" t="s">
        <v>26</v>
      </c>
      <c r="B79" s="12" t="s">
        <v>22</v>
      </c>
      <c r="C79" s="13" t="s">
        <v>29</v>
      </c>
      <c r="D79" s="13" t="s">
        <v>33</v>
      </c>
      <c r="E79" s="12">
        <v>787</v>
      </c>
      <c r="F79" s="13">
        <v>10</v>
      </c>
      <c r="G79" s="13">
        <v>125</v>
      </c>
      <c r="H79" s="8">
        <f t="shared" si="7"/>
        <v>98375</v>
      </c>
      <c r="I79" s="13">
        <v>983.75</v>
      </c>
      <c r="J79" s="8">
        <f t="shared" si="8"/>
        <v>97391.25</v>
      </c>
      <c r="K79" s="13">
        <v>94440</v>
      </c>
      <c r="L79" s="8">
        <f t="shared" si="9"/>
        <v>90505</v>
      </c>
      <c r="M79" s="14">
        <v>41791</v>
      </c>
      <c r="N79" s="7">
        <f t="shared" si="10"/>
        <v>6</v>
      </c>
      <c r="O79" s="10" t="str">
        <f t="shared" si="11"/>
        <v>June</v>
      </c>
      <c r="P79" s="10" t="str">
        <f t="shared" si="12"/>
        <v>2014</v>
      </c>
      <c r="Q79" s="8">
        <f>Table1[[#This Row],[Profit]]/Table1[[#This Row],[Units Sold]]</f>
        <v>115</v>
      </c>
      <c r="R79" s="27">
        <f>Table1[[#This Row],[Profit]]/Table1[[#This Row],[ Sales]]</f>
        <v>0.92929292929292928</v>
      </c>
      <c r="S79" s="11">
        <f>Table1[[#This Row],[Profit]]/Table1[[#This Row],[COGS]]</f>
        <v>0.95833333333333337</v>
      </c>
      <c r="T79" s="7" t="str">
        <f t="shared" si="13"/>
        <v>mid</v>
      </c>
      <c r="U79" s="7" t="str">
        <f>IF(OR(Table1[[#This Row],[Country]]="United states of America",Table1[[#This Row],[Country]]="Canada",Table1[[#This Row],[Country]]="Mexico"),"North America",IF(OR(Table1[[#This Row],[Country]]="France",Table1[[#This Row],[Country]]="Germany"),"Europe","other"))</f>
        <v>Europe</v>
      </c>
    </row>
    <row r="80" spans="1:21">
      <c r="A80" s="7" t="s">
        <v>26</v>
      </c>
      <c r="B80" s="7" t="s">
        <v>23</v>
      </c>
      <c r="C80" s="8" t="s">
        <v>29</v>
      </c>
      <c r="D80" s="8" t="s">
        <v>33</v>
      </c>
      <c r="E80" s="7">
        <v>1823</v>
      </c>
      <c r="F80" s="8">
        <v>10</v>
      </c>
      <c r="G80" s="8">
        <v>125</v>
      </c>
      <c r="H80" s="8">
        <f t="shared" si="7"/>
        <v>227875</v>
      </c>
      <c r="I80" s="8">
        <v>2278.75</v>
      </c>
      <c r="J80" s="8">
        <f t="shared" si="8"/>
        <v>225596.25</v>
      </c>
      <c r="K80" s="8">
        <v>218760</v>
      </c>
      <c r="L80" s="8">
        <f t="shared" si="9"/>
        <v>209645</v>
      </c>
      <c r="M80" s="9">
        <v>41821</v>
      </c>
      <c r="N80" s="7">
        <f t="shared" si="10"/>
        <v>7</v>
      </c>
      <c r="O80" s="10" t="str">
        <f t="shared" si="11"/>
        <v>July</v>
      </c>
      <c r="P80" s="10" t="str">
        <f t="shared" si="12"/>
        <v>2014</v>
      </c>
      <c r="Q80" s="8">
        <f>Table1[[#This Row],[Profit]]/Table1[[#This Row],[Units Sold]]</f>
        <v>115</v>
      </c>
      <c r="R80" s="27">
        <f>Table1[[#This Row],[Profit]]/Table1[[#This Row],[ Sales]]</f>
        <v>0.92929292929292928</v>
      </c>
      <c r="S80" s="11">
        <f>Table1[[#This Row],[Profit]]/Table1[[#This Row],[COGS]]</f>
        <v>0.95833333333333337</v>
      </c>
      <c r="T80" s="7" t="str">
        <f t="shared" si="13"/>
        <v>mid</v>
      </c>
      <c r="U80" s="7" t="str">
        <f>IF(OR(Table1[[#This Row],[Country]]="United states of America",Table1[[#This Row],[Country]]="Canada",Table1[[#This Row],[Country]]="Mexico"),"North America",IF(OR(Table1[[#This Row],[Country]]="France",Table1[[#This Row],[Country]]="Germany"),"Europe","other"))</f>
        <v>North America</v>
      </c>
    </row>
    <row r="81" spans="1:21">
      <c r="A81" s="12" t="s">
        <v>21</v>
      </c>
      <c r="B81" s="12" t="s">
        <v>20</v>
      </c>
      <c r="C81" s="13" t="s">
        <v>29</v>
      </c>
      <c r="D81" s="13" t="s">
        <v>33</v>
      </c>
      <c r="E81" s="12">
        <v>747</v>
      </c>
      <c r="F81" s="13">
        <v>10</v>
      </c>
      <c r="G81" s="13">
        <v>15</v>
      </c>
      <c r="H81" s="8">
        <f t="shared" si="7"/>
        <v>11205</v>
      </c>
      <c r="I81" s="13">
        <v>112.05</v>
      </c>
      <c r="J81" s="8">
        <f t="shared" si="8"/>
        <v>11092.95</v>
      </c>
      <c r="K81" s="13">
        <v>7470</v>
      </c>
      <c r="L81" s="8">
        <f t="shared" si="9"/>
        <v>3735</v>
      </c>
      <c r="M81" s="14">
        <v>41883</v>
      </c>
      <c r="N81" s="7">
        <f t="shared" si="10"/>
        <v>9</v>
      </c>
      <c r="O81" s="10" t="str">
        <f t="shared" si="11"/>
        <v>September</v>
      </c>
      <c r="P81" s="10" t="str">
        <f t="shared" si="12"/>
        <v>2014</v>
      </c>
      <c r="Q81" s="8">
        <f>Table1[[#This Row],[Profit]]/Table1[[#This Row],[Units Sold]]</f>
        <v>5</v>
      </c>
      <c r="R81" s="27">
        <f>Table1[[#This Row],[Profit]]/Table1[[#This Row],[ Sales]]</f>
        <v>0.33670033670033667</v>
      </c>
      <c r="S81" s="11">
        <f>Table1[[#This Row],[Profit]]/Table1[[#This Row],[COGS]]</f>
        <v>0.5</v>
      </c>
      <c r="T81" s="7" t="str">
        <f t="shared" si="13"/>
        <v>low</v>
      </c>
      <c r="U81" s="7" t="str">
        <f>IF(OR(Table1[[#This Row],[Country]]="United states of America",Table1[[#This Row],[Country]]="Canada",Table1[[#This Row],[Country]]="Mexico"),"North America",IF(OR(Table1[[#This Row],[Country]]="France",Table1[[#This Row],[Country]]="Germany"),"Europe","other"))</f>
        <v>Europe</v>
      </c>
    </row>
    <row r="82" spans="1:21">
      <c r="A82" s="7" t="s">
        <v>25</v>
      </c>
      <c r="B82" s="7" t="s">
        <v>20</v>
      </c>
      <c r="C82" s="8" t="s">
        <v>29</v>
      </c>
      <c r="D82" s="8" t="s">
        <v>33</v>
      </c>
      <c r="E82" s="7">
        <v>766</v>
      </c>
      <c r="F82" s="8">
        <v>10</v>
      </c>
      <c r="G82" s="8">
        <v>12</v>
      </c>
      <c r="H82" s="8">
        <f t="shared" si="7"/>
        <v>9192</v>
      </c>
      <c r="I82" s="8">
        <v>91.92</v>
      </c>
      <c r="J82" s="8">
        <f t="shared" si="8"/>
        <v>9100.08</v>
      </c>
      <c r="K82" s="8">
        <v>2298</v>
      </c>
      <c r="L82" s="8">
        <f t="shared" si="9"/>
        <v>1532</v>
      </c>
      <c r="M82" s="9">
        <v>41548</v>
      </c>
      <c r="N82" s="7">
        <f t="shared" si="10"/>
        <v>10</v>
      </c>
      <c r="O82" s="10" t="str">
        <f t="shared" si="11"/>
        <v>October</v>
      </c>
      <c r="P82" s="10" t="str">
        <f t="shared" si="12"/>
        <v>2013</v>
      </c>
      <c r="Q82" s="8">
        <f>Table1[[#This Row],[Profit]]/Table1[[#This Row],[Units Sold]]</f>
        <v>2</v>
      </c>
      <c r="R82" s="27">
        <f>Table1[[#This Row],[Profit]]/Table1[[#This Row],[ Sales]]</f>
        <v>0.16835016835016836</v>
      </c>
      <c r="S82" s="11">
        <f>Table1[[#This Row],[Profit]]/Table1[[#This Row],[COGS]]</f>
        <v>0.66666666666666663</v>
      </c>
      <c r="T82" s="7" t="str">
        <f t="shared" si="13"/>
        <v>low</v>
      </c>
      <c r="U82" s="7" t="str">
        <f>IF(OR(Table1[[#This Row],[Country]]="United states of America",Table1[[#This Row],[Country]]="Canada",Table1[[#This Row],[Country]]="Mexico"),"North America",IF(OR(Table1[[#This Row],[Country]]="France",Table1[[#This Row],[Country]]="Germany"),"Europe","other"))</f>
        <v>Europe</v>
      </c>
    </row>
    <row r="83" spans="1:21">
      <c r="A83" s="12" t="s">
        <v>27</v>
      </c>
      <c r="B83" s="12" t="s">
        <v>28</v>
      </c>
      <c r="C83" s="13" t="s">
        <v>29</v>
      </c>
      <c r="D83" s="13" t="s">
        <v>33</v>
      </c>
      <c r="E83" s="12">
        <v>2905</v>
      </c>
      <c r="F83" s="13">
        <v>10</v>
      </c>
      <c r="G83" s="13">
        <v>300</v>
      </c>
      <c r="H83" s="8">
        <f t="shared" si="7"/>
        <v>871500</v>
      </c>
      <c r="I83" s="13">
        <v>8715</v>
      </c>
      <c r="J83" s="8">
        <f t="shared" si="8"/>
        <v>862785</v>
      </c>
      <c r="K83" s="13">
        <v>726250</v>
      </c>
      <c r="L83" s="8">
        <f t="shared" si="9"/>
        <v>842450</v>
      </c>
      <c r="M83" s="14">
        <v>41944</v>
      </c>
      <c r="N83" s="7">
        <f t="shared" si="10"/>
        <v>11</v>
      </c>
      <c r="O83" s="10" t="str">
        <f t="shared" si="11"/>
        <v>November</v>
      </c>
      <c r="P83" s="10" t="str">
        <f t="shared" si="12"/>
        <v>2014</v>
      </c>
      <c r="Q83" s="8">
        <f>Table1[[#This Row],[Profit]]/Table1[[#This Row],[Units Sold]]</f>
        <v>290</v>
      </c>
      <c r="R83" s="27">
        <f>Table1[[#This Row],[Profit]]/Table1[[#This Row],[ Sales]]</f>
        <v>0.97643097643097643</v>
      </c>
      <c r="S83" s="11">
        <f>Table1[[#This Row],[Profit]]/Table1[[#This Row],[COGS]]</f>
        <v>1.1599999999999999</v>
      </c>
      <c r="T83" s="7" t="str">
        <f t="shared" si="13"/>
        <v>high</v>
      </c>
      <c r="U83" s="7" t="str">
        <f>IF(OR(Table1[[#This Row],[Country]]="United states of America",Table1[[#This Row],[Country]]="Canada",Table1[[#This Row],[Country]]="Mexico"),"North America",IF(OR(Table1[[#This Row],[Country]]="France",Table1[[#This Row],[Country]]="Germany"),"Europe","other"))</f>
        <v>North America</v>
      </c>
    </row>
    <row r="84" spans="1:21">
      <c r="A84" s="7" t="s">
        <v>16</v>
      </c>
      <c r="B84" s="7" t="s">
        <v>22</v>
      </c>
      <c r="C84" s="8" t="s">
        <v>29</v>
      </c>
      <c r="D84" s="8" t="s">
        <v>33</v>
      </c>
      <c r="E84" s="7">
        <v>2155</v>
      </c>
      <c r="F84" s="8">
        <v>10</v>
      </c>
      <c r="G84" s="8">
        <v>350</v>
      </c>
      <c r="H84" s="8">
        <f t="shared" si="7"/>
        <v>754250</v>
      </c>
      <c r="I84" s="8">
        <v>7542.5</v>
      </c>
      <c r="J84" s="8">
        <f t="shared" si="8"/>
        <v>746707.5</v>
      </c>
      <c r="K84" s="8">
        <v>560300</v>
      </c>
      <c r="L84" s="8">
        <f t="shared" si="9"/>
        <v>732700</v>
      </c>
      <c r="M84" s="9">
        <v>41974</v>
      </c>
      <c r="N84" s="7">
        <f t="shared" si="10"/>
        <v>12</v>
      </c>
      <c r="O84" s="10" t="str">
        <f t="shared" si="11"/>
        <v>December</v>
      </c>
      <c r="P84" s="10" t="str">
        <f t="shared" si="12"/>
        <v>2014</v>
      </c>
      <c r="Q84" s="8">
        <f>Table1[[#This Row],[Profit]]/Table1[[#This Row],[Units Sold]]</f>
        <v>340</v>
      </c>
      <c r="R84" s="27">
        <f>Table1[[#This Row],[Profit]]/Table1[[#This Row],[ Sales]]</f>
        <v>0.98124098124098125</v>
      </c>
      <c r="S84" s="11">
        <f>Table1[[#This Row],[Profit]]/Table1[[#This Row],[COGS]]</f>
        <v>1.3076923076923077</v>
      </c>
      <c r="T84" s="7" t="str">
        <f t="shared" si="13"/>
        <v>high</v>
      </c>
      <c r="U84" s="7" t="str">
        <f>IF(OR(Table1[[#This Row],[Country]]="United states of America",Table1[[#This Row],[Country]]="Canada",Table1[[#This Row],[Country]]="Mexico"),"North America",IF(OR(Table1[[#This Row],[Country]]="France",Table1[[#This Row],[Country]]="Germany"),"Europe","other"))</f>
        <v>Europe</v>
      </c>
    </row>
    <row r="85" spans="1:21">
      <c r="A85" s="12" t="s">
        <v>16</v>
      </c>
      <c r="B85" s="12" t="s">
        <v>22</v>
      </c>
      <c r="C85" s="13" t="s">
        <v>30</v>
      </c>
      <c r="D85" s="13" t="s">
        <v>33</v>
      </c>
      <c r="E85" s="12">
        <v>3864</v>
      </c>
      <c r="F85" s="13">
        <v>120</v>
      </c>
      <c r="G85" s="13">
        <v>20</v>
      </c>
      <c r="H85" s="8">
        <f t="shared" si="7"/>
        <v>77280</v>
      </c>
      <c r="I85" s="13">
        <v>772.80000000000007</v>
      </c>
      <c r="J85" s="8">
        <f t="shared" si="8"/>
        <v>76507.199999999997</v>
      </c>
      <c r="K85" s="13">
        <v>38640</v>
      </c>
      <c r="L85" s="8">
        <f t="shared" si="9"/>
        <v>-386400</v>
      </c>
      <c r="M85" s="14">
        <v>41730</v>
      </c>
      <c r="N85" s="7">
        <f t="shared" si="10"/>
        <v>4</v>
      </c>
      <c r="O85" s="10" t="str">
        <f t="shared" si="11"/>
        <v>April</v>
      </c>
      <c r="P85" s="10" t="str">
        <f t="shared" si="12"/>
        <v>2014</v>
      </c>
      <c r="Q85" s="8">
        <f>Table1[[#This Row],[Profit]]/Table1[[#This Row],[Units Sold]]</f>
        <v>-100</v>
      </c>
      <c r="R85" s="27">
        <f>Table1[[#This Row],[Profit]]/Table1[[#This Row],[ Sales]]</f>
        <v>-5.0505050505050511</v>
      </c>
      <c r="S85" s="11">
        <f>Table1[[#This Row],[Profit]]/Table1[[#This Row],[COGS]]</f>
        <v>-10</v>
      </c>
      <c r="T85" s="7" t="str">
        <f t="shared" si="13"/>
        <v>low</v>
      </c>
      <c r="U85" s="7" t="str">
        <f>IF(OR(Table1[[#This Row],[Country]]="United states of America",Table1[[#This Row],[Country]]="Canada",Table1[[#This Row],[Country]]="Mexico"),"North America",IF(OR(Table1[[#This Row],[Country]]="France",Table1[[#This Row],[Country]]="Germany"),"Europe","other"))</f>
        <v>Europe</v>
      </c>
    </row>
    <row r="86" spans="1:21">
      <c r="A86" s="7" t="s">
        <v>16</v>
      </c>
      <c r="B86" s="7" t="s">
        <v>23</v>
      </c>
      <c r="C86" s="8" t="s">
        <v>30</v>
      </c>
      <c r="D86" s="8" t="s">
        <v>33</v>
      </c>
      <c r="E86" s="7">
        <v>362</v>
      </c>
      <c r="F86" s="8">
        <v>120</v>
      </c>
      <c r="G86" s="8">
        <v>7</v>
      </c>
      <c r="H86" s="8">
        <f t="shared" si="7"/>
        <v>2534</v>
      </c>
      <c r="I86" s="8">
        <v>25.34</v>
      </c>
      <c r="J86" s="8">
        <f t="shared" si="8"/>
        <v>2508.66</v>
      </c>
      <c r="K86" s="8">
        <v>1810</v>
      </c>
      <c r="L86" s="8">
        <f t="shared" si="9"/>
        <v>-40906</v>
      </c>
      <c r="M86" s="9">
        <v>41760</v>
      </c>
      <c r="N86" s="7">
        <f t="shared" si="10"/>
        <v>5</v>
      </c>
      <c r="O86" s="10" t="str">
        <f t="shared" si="11"/>
        <v>May</v>
      </c>
      <c r="P86" s="10" t="str">
        <f t="shared" si="12"/>
        <v>2014</v>
      </c>
      <c r="Q86" s="8">
        <f>Table1[[#This Row],[Profit]]/Table1[[#This Row],[Units Sold]]</f>
        <v>-113</v>
      </c>
      <c r="R86" s="27">
        <f>Table1[[#This Row],[Profit]]/Table1[[#This Row],[ Sales]]</f>
        <v>-16.305916305916305</v>
      </c>
      <c r="S86" s="11">
        <f>Table1[[#This Row],[Profit]]/Table1[[#This Row],[COGS]]</f>
        <v>-22.6</v>
      </c>
      <c r="T86" s="7" t="str">
        <f t="shared" si="13"/>
        <v>low</v>
      </c>
      <c r="U86" s="7" t="str">
        <f>IF(OR(Table1[[#This Row],[Country]]="United states of America",Table1[[#This Row],[Country]]="Canada",Table1[[#This Row],[Country]]="Mexico"),"North America",IF(OR(Table1[[#This Row],[Country]]="France",Table1[[#This Row],[Country]]="Germany"),"Europe","other"))</f>
        <v>North America</v>
      </c>
    </row>
    <row r="87" spans="1:21">
      <c r="A87" s="12" t="s">
        <v>26</v>
      </c>
      <c r="B87" s="12" t="s">
        <v>17</v>
      </c>
      <c r="C87" s="13" t="s">
        <v>30</v>
      </c>
      <c r="D87" s="13" t="s">
        <v>33</v>
      </c>
      <c r="E87" s="12">
        <v>923</v>
      </c>
      <c r="F87" s="13">
        <v>120</v>
      </c>
      <c r="G87" s="13">
        <v>125</v>
      </c>
      <c r="H87" s="8">
        <f t="shared" si="7"/>
        <v>115375</v>
      </c>
      <c r="I87" s="13">
        <v>1153.75</v>
      </c>
      <c r="J87" s="8">
        <f t="shared" si="8"/>
        <v>114221.25</v>
      </c>
      <c r="K87" s="13">
        <v>110760</v>
      </c>
      <c r="L87" s="8">
        <f t="shared" si="9"/>
        <v>4615</v>
      </c>
      <c r="M87" s="14">
        <v>41852</v>
      </c>
      <c r="N87" s="7">
        <f t="shared" si="10"/>
        <v>8</v>
      </c>
      <c r="O87" s="10" t="str">
        <f t="shared" si="11"/>
        <v>August</v>
      </c>
      <c r="P87" s="10" t="str">
        <f t="shared" si="12"/>
        <v>2014</v>
      </c>
      <c r="Q87" s="8">
        <f>Table1[[#This Row],[Profit]]/Table1[[#This Row],[Units Sold]]</f>
        <v>5</v>
      </c>
      <c r="R87" s="27">
        <f>Table1[[#This Row],[Profit]]/Table1[[#This Row],[ Sales]]</f>
        <v>4.0404040404040407E-2</v>
      </c>
      <c r="S87" s="11">
        <f>Table1[[#This Row],[Profit]]/Table1[[#This Row],[COGS]]</f>
        <v>4.1666666666666664E-2</v>
      </c>
      <c r="T87" s="7" t="str">
        <f t="shared" si="13"/>
        <v>mid</v>
      </c>
      <c r="U87" s="7" t="str">
        <f>IF(OR(Table1[[#This Row],[Country]]="United states of America",Table1[[#This Row],[Country]]="Canada",Table1[[#This Row],[Country]]="Mexico"),"North America",IF(OR(Table1[[#This Row],[Country]]="France",Table1[[#This Row],[Country]]="Germany"),"Europe","other"))</f>
        <v>North America</v>
      </c>
    </row>
    <row r="88" spans="1:21">
      <c r="A88" s="7" t="s">
        <v>26</v>
      </c>
      <c r="B88" s="7" t="s">
        <v>28</v>
      </c>
      <c r="C88" s="8" t="s">
        <v>30</v>
      </c>
      <c r="D88" s="8" t="s">
        <v>33</v>
      </c>
      <c r="E88" s="7">
        <v>663</v>
      </c>
      <c r="F88" s="8">
        <v>120</v>
      </c>
      <c r="G88" s="8">
        <v>125</v>
      </c>
      <c r="H88" s="8">
        <f t="shared" si="7"/>
        <v>82875</v>
      </c>
      <c r="I88" s="8">
        <v>828.75</v>
      </c>
      <c r="J88" s="8">
        <f t="shared" si="8"/>
        <v>82046.25</v>
      </c>
      <c r="K88" s="8">
        <v>79560</v>
      </c>
      <c r="L88" s="8">
        <f t="shared" si="9"/>
        <v>3315</v>
      </c>
      <c r="M88" s="9">
        <v>41548</v>
      </c>
      <c r="N88" s="7">
        <f t="shared" si="10"/>
        <v>10</v>
      </c>
      <c r="O88" s="10" t="str">
        <f t="shared" si="11"/>
        <v>October</v>
      </c>
      <c r="P88" s="10" t="str">
        <f t="shared" si="12"/>
        <v>2013</v>
      </c>
      <c r="Q88" s="8">
        <f>Table1[[#This Row],[Profit]]/Table1[[#This Row],[Units Sold]]</f>
        <v>5</v>
      </c>
      <c r="R88" s="27">
        <f>Table1[[#This Row],[Profit]]/Table1[[#This Row],[ Sales]]</f>
        <v>4.0404040404040407E-2</v>
      </c>
      <c r="S88" s="11">
        <f>Table1[[#This Row],[Profit]]/Table1[[#This Row],[COGS]]</f>
        <v>4.1666666666666664E-2</v>
      </c>
      <c r="T88" s="7" t="str">
        <f t="shared" si="13"/>
        <v>mid</v>
      </c>
      <c r="U88" s="7" t="str">
        <f>IF(OR(Table1[[#This Row],[Country]]="United states of America",Table1[[#This Row],[Country]]="Canada",Table1[[#This Row],[Country]]="Mexico"),"North America",IF(OR(Table1[[#This Row],[Country]]="France",Table1[[#This Row],[Country]]="Germany"),"Europe","other"))</f>
        <v>North America</v>
      </c>
    </row>
    <row r="89" spans="1:21">
      <c r="A89" s="12" t="s">
        <v>16</v>
      </c>
      <c r="B89" s="12" t="s">
        <v>17</v>
      </c>
      <c r="C89" s="13" t="s">
        <v>30</v>
      </c>
      <c r="D89" s="13" t="s">
        <v>33</v>
      </c>
      <c r="E89" s="12">
        <v>2092</v>
      </c>
      <c r="F89" s="13">
        <v>120</v>
      </c>
      <c r="G89" s="13">
        <v>7</v>
      </c>
      <c r="H89" s="8">
        <f t="shared" si="7"/>
        <v>14644</v>
      </c>
      <c r="I89" s="13">
        <v>146.44</v>
      </c>
      <c r="J89" s="8">
        <f t="shared" si="8"/>
        <v>14497.56</v>
      </c>
      <c r="K89" s="13">
        <v>10460</v>
      </c>
      <c r="L89" s="8">
        <f t="shared" si="9"/>
        <v>-236396</v>
      </c>
      <c r="M89" s="14">
        <v>41579</v>
      </c>
      <c r="N89" s="7">
        <f t="shared" si="10"/>
        <v>11</v>
      </c>
      <c r="O89" s="10" t="str">
        <f t="shared" si="11"/>
        <v>November</v>
      </c>
      <c r="P89" s="10" t="str">
        <f t="shared" si="12"/>
        <v>2013</v>
      </c>
      <c r="Q89" s="8">
        <f>Table1[[#This Row],[Profit]]/Table1[[#This Row],[Units Sold]]</f>
        <v>-113</v>
      </c>
      <c r="R89" s="27">
        <f>Table1[[#This Row],[Profit]]/Table1[[#This Row],[ Sales]]</f>
        <v>-16.305916305916305</v>
      </c>
      <c r="S89" s="11">
        <f>Table1[[#This Row],[Profit]]/Table1[[#This Row],[COGS]]</f>
        <v>-22.6</v>
      </c>
      <c r="T89" s="7" t="str">
        <f t="shared" si="13"/>
        <v>low</v>
      </c>
      <c r="U89" s="7" t="str">
        <f>IF(OR(Table1[[#This Row],[Country]]="United states of America",Table1[[#This Row],[Country]]="Canada",Table1[[#This Row],[Country]]="Mexico"),"North America",IF(OR(Table1[[#This Row],[Country]]="France",Table1[[#This Row],[Country]]="Germany"),"Europe","other"))</f>
        <v>North America</v>
      </c>
    </row>
    <row r="90" spans="1:21">
      <c r="A90" s="7" t="s">
        <v>16</v>
      </c>
      <c r="B90" s="7" t="s">
        <v>20</v>
      </c>
      <c r="C90" s="8" t="s">
        <v>31</v>
      </c>
      <c r="D90" s="8" t="s">
        <v>33</v>
      </c>
      <c r="E90" s="7">
        <v>263</v>
      </c>
      <c r="F90" s="8">
        <v>250</v>
      </c>
      <c r="G90" s="8">
        <v>7</v>
      </c>
      <c r="H90" s="8">
        <f t="shared" si="7"/>
        <v>1841</v>
      </c>
      <c r="I90" s="8">
        <v>18.41</v>
      </c>
      <c r="J90" s="8">
        <f t="shared" si="8"/>
        <v>1822.59</v>
      </c>
      <c r="K90" s="8">
        <v>1315</v>
      </c>
      <c r="L90" s="8">
        <f t="shared" si="9"/>
        <v>-63909</v>
      </c>
      <c r="M90" s="9">
        <v>41699</v>
      </c>
      <c r="N90" s="7">
        <f t="shared" si="10"/>
        <v>3</v>
      </c>
      <c r="O90" s="10" t="str">
        <f t="shared" si="11"/>
        <v>March</v>
      </c>
      <c r="P90" s="10" t="str">
        <f t="shared" si="12"/>
        <v>2014</v>
      </c>
      <c r="Q90" s="8">
        <f>Table1[[#This Row],[Profit]]/Table1[[#This Row],[Units Sold]]</f>
        <v>-243</v>
      </c>
      <c r="R90" s="27">
        <f>Table1[[#This Row],[Profit]]/Table1[[#This Row],[ Sales]]</f>
        <v>-35.064935064935064</v>
      </c>
      <c r="S90" s="11">
        <f>Table1[[#This Row],[Profit]]/Table1[[#This Row],[COGS]]</f>
        <v>-48.6</v>
      </c>
      <c r="T90" s="7" t="str">
        <f t="shared" si="13"/>
        <v>low</v>
      </c>
      <c r="U90" s="7" t="str">
        <f>IF(OR(Table1[[#This Row],[Country]]="United states of America",Table1[[#This Row],[Country]]="Canada",Table1[[#This Row],[Country]]="Mexico"),"North America",IF(OR(Table1[[#This Row],[Country]]="France",Table1[[#This Row],[Country]]="Germany"),"Europe","other"))</f>
        <v>Europe</v>
      </c>
    </row>
    <row r="91" spans="1:21">
      <c r="A91" s="12" t="s">
        <v>16</v>
      </c>
      <c r="B91" s="12" t="s">
        <v>17</v>
      </c>
      <c r="C91" s="13" t="s">
        <v>31</v>
      </c>
      <c r="D91" s="13" t="s">
        <v>33</v>
      </c>
      <c r="E91" s="12">
        <v>943.5</v>
      </c>
      <c r="F91" s="13">
        <v>250</v>
      </c>
      <c r="G91" s="13">
        <v>350</v>
      </c>
      <c r="H91" s="8">
        <f t="shared" si="7"/>
        <v>330225</v>
      </c>
      <c r="I91" s="13">
        <v>3302.25</v>
      </c>
      <c r="J91" s="8">
        <f t="shared" si="8"/>
        <v>326922.75</v>
      </c>
      <c r="K91" s="13">
        <v>245310</v>
      </c>
      <c r="L91" s="8">
        <f t="shared" si="9"/>
        <v>94350</v>
      </c>
      <c r="M91" s="14">
        <v>41730</v>
      </c>
      <c r="N91" s="7">
        <f t="shared" si="10"/>
        <v>4</v>
      </c>
      <c r="O91" s="10" t="str">
        <f t="shared" si="11"/>
        <v>April</v>
      </c>
      <c r="P91" s="10" t="str">
        <f t="shared" si="12"/>
        <v>2014</v>
      </c>
      <c r="Q91" s="8">
        <f>Table1[[#This Row],[Profit]]/Table1[[#This Row],[Units Sold]]</f>
        <v>100</v>
      </c>
      <c r="R91" s="27">
        <f>Table1[[#This Row],[Profit]]/Table1[[#This Row],[ Sales]]</f>
        <v>0.28860028860028858</v>
      </c>
      <c r="S91" s="11">
        <f>Table1[[#This Row],[Profit]]/Table1[[#This Row],[COGS]]</f>
        <v>0.38461538461538464</v>
      </c>
      <c r="T91" s="7" t="str">
        <f t="shared" si="13"/>
        <v>high</v>
      </c>
      <c r="U91" s="7" t="str">
        <f>IF(OR(Table1[[#This Row],[Country]]="United states of America",Table1[[#This Row],[Country]]="Canada",Table1[[#This Row],[Country]]="Mexico"),"North America",IF(OR(Table1[[#This Row],[Country]]="France",Table1[[#This Row],[Country]]="Germany"),"Europe","other"))</f>
        <v>North America</v>
      </c>
    </row>
    <row r="92" spans="1:21">
      <c r="A92" s="7" t="s">
        <v>26</v>
      </c>
      <c r="B92" s="7" t="s">
        <v>28</v>
      </c>
      <c r="C92" s="8" t="s">
        <v>31</v>
      </c>
      <c r="D92" s="8" t="s">
        <v>33</v>
      </c>
      <c r="E92" s="7">
        <v>727</v>
      </c>
      <c r="F92" s="8">
        <v>250</v>
      </c>
      <c r="G92" s="8">
        <v>125</v>
      </c>
      <c r="H92" s="8">
        <f t="shared" si="7"/>
        <v>90875</v>
      </c>
      <c r="I92" s="8">
        <v>908.75</v>
      </c>
      <c r="J92" s="8">
        <f t="shared" si="8"/>
        <v>89966.25</v>
      </c>
      <c r="K92" s="8">
        <v>87240</v>
      </c>
      <c r="L92" s="8">
        <f t="shared" si="9"/>
        <v>-90875</v>
      </c>
      <c r="M92" s="9">
        <v>41791</v>
      </c>
      <c r="N92" s="7">
        <f t="shared" si="10"/>
        <v>6</v>
      </c>
      <c r="O92" s="10" t="str">
        <f t="shared" si="11"/>
        <v>June</v>
      </c>
      <c r="P92" s="10" t="str">
        <f t="shared" si="12"/>
        <v>2014</v>
      </c>
      <c r="Q92" s="8">
        <f>Table1[[#This Row],[Profit]]/Table1[[#This Row],[Units Sold]]</f>
        <v>-125</v>
      </c>
      <c r="R92" s="27">
        <f>Table1[[#This Row],[Profit]]/Table1[[#This Row],[ Sales]]</f>
        <v>-1.0101010101010102</v>
      </c>
      <c r="S92" s="11">
        <f>Table1[[#This Row],[Profit]]/Table1[[#This Row],[COGS]]</f>
        <v>-1.0416666666666667</v>
      </c>
      <c r="T92" s="7" t="str">
        <f t="shared" si="13"/>
        <v>mid</v>
      </c>
      <c r="U92" s="7" t="str">
        <f>IF(OR(Table1[[#This Row],[Country]]="United states of America",Table1[[#This Row],[Country]]="Canada",Table1[[#This Row],[Country]]="Mexico"),"North America",IF(OR(Table1[[#This Row],[Country]]="France",Table1[[#This Row],[Country]]="Germany"),"Europe","other"))</f>
        <v>North America</v>
      </c>
    </row>
    <row r="93" spans="1:21">
      <c r="A93" s="12" t="s">
        <v>26</v>
      </c>
      <c r="B93" s="12" t="s">
        <v>22</v>
      </c>
      <c r="C93" s="13" t="s">
        <v>31</v>
      </c>
      <c r="D93" s="13" t="s">
        <v>33</v>
      </c>
      <c r="E93" s="12">
        <v>787</v>
      </c>
      <c r="F93" s="13">
        <v>250</v>
      </c>
      <c r="G93" s="13">
        <v>125</v>
      </c>
      <c r="H93" s="8">
        <f t="shared" si="7"/>
        <v>98375</v>
      </c>
      <c r="I93" s="13">
        <v>983.75</v>
      </c>
      <c r="J93" s="8">
        <f t="shared" si="8"/>
        <v>97391.25</v>
      </c>
      <c r="K93" s="13">
        <v>94440</v>
      </c>
      <c r="L93" s="8">
        <f t="shared" si="9"/>
        <v>-98375</v>
      </c>
      <c r="M93" s="14">
        <v>41791</v>
      </c>
      <c r="N93" s="7">
        <f t="shared" si="10"/>
        <v>6</v>
      </c>
      <c r="O93" s="10" t="str">
        <f t="shared" si="11"/>
        <v>June</v>
      </c>
      <c r="P93" s="10" t="str">
        <f t="shared" si="12"/>
        <v>2014</v>
      </c>
      <c r="Q93" s="8">
        <f>Table1[[#This Row],[Profit]]/Table1[[#This Row],[Units Sold]]</f>
        <v>-125</v>
      </c>
      <c r="R93" s="27">
        <f>Table1[[#This Row],[Profit]]/Table1[[#This Row],[ Sales]]</f>
        <v>-1.0101010101010102</v>
      </c>
      <c r="S93" s="11">
        <f>Table1[[#This Row],[Profit]]/Table1[[#This Row],[COGS]]</f>
        <v>-1.0416666666666667</v>
      </c>
      <c r="T93" s="7" t="str">
        <f t="shared" si="13"/>
        <v>mid</v>
      </c>
      <c r="U93" s="7" t="str">
        <f>IF(OR(Table1[[#This Row],[Country]]="United states of America",Table1[[#This Row],[Country]]="Canada",Table1[[#This Row],[Country]]="Mexico"),"North America",IF(OR(Table1[[#This Row],[Country]]="France",Table1[[#This Row],[Country]]="Germany"),"Europe","other"))</f>
        <v>Europe</v>
      </c>
    </row>
    <row r="94" spans="1:21">
      <c r="A94" s="7" t="s">
        <v>27</v>
      </c>
      <c r="B94" s="7" t="s">
        <v>20</v>
      </c>
      <c r="C94" s="8" t="s">
        <v>31</v>
      </c>
      <c r="D94" s="8" t="s">
        <v>33</v>
      </c>
      <c r="E94" s="7">
        <v>986</v>
      </c>
      <c r="F94" s="8">
        <v>250</v>
      </c>
      <c r="G94" s="8">
        <v>300</v>
      </c>
      <c r="H94" s="8">
        <f t="shared" si="7"/>
        <v>295800</v>
      </c>
      <c r="I94" s="8">
        <v>2958</v>
      </c>
      <c r="J94" s="8">
        <f t="shared" si="8"/>
        <v>292842</v>
      </c>
      <c r="K94" s="8">
        <v>246500</v>
      </c>
      <c r="L94" s="8">
        <f t="shared" si="9"/>
        <v>49300</v>
      </c>
      <c r="M94" s="9">
        <v>41883</v>
      </c>
      <c r="N94" s="7">
        <f t="shared" si="10"/>
        <v>9</v>
      </c>
      <c r="O94" s="10" t="str">
        <f t="shared" si="11"/>
        <v>September</v>
      </c>
      <c r="P94" s="10" t="str">
        <f t="shared" si="12"/>
        <v>2014</v>
      </c>
      <c r="Q94" s="8">
        <f>Table1[[#This Row],[Profit]]/Table1[[#This Row],[Units Sold]]</f>
        <v>50</v>
      </c>
      <c r="R94" s="27">
        <f>Table1[[#This Row],[Profit]]/Table1[[#This Row],[ Sales]]</f>
        <v>0.16835016835016836</v>
      </c>
      <c r="S94" s="11">
        <f>Table1[[#This Row],[Profit]]/Table1[[#This Row],[COGS]]</f>
        <v>0.2</v>
      </c>
      <c r="T94" s="7" t="str">
        <f t="shared" si="13"/>
        <v>high</v>
      </c>
      <c r="U94" s="7" t="str">
        <f>IF(OR(Table1[[#This Row],[Country]]="United states of America",Table1[[#This Row],[Country]]="Canada",Table1[[#This Row],[Country]]="Mexico"),"North America",IF(OR(Table1[[#This Row],[Country]]="France",Table1[[#This Row],[Country]]="Germany"),"Europe","other"))</f>
        <v>Europe</v>
      </c>
    </row>
    <row r="95" spans="1:21">
      <c r="A95" s="12" t="s">
        <v>27</v>
      </c>
      <c r="B95" s="12" t="s">
        <v>23</v>
      </c>
      <c r="C95" s="13" t="s">
        <v>31</v>
      </c>
      <c r="D95" s="13" t="s">
        <v>33</v>
      </c>
      <c r="E95" s="12">
        <v>494</v>
      </c>
      <c r="F95" s="13">
        <v>250</v>
      </c>
      <c r="G95" s="13">
        <v>300</v>
      </c>
      <c r="H95" s="8">
        <f t="shared" si="7"/>
        <v>148200</v>
      </c>
      <c r="I95" s="13">
        <v>1482</v>
      </c>
      <c r="J95" s="8">
        <f t="shared" si="8"/>
        <v>146718</v>
      </c>
      <c r="K95" s="13">
        <v>123500</v>
      </c>
      <c r="L95" s="8">
        <f t="shared" si="9"/>
        <v>24700</v>
      </c>
      <c r="M95" s="14">
        <v>41548</v>
      </c>
      <c r="N95" s="7">
        <f t="shared" si="10"/>
        <v>10</v>
      </c>
      <c r="O95" s="10" t="str">
        <f t="shared" si="11"/>
        <v>October</v>
      </c>
      <c r="P95" s="10" t="str">
        <f t="shared" si="12"/>
        <v>2013</v>
      </c>
      <c r="Q95" s="8">
        <f>Table1[[#This Row],[Profit]]/Table1[[#This Row],[Units Sold]]</f>
        <v>50</v>
      </c>
      <c r="R95" s="27">
        <f>Table1[[#This Row],[Profit]]/Table1[[#This Row],[ Sales]]</f>
        <v>0.16835016835016836</v>
      </c>
      <c r="S95" s="11">
        <f>Table1[[#This Row],[Profit]]/Table1[[#This Row],[COGS]]</f>
        <v>0.2</v>
      </c>
      <c r="T95" s="7" t="str">
        <f t="shared" si="13"/>
        <v>high</v>
      </c>
      <c r="U95" s="7" t="str">
        <f>IF(OR(Table1[[#This Row],[Country]]="United states of America",Table1[[#This Row],[Country]]="Canada",Table1[[#This Row],[Country]]="Mexico"),"North America",IF(OR(Table1[[#This Row],[Country]]="France",Table1[[#This Row],[Country]]="Germany"),"Europe","other"))</f>
        <v>North America</v>
      </c>
    </row>
    <row r="96" spans="1:21">
      <c r="A96" s="7" t="s">
        <v>16</v>
      </c>
      <c r="B96" s="7" t="s">
        <v>23</v>
      </c>
      <c r="C96" s="8" t="s">
        <v>31</v>
      </c>
      <c r="D96" s="8" t="s">
        <v>33</v>
      </c>
      <c r="E96" s="7">
        <v>1397</v>
      </c>
      <c r="F96" s="8">
        <v>250</v>
      </c>
      <c r="G96" s="8">
        <v>350</v>
      </c>
      <c r="H96" s="8">
        <f t="shared" si="7"/>
        <v>488950</v>
      </c>
      <c r="I96" s="8">
        <v>4889.5</v>
      </c>
      <c r="J96" s="8">
        <f t="shared" si="8"/>
        <v>484060.5</v>
      </c>
      <c r="K96" s="8">
        <v>363220</v>
      </c>
      <c r="L96" s="8">
        <f t="shared" si="9"/>
        <v>139700</v>
      </c>
      <c r="M96" s="9">
        <v>41913</v>
      </c>
      <c r="N96" s="7">
        <f t="shared" si="10"/>
        <v>10</v>
      </c>
      <c r="O96" s="10" t="str">
        <f t="shared" si="11"/>
        <v>October</v>
      </c>
      <c r="P96" s="10" t="str">
        <f t="shared" si="12"/>
        <v>2014</v>
      </c>
      <c r="Q96" s="8">
        <f>Table1[[#This Row],[Profit]]/Table1[[#This Row],[Units Sold]]</f>
        <v>100</v>
      </c>
      <c r="R96" s="27">
        <f>Table1[[#This Row],[Profit]]/Table1[[#This Row],[ Sales]]</f>
        <v>0.28860028860028858</v>
      </c>
      <c r="S96" s="11">
        <f>Table1[[#This Row],[Profit]]/Table1[[#This Row],[COGS]]</f>
        <v>0.38461538461538464</v>
      </c>
      <c r="T96" s="7" t="str">
        <f t="shared" si="13"/>
        <v>high</v>
      </c>
      <c r="U96" s="7" t="str">
        <f>IF(OR(Table1[[#This Row],[Country]]="United states of America",Table1[[#This Row],[Country]]="Canada",Table1[[#This Row],[Country]]="Mexico"),"North America",IF(OR(Table1[[#This Row],[Country]]="France",Table1[[#This Row],[Country]]="Germany"),"Europe","other"))</f>
        <v>North America</v>
      </c>
    </row>
    <row r="97" spans="1:21">
      <c r="A97" s="12" t="s">
        <v>26</v>
      </c>
      <c r="B97" s="12" t="s">
        <v>22</v>
      </c>
      <c r="C97" s="13" t="s">
        <v>31</v>
      </c>
      <c r="D97" s="13" t="s">
        <v>33</v>
      </c>
      <c r="E97" s="12">
        <v>1744</v>
      </c>
      <c r="F97" s="13">
        <v>250</v>
      </c>
      <c r="G97" s="13">
        <v>125</v>
      </c>
      <c r="H97" s="8">
        <f t="shared" si="7"/>
        <v>218000</v>
      </c>
      <c r="I97" s="13">
        <v>2180</v>
      </c>
      <c r="J97" s="8">
        <f t="shared" si="8"/>
        <v>215820</v>
      </c>
      <c r="K97" s="13">
        <v>209280</v>
      </c>
      <c r="L97" s="8">
        <f t="shared" si="9"/>
        <v>-218000</v>
      </c>
      <c r="M97" s="14">
        <v>41944</v>
      </c>
      <c r="N97" s="7">
        <f t="shared" si="10"/>
        <v>11</v>
      </c>
      <c r="O97" s="10" t="str">
        <f t="shared" si="11"/>
        <v>November</v>
      </c>
      <c r="P97" s="10" t="str">
        <f t="shared" si="12"/>
        <v>2014</v>
      </c>
      <c r="Q97" s="8">
        <f>Table1[[#This Row],[Profit]]/Table1[[#This Row],[Units Sold]]</f>
        <v>-125</v>
      </c>
      <c r="R97" s="27">
        <f>Table1[[#This Row],[Profit]]/Table1[[#This Row],[ Sales]]</f>
        <v>-1.0101010101010102</v>
      </c>
      <c r="S97" s="11">
        <f>Table1[[#This Row],[Profit]]/Table1[[#This Row],[COGS]]</f>
        <v>-1.0416666666666667</v>
      </c>
      <c r="T97" s="7" t="str">
        <f t="shared" si="13"/>
        <v>mid</v>
      </c>
      <c r="U97" s="7" t="str">
        <f>IF(OR(Table1[[#This Row],[Country]]="United states of America",Table1[[#This Row],[Country]]="Canada",Table1[[#This Row],[Country]]="Mexico"),"North America",IF(OR(Table1[[#This Row],[Country]]="France",Table1[[#This Row],[Country]]="Germany"),"Europe","other"))</f>
        <v>Europe</v>
      </c>
    </row>
    <row r="98" spans="1:21">
      <c r="A98" s="7" t="s">
        <v>25</v>
      </c>
      <c r="B98" s="7" t="s">
        <v>28</v>
      </c>
      <c r="C98" s="8" t="s">
        <v>32</v>
      </c>
      <c r="D98" s="8" t="s">
        <v>33</v>
      </c>
      <c r="E98" s="7">
        <v>1989</v>
      </c>
      <c r="F98" s="8">
        <v>260</v>
      </c>
      <c r="G98" s="8">
        <v>12</v>
      </c>
      <c r="H98" s="8">
        <f t="shared" si="7"/>
        <v>23868</v>
      </c>
      <c r="I98" s="8">
        <v>238.68</v>
      </c>
      <c r="J98" s="8">
        <f t="shared" si="8"/>
        <v>23629.32</v>
      </c>
      <c r="K98" s="8">
        <v>5967</v>
      </c>
      <c r="L98" s="8">
        <f t="shared" si="9"/>
        <v>-493272</v>
      </c>
      <c r="M98" s="9">
        <v>41518</v>
      </c>
      <c r="N98" s="7">
        <f t="shared" si="10"/>
        <v>9</v>
      </c>
      <c r="O98" s="10" t="str">
        <f t="shared" si="11"/>
        <v>September</v>
      </c>
      <c r="P98" s="10" t="str">
        <f t="shared" si="12"/>
        <v>2013</v>
      </c>
      <c r="Q98" s="8">
        <f>Table1[[#This Row],[Profit]]/Table1[[#This Row],[Units Sold]]</f>
        <v>-248</v>
      </c>
      <c r="R98" s="27">
        <f>Table1[[#This Row],[Profit]]/Table1[[#This Row],[ Sales]]</f>
        <v>-20.875420875420875</v>
      </c>
      <c r="S98" s="11">
        <f>Table1[[#This Row],[Profit]]/Table1[[#This Row],[COGS]]</f>
        <v>-82.666666666666671</v>
      </c>
      <c r="T98" s="7" t="str">
        <f t="shared" si="13"/>
        <v>low</v>
      </c>
      <c r="U98" s="7" t="str">
        <f>IF(OR(Table1[[#This Row],[Country]]="United states of America",Table1[[#This Row],[Country]]="Canada",Table1[[#This Row],[Country]]="Mexico"),"North America",IF(OR(Table1[[#This Row],[Country]]="France",Table1[[#This Row],[Country]]="Germany"),"Europe","other"))</f>
        <v>North America</v>
      </c>
    </row>
    <row r="99" spans="1:21">
      <c r="A99" s="12" t="s">
        <v>21</v>
      </c>
      <c r="B99" s="12" t="s">
        <v>22</v>
      </c>
      <c r="C99" s="13" t="s">
        <v>32</v>
      </c>
      <c r="D99" s="13" t="s">
        <v>33</v>
      </c>
      <c r="E99" s="12">
        <v>321</v>
      </c>
      <c r="F99" s="13">
        <v>260</v>
      </c>
      <c r="G99" s="13">
        <v>15</v>
      </c>
      <c r="H99" s="8">
        <f t="shared" si="7"/>
        <v>4815</v>
      </c>
      <c r="I99" s="13">
        <v>48.15</v>
      </c>
      <c r="J99" s="8">
        <f t="shared" si="8"/>
        <v>4766.8500000000004</v>
      </c>
      <c r="K99" s="13">
        <v>3210</v>
      </c>
      <c r="L99" s="8">
        <f t="shared" si="9"/>
        <v>-78645</v>
      </c>
      <c r="M99" s="14">
        <v>41579</v>
      </c>
      <c r="N99" s="7">
        <f t="shared" si="10"/>
        <v>11</v>
      </c>
      <c r="O99" s="10" t="str">
        <f t="shared" si="11"/>
        <v>November</v>
      </c>
      <c r="P99" s="10" t="str">
        <f t="shared" si="12"/>
        <v>2013</v>
      </c>
      <c r="Q99" s="8">
        <f>Table1[[#This Row],[Profit]]/Table1[[#This Row],[Units Sold]]</f>
        <v>-245</v>
      </c>
      <c r="R99" s="27">
        <f>Table1[[#This Row],[Profit]]/Table1[[#This Row],[ Sales]]</f>
        <v>-16.498316498316498</v>
      </c>
      <c r="S99" s="11">
        <f>Table1[[#This Row],[Profit]]/Table1[[#This Row],[COGS]]</f>
        <v>-24.5</v>
      </c>
      <c r="T99" s="7" t="str">
        <f t="shared" si="13"/>
        <v>low</v>
      </c>
      <c r="U99" s="7" t="str">
        <f>IF(OR(Table1[[#This Row],[Country]]="United states of America",Table1[[#This Row],[Country]]="Canada",Table1[[#This Row],[Country]]="Mexico"),"North America",IF(OR(Table1[[#This Row],[Country]]="France",Table1[[#This Row],[Country]]="Germany"),"Europe","other"))</f>
        <v>Europe</v>
      </c>
    </row>
    <row r="100" spans="1:21">
      <c r="A100" s="7" t="s">
        <v>26</v>
      </c>
      <c r="B100" s="7" t="s">
        <v>17</v>
      </c>
      <c r="C100" s="8" t="s">
        <v>18</v>
      </c>
      <c r="D100" s="8" t="s">
        <v>33</v>
      </c>
      <c r="E100" s="7">
        <v>742.5</v>
      </c>
      <c r="F100" s="8">
        <v>3</v>
      </c>
      <c r="G100" s="8">
        <v>125</v>
      </c>
      <c r="H100" s="8">
        <f t="shared" si="7"/>
        <v>92812.5</v>
      </c>
      <c r="I100" s="8">
        <v>1856.25</v>
      </c>
      <c r="J100" s="8">
        <f t="shared" si="8"/>
        <v>90956.25</v>
      </c>
      <c r="K100" s="8">
        <v>89100</v>
      </c>
      <c r="L100" s="8">
        <f t="shared" si="9"/>
        <v>90585</v>
      </c>
      <c r="M100" s="9">
        <v>41730</v>
      </c>
      <c r="N100" s="7">
        <f t="shared" si="10"/>
        <v>4</v>
      </c>
      <c r="O100" s="10" t="str">
        <f t="shared" si="11"/>
        <v>April</v>
      </c>
      <c r="P100" s="10" t="str">
        <f t="shared" si="12"/>
        <v>2014</v>
      </c>
      <c r="Q100" s="8">
        <f>Table1[[#This Row],[Profit]]/Table1[[#This Row],[Units Sold]]</f>
        <v>122</v>
      </c>
      <c r="R100" s="27">
        <f>Table1[[#This Row],[Profit]]/Table1[[#This Row],[ Sales]]</f>
        <v>0.99591836734693873</v>
      </c>
      <c r="S100" s="11">
        <f>Table1[[#This Row],[Profit]]/Table1[[#This Row],[COGS]]</f>
        <v>1.0166666666666666</v>
      </c>
      <c r="T100" s="7" t="str">
        <f t="shared" si="13"/>
        <v>mid</v>
      </c>
      <c r="U100" s="7" t="str">
        <f>IF(OR(Table1[[#This Row],[Country]]="United states of America",Table1[[#This Row],[Country]]="Canada",Table1[[#This Row],[Country]]="Mexico"),"North America",IF(OR(Table1[[#This Row],[Country]]="France",Table1[[#This Row],[Country]]="Germany"),"Europe","other"))</f>
        <v>North America</v>
      </c>
    </row>
    <row r="101" spans="1:21">
      <c r="A101" s="12" t="s">
        <v>25</v>
      </c>
      <c r="B101" s="12" t="s">
        <v>17</v>
      </c>
      <c r="C101" s="13" t="s">
        <v>18</v>
      </c>
      <c r="D101" s="13" t="s">
        <v>33</v>
      </c>
      <c r="E101" s="12">
        <v>1295</v>
      </c>
      <c r="F101" s="13">
        <v>3</v>
      </c>
      <c r="G101" s="13">
        <v>12</v>
      </c>
      <c r="H101" s="8">
        <f t="shared" si="7"/>
        <v>15540</v>
      </c>
      <c r="I101" s="13">
        <v>310.8</v>
      </c>
      <c r="J101" s="8">
        <f t="shared" si="8"/>
        <v>15229.2</v>
      </c>
      <c r="K101" s="13">
        <v>3885</v>
      </c>
      <c r="L101" s="8">
        <f t="shared" si="9"/>
        <v>11655</v>
      </c>
      <c r="M101" s="14">
        <v>41913</v>
      </c>
      <c r="N101" s="7">
        <f t="shared" si="10"/>
        <v>10</v>
      </c>
      <c r="O101" s="10" t="str">
        <f t="shared" si="11"/>
        <v>October</v>
      </c>
      <c r="P101" s="10" t="str">
        <f t="shared" si="12"/>
        <v>2014</v>
      </c>
      <c r="Q101" s="8">
        <f>Table1[[#This Row],[Profit]]/Table1[[#This Row],[Units Sold]]</f>
        <v>9</v>
      </c>
      <c r="R101" s="27">
        <f>Table1[[#This Row],[Profit]]/Table1[[#This Row],[ Sales]]</f>
        <v>0.76530612244897955</v>
      </c>
      <c r="S101" s="11">
        <f>Table1[[#This Row],[Profit]]/Table1[[#This Row],[COGS]]</f>
        <v>3</v>
      </c>
      <c r="T101" s="7" t="str">
        <f t="shared" si="13"/>
        <v>low</v>
      </c>
      <c r="U101" s="7" t="str">
        <f>IF(OR(Table1[[#This Row],[Country]]="United states of America",Table1[[#This Row],[Country]]="Canada",Table1[[#This Row],[Country]]="Mexico"),"North America",IF(OR(Table1[[#This Row],[Country]]="France",Table1[[#This Row],[Country]]="Germany"),"Europe","other"))</f>
        <v>North America</v>
      </c>
    </row>
    <row r="102" spans="1:21">
      <c r="A102" s="7" t="s">
        <v>27</v>
      </c>
      <c r="B102" s="7" t="s">
        <v>20</v>
      </c>
      <c r="C102" s="8" t="s">
        <v>18</v>
      </c>
      <c r="D102" s="8" t="s">
        <v>33</v>
      </c>
      <c r="E102" s="7">
        <v>214</v>
      </c>
      <c r="F102" s="8">
        <v>3</v>
      </c>
      <c r="G102" s="8">
        <v>300</v>
      </c>
      <c r="H102" s="8">
        <f t="shared" si="7"/>
        <v>64200</v>
      </c>
      <c r="I102" s="8">
        <v>1284</v>
      </c>
      <c r="J102" s="8">
        <f t="shared" si="8"/>
        <v>62916</v>
      </c>
      <c r="K102" s="8">
        <v>53500</v>
      </c>
      <c r="L102" s="8">
        <f t="shared" si="9"/>
        <v>63558</v>
      </c>
      <c r="M102" s="9">
        <v>41548</v>
      </c>
      <c r="N102" s="7">
        <f t="shared" si="10"/>
        <v>10</v>
      </c>
      <c r="O102" s="10" t="str">
        <f t="shared" si="11"/>
        <v>October</v>
      </c>
      <c r="P102" s="10" t="str">
        <f t="shared" si="12"/>
        <v>2013</v>
      </c>
      <c r="Q102" s="8">
        <f>Table1[[#This Row],[Profit]]/Table1[[#This Row],[Units Sold]]</f>
        <v>297</v>
      </c>
      <c r="R102" s="27">
        <f>Table1[[#This Row],[Profit]]/Table1[[#This Row],[ Sales]]</f>
        <v>1.010204081632653</v>
      </c>
      <c r="S102" s="11">
        <f>Table1[[#This Row],[Profit]]/Table1[[#This Row],[COGS]]</f>
        <v>1.1879999999999999</v>
      </c>
      <c r="T102" s="7" t="str">
        <f t="shared" si="13"/>
        <v>high</v>
      </c>
      <c r="U102" s="7" t="str">
        <f>IF(OR(Table1[[#This Row],[Country]]="United states of America",Table1[[#This Row],[Country]]="Canada",Table1[[#This Row],[Country]]="Mexico"),"North America",IF(OR(Table1[[#This Row],[Country]]="France",Table1[[#This Row],[Country]]="Germany"),"Europe","other"))</f>
        <v>Europe</v>
      </c>
    </row>
    <row r="103" spans="1:21">
      <c r="A103" s="12" t="s">
        <v>16</v>
      </c>
      <c r="B103" s="12" t="s">
        <v>22</v>
      </c>
      <c r="C103" s="13" t="s">
        <v>18</v>
      </c>
      <c r="D103" s="13" t="s">
        <v>33</v>
      </c>
      <c r="E103" s="12">
        <v>2145</v>
      </c>
      <c r="F103" s="13">
        <v>3</v>
      </c>
      <c r="G103" s="13">
        <v>7</v>
      </c>
      <c r="H103" s="8">
        <f t="shared" si="7"/>
        <v>15015</v>
      </c>
      <c r="I103" s="13">
        <v>300.3</v>
      </c>
      <c r="J103" s="8">
        <f t="shared" si="8"/>
        <v>14714.7</v>
      </c>
      <c r="K103" s="13">
        <v>10725</v>
      </c>
      <c r="L103" s="8">
        <f t="shared" si="9"/>
        <v>8580</v>
      </c>
      <c r="M103" s="14">
        <v>41579</v>
      </c>
      <c r="N103" s="7">
        <f t="shared" si="10"/>
        <v>11</v>
      </c>
      <c r="O103" s="10" t="str">
        <f t="shared" si="11"/>
        <v>November</v>
      </c>
      <c r="P103" s="10" t="str">
        <f t="shared" si="12"/>
        <v>2013</v>
      </c>
      <c r="Q103" s="8">
        <f>Table1[[#This Row],[Profit]]/Table1[[#This Row],[Units Sold]]</f>
        <v>4</v>
      </c>
      <c r="R103" s="27">
        <f>Table1[[#This Row],[Profit]]/Table1[[#This Row],[ Sales]]</f>
        <v>0.58309037900874627</v>
      </c>
      <c r="S103" s="11">
        <f>Table1[[#This Row],[Profit]]/Table1[[#This Row],[COGS]]</f>
        <v>0.8</v>
      </c>
      <c r="T103" s="7" t="str">
        <f t="shared" si="13"/>
        <v>low</v>
      </c>
      <c r="U103" s="7" t="str">
        <f>IF(OR(Table1[[#This Row],[Country]]="United states of America",Table1[[#This Row],[Country]]="Canada",Table1[[#This Row],[Country]]="Mexico"),"North America",IF(OR(Table1[[#This Row],[Country]]="France",Table1[[#This Row],[Country]]="Germany"),"Europe","other"))</f>
        <v>Europe</v>
      </c>
    </row>
    <row r="104" spans="1:21">
      <c r="A104" s="7" t="s">
        <v>16</v>
      </c>
      <c r="B104" s="7" t="s">
        <v>17</v>
      </c>
      <c r="C104" s="8" t="s">
        <v>18</v>
      </c>
      <c r="D104" s="8" t="s">
        <v>33</v>
      </c>
      <c r="E104" s="7">
        <v>2852</v>
      </c>
      <c r="F104" s="8">
        <v>3</v>
      </c>
      <c r="G104" s="8">
        <v>350</v>
      </c>
      <c r="H104" s="8">
        <f t="shared" si="7"/>
        <v>998200</v>
      </c>
      <c r="I104" s="8">
        <v>19964</v>
      </c>
      <c r="J104" s="8">
        <f t="shared" si="8"/>
        <v>978236</v>
      </c>
      <c r="K104" s="8">
        <v>741520</v>
      </c>
      <c r="L104" s="8">
        <f t="shared" si="9"/>
        <v>989644</v>
      </c>
      <c r="M104" s="9">
        <v>41974</v>
      </c>
      <c r="N104" s="7">
        <f t="shared" si="10"/>
        <v>12</v>
      </c>
      <c r="O104" s="10" t="str">
        <f t="shared" si="11"/>
        <v>December</v>
      </c>
      <c r="P104" s="10" t="str">
        <f t="shared" si="12"/>
        <v>2014</v>
      </c>
      <c r="Q104" s="8">
        <f>Table1[[#This Row],[Profit]]/Table1[[#This Row],[Units Sold]]</f>
        <v>347</v>
      </c>
      <c r="R104" s="27">
        <f>Table1[[#This Row],[Profit]]/Table1[[#This Row],[ Sales]]</f>
        <v>1.0116618075801749</v>
      </c>
      <c r="S104" s="11">
        <f>Table1[[#This Row],[Profit]]/Table1[[#This Row],[COGS]]</f>
        <v>1.3346153846153845</v>
      </c>
      <c r="T104" s="7" t="str">
        <f t="shared" si="13"/>
        <v>high</v>
      </c>
      <c r="U104" s="7" t="str">
        <f>IF(OR(Table1[[#This Row],[Country]]="United states of America",Table1[[#This Row],[Country]]="Canada",Table1[[#This Row],[Country]]="Mexico"),"North America",IF(OR(Table1[[#This Row],[Country]]="France",Table1[[#This Row],[Country]]="Germany"),"Europe","other"))</f>
        <v>North America</v>
      </c>
    </row>
    <row r="105" spans="1:21">
      <c r="A105" s="12" t="s">
        <v>25</v>
      </c>
      <c r="B105" s="12" t="s">
        <v>28</v>
      </c>
      <c r="C105" s="13" t="s">
        <v>24</v>
      </c>
      <c r="D105" s="13" t="s">
        <v>33</v>
      </c>
      <c r="E105" s="12">
        <v>1142</v>
      </c>
      <c r="F105" s="13">
        <v>5</v>
      </c>
      <c r="G105" s="13">
        <v>12</v>
      </c>
      <c r="H105" s="8">
        <f t="shared" si="7"/>
        <v>13704</v>
      </c>
      <c r="I105" s="13">
        <v>274.08</v>
      </c>
      <c r="J105" s="8">
        <f t="shared" si="8"/>
        <v>13429.92</v>
      </c>
      <c r="K105" s="13">
        <v>3426</v>
      </c>
      <c r="L105" s="8">
        <f t="shared" si="9"/>
        <v>7994</v>
      </c>
      <c r="M105" s="14">
        <v>41791</v>
      </c>
      <c r="N105" s="7">
        <f t="shared" si="10"/>
        <v>6</v>
      </c>
      <c r="O105" s="10" t="str">
        <f t="shared" si="11"/>
        <v>June</v>
      </c>
      <c r="P105" s="10" t="str">
        <f t="shared" si="12"/>
        <v>2014</v>
      </c>
      <c r="Q105" s="8">
        <f>Table1[[#This Row],[Profit]]/Table1[[#This Row],[Units Sold]]</f>
        <v>7</v>
      </c>
      <c r="R105" s="27">
        <f>Table1[[#This Row],[Profit]]/Table1[[#This Row],[ Sales]]</f>
        <v>0.59523809523809523</v>
      </c>
      <c r="S105" s="11">
        <f>Table1[[#This Row],[Profit]]/Table1[[#This Row],[COGS]]</f>
        <v>2.3333333333333335</v>
      </c>
      <c r="T105" s="7" t="str">
        <f t="shared" si="13"/>
        <v>low</v>
      </c>
      <c r="U105" s="7" t="str">
        <f>IF(OR(Table1[[#This Row],[Country]]="United states of America",Table1[[#This Row],[Country]]="Canada",Table1[[#This Row],[Country]]="Mexico"),"North America",IF(OR(Table1[[#This Row],[Country]]="France",Table1[[#This Row],[Country]]="Germany"),"Europe","other"))</f>
        <v>North America</v>
      </c>
    </row>
    <row r="106" spans="1:21">
      <c r="A106" s="7" t="s">
        <v>16</v>
      </c>
      <c r="B106" s="7" t="s">
        <v>28</v>
      </c>
      <c r="C106" s="8" t="s">
        <v>24</v>
      </c>
      <c r="D106" s="8" t="s">
        <v>33</v>
      </c>
      <c r="E106" s="7">
        <v>1566</v>
      </c>
      <c r="F106" s="8">
        <v>5</v>
      </c>
      <c r="G106" s="8">
        <v>20</v>
      </c>
      <c r="H106" s="8">
        <f t="shared" si="7"/>
        <v>31320</v>
      </c>
      <c r="I106" s="8">
        <v>626.4</v>
      </c>
      <c r="J106" s="8">
        <f t="shared" si="8"/>
        <v>30693.599999999999</v>
      </c>
      <c r="K106" s="8">
        <v>15660</v>
      </c>
      <c r="L106" s="8">
        <f t="shared" si="9"/>
        <v>23490</v>
      </c>
      <c r="M106" s="9">
        <v>41913</v>
      </c>
      <c r="N106" s="7">
        <f t="shared" si="10"/>
        <v>10</v>
      </c>
      <c r="O106" s="10" t="str">
        <f t="shared" si="11"/>
        <v>October</v>
      </c>
      <c r="P106" s="10" t="str">
        <f t="shared" si="12"/>
        <v>2014</v>
      </c>
      <c r="Q106" s="8">
        <f>Table1[[#This Row],[Profit]]/Table1[[#This Row],[Units Sold]]</f>
        <v>15</v>
      </c>
      <c r="R106" s="27">
        <f>Table1[[#This Row],[Profit]]/Table1[[#This Row],[ Sales]]</f>
        <v>0.76530612244897966</v>
      </c>
      <c r="S106" s="11">
        <f>Table1[[#This Row],[Profit]]/Table1[[#This Row],[COGS]]</f>
        <v>1.5</v>
      </c>
      <c r="T106" s="7" t="str">
        <f t="shared" si="13"/>
        <v>low</v>
      </c>
      <c r="U106" s="7" t="str">
        <f>IF(OR(Table1[[#This Row],[Country]]="United states of America",Table1[[#This Row],[Country]]="Canada",Table1[[#This Row],[Country]]="Mexico"),"North America",IF(OR(Table1[[#This Row],[Country]]="France",Table1[[#This Row],[Country]]="Germany"),"Europe","other"))</f>
        <v>North America</v>
      </c>
    </row>
    <row r="107" spans="1:21">
      <c r="A107" s="12" t="s">
        <v>25</v>
      </c>
      <c r="B107" s="12" t="s">
        <v>23</v>
      </c>
      <c r="C107" s="13" t="s">
        <v>24</v>
      </c>
      <c r="D107" s="13" t="s">
        <v>33</v>
      </c>
      <c r="E107" s="12">
        <v>690</v>
      </c>
      <c r="F107" s="13">
        <v>5</v>
      </c>
      <c r="G107" s="13">
        <v>12</v>
      </c>
      <c r="H107" s="8">
        <f t="shared" si="7"/>
        <v>8280</v>
      </c>
      <c r="I107" s="13">
        <v>165.6</v>
      </c>
      <c r="J107" s="8">
        <f t="shared" si="8"/>
        <v>8114.4</v>
      </c>
      <c r="K107" s="13">
        <v>2070</v>
      </c>
      <c r="L107" s="8">
        <f t="shared" si="9"/>
        <v>4830</v>
      </c>
      <c r="M107" s="14">
        <v>41944</v>
      </c>
      <c r="N107" s="7">
        <f t="shared" si="10"/>
        <v>11</v>
      </c>
      <c r="O107" s="10" t="str">
        <f t="shared" si="11"/>
        <v>November</v>
      </c>
      <c r="P107" s="10" t="str">
        <f t="shared" si="12"/>
        <v>2014</v>
      </c>
      <c r="Q107" s="8">
        <f>Table1[[#This Row],[Profit]]/Table1[[#This Row],[Units Sold]]</f>
        <v>7</v>
      </c>
      <c r="R107" s="27">
        <f>Table1[[#This Row],[Profit]]/Table1[[#This Row],[ Sales]]</f>
        <v>0.59523809523809523</v>
      </c>
      <c r="S107" s="11">
        <f>Table1[[#This Row],[Profit]]/Table1[[#This Row],[COGS]]</f>
        <v>2.3333333333333335</v>
      </c>
      <c r="T107" s="7" t="str">
        <f t="shared" si="13"/>
        <v>low</v>
      </c>
      <c r="U107" s="7" t="str">
        <f>IF(OR(Table1[[#This Row],[Country]]="United states of America",Table1[[#This Row],[Country]]="Canada",Table1[[#This Row],[Country]]="Mexico"),"North America",IF(OR(Table1[[#This Row],[Country]]="France",Table1[[#This Row],[Country]]="Germany"),"Europe","other"))</f>
        <v>North America</v>
      </c>
    </row>
    <row r="108" spans="1:21">
      <c r="A108" s="7" t="s">
        <v>26</v>
      </c>
      <c r="B108" s="7" t="s">
        <v>23</v>
      </c>
      <c r="C108" s="8" t="s">
        <v>24</v>
      </c>
      <c r="D108" s="8" t="s">
        <v>33</v>
      </c>
      <c r="E108" s="7">
        <v>1660</v>
      </c>
      <c r="F108" s="8">
        <v>5</v>
      </c>
      <c r="G108" s="8">
        <v>125</v>
      </c>
      <c r="H108" s="8">
        <f t="shared" si="7"/>
        <v>207500</v>
      </c>
      <c r="I108" s="8">
        <v>4150</v>
      </c>
      <c r="J108" s="8">
        <f t="shared" si="8"/>
        <v>203350</v>
      </c>
      <c r="K108" s="8">
        <v>199200</v>
      </c>
      <c r="L108" s="8">
        <f t="shared" si="9"/>
        <v>199200</v>
      </c>
      <c r="M108" s="9">
        <v>41579</v>
      </c>
      <c r="N108" s="7">
        <f t="shared" si="10"/>
        <v>11</v>
      </c>
      <c r="O108" s="10" t="str">
        <f t="shared" si="11"/>
        <v>November</v>
      </c>
      <c r="P108" s="10" t="str">
        <f t="shared" si="12"/>
        <v>2013</v>
      </c>
      <c r="Q108" s="8">
        <f>Table1[[#This Row],[Profit]]/Table1[[#This Row],[Units Sold]]</f>
        <v>120</v>
      </c>
      <c r="R108" s="27">
        <f>Table1[[#This Row],[Profit]]/Table1[[#This Row],[ Sales]]</f>
        <v>0.97959183673469385</v>
      </c>
      <c r="S108" s="11">
        <f>Table1[[#This Row],[Profit]]/Table1[[#This Row],[COGS]]</f>
        <v>1</v>
      </c>
      <c r="T108" s="7" t="str">
        <f t="shared" si="13"/>
        <v>mid</v>
      </c>
      <c r="U108" s="7" t="str">
        <f>IF(OR(Table1[[#This Row],[Country]]="United states of America",Table1[[#This Row],[Country]]="Canada",Table1[[#This Row],[Country]]="Mexico"),"North America",IF(OR(Table1[[#This Row],[Country]]="France",Table1[[#This Row],[Country]]="Germany"),"Europe","other"))</f>
        <v>North America</v>
      </c>
    </row>
    <row r="109" spans="1:21">
      <c r="A109" s="12" t="s">
        <v>21</v>
      </c>
      <c r="B109" s="12" t="s">
        <v>17</v>
      </c>
      <c r="C109" s="13" t="s">
        <v>29</v>
      </c>
      <c r="D109" s="13" t="s">
        <v>33</v>
      </c>
      <c r="E109" s="12">
        <v>2363</v>
      </c>
      <c r="F109" s="13">
        <v>10</v>
      </c>
      <c r="G109" s="13">
        <v>15</v>
      </c>
      <c r="H109" s="8">
        <f t="shared" si="7"/>
        <v>35445</v>
      </c>
      <c r="I109" s="13">
        <v>708.9</v>
      </c>
      <c r="J109" s="8">
        <f t="shared" si="8"/>
        <v>34736.1</v>
      </c>
      <c r="K109" s="13">
        <v>23630</v>
      </c>
      <c r="L109" s="8">
        <f t="shared" si="9"/>
        <v>11815</v>
      </c>
      <c r="M109" s="14">
        <v>41671</v>
      </c>
      <c r="N109" s="7">
        <f t="shared" si="10"/>
        <v>2</v>
      </c>
      <c r="O109" s="10" t="str">
        <f t="shared" si="11"/>
        <v>February</v>
      </c>
      <c r="P109" s="10" t="str">
        <f t="shared" si="12"/>
        <v>2014</v>
      </c>
      <c r="Q109" s="8">
        <f>Table1[[#This Row],[Profit]]/Table1[[#This Row],[Units Sold]]</f>
        <v>5</v>
      </c>
      <c r="R109" s="27">
        <f>Table1[[#This Row],[Profit]]/Table1[[#This Row],[ Sales]]</f>
        <v>0.3401360544217687</v>
      </c>
      <c r="S109" s="11">
        <f>Table1[[#This Row],[Profit]]/Table1[[#This Row],[COGS]]</f>
        <v>0.5</v>
      </c>
      <c r="T109" s="7" t="str">
        <f t="shared" si="13"/>
        <v>low</v>
      </c>
      <c r="U109" s="7" t="str">
        <f>IF(OR(Table1[[#This Row],[Country]]="United states of America",Table1[[#This Row],[Country]]="Canada",Table1[[#This Row],[Country]]="Mexico"),"North America",IF(OR(Table1[[#This Row],[Country]]="France",Table1[[#This Row],[Country]]="Germany"),"Europe","other"))</f>
        <v>North America</v>
      </c>
    </row>
    <row r="110" spans="1:21">
      <c r="A110" s="7" t="s">
        <v>27</v>
      </c>
      <c r="B110" s="7" t="s">
        <v>22</v>
      </c>
      <c r="C110" s="8" t="s">
        <v>29</v>
      </c>
      <c r="D110" s="8" t="s">
        <v>33</v>
      </c>
      <c r="E110" s="7">
        <v>918</v>
      </c>
      <c r="F110" s="8">
        <v>10</v>
      </c>
      <c r="G110" s="8">
        <v>300</v>
      </c>
      <c r="H110" s="8">
        <f t="shared" si="7"/>
        <v>275400</v>
      </c>
      <c r="I110" s="8">
        <v>5508</v>
      </c>
      <c r="J110" s="8">
        <f t="shared" si="8"/>
        <v>269892</v>
      </c>
      <c r="K110" s="8">
        <v>229500</v>
      </c>
      <c r="L110" s="8">
        <f t="shared" si="9"/>
        <v>266220</v>
      </c>
      <c r="M110" s="9">
        <v>41760</v>
      </c>
      <c r="N110" s="7">
        <f t="shared" si="10"/>
        <v>5</v>
      </c>
      <c r="O110" s="10" t="str">
        <f t="shared" si="11"/>
        <v>May</v>
      </c>
      <c r="P110" s="10" t="str">
        <f t="shared" si="12"/>
        <v>2014</v>
      </c>
      <c r="Q110" s="8">
        <f>Table1[[#This Row],[Profit]]/Table1[[#This Row],[Units Sold]]</f>
        <v>290</v>
      </c>
      <c r="R110" s="27">
        <f>Table1[[#This Row],[Profit]]/Table1[[#This Row],[ Sales]]</f>
        <v>0.98639455782312924</v>
      </c>
      <c r="S110" s="11">
        <f>Table1[[#This Row],[Profit]]/Table1[[#This Row],[COGS]]</f>
        <v>1.1599999999999999</v>
      </c>
      <c r="T110" s="7" t="str">
        <f t="shared" si="13"/>
        <v>high</v>
      </c>
      <c r="U110" s="7" t="str">
        <f>IF(OR(Table1[[#This Row],[Country]]="United states of America",Table1[[#This Row],[Country]]="Canada",Table1[[#This Row],[Country]]="Mexico"),"North America",IF(OR(Table1[[#This Row],[Country]]="France",Table1[[#This Row],[Country]]="Germany"),"Europe","other"))</f>
        <v>Europe</v>
      </c>
    </row>
    <row r="111" spans="1:21">
      <c r="A111" s="12" t="s">
        <v>27</v>
      </c>
      <c r="B111" s="12" t="s">
        <v>20</v>
      </c>
      <c r="C111" s="13" t="s">
        <v>29</v>
      </c>
      <c r="D111" s="13" t="s">
        <v>33</v>
      </c>
      <c r="E111" s="12">
        <v>1728</v>
      </c>
      <c r="F111" s="13">
        <v>10</v>
      </c>
      <c r="G111" s="13">
        <v>300</v>
      </c>
      <c r="H111" s="8">
        <f t="shared" si="7"/>
        <v>518400</v>
      </c>
      <c r="I111" s="13">
        <v>10368</v>
      </c>
      <c r="J111" s="8">
        <f t="shared" si="8"/>
        <v>508032</v>
      </c>
      <c r="K111" s="13">
        <v>432000</v>
      </c>
      <c r="L111" s="8">
        <f t="shared" si="9"/>
        <v>501120</v>
      </c>
      <c r="M111" s="14">
        <v>41760</v>
      </c>
      <c r="N111" s="7">
        <f t="shared" si="10"/>
        <v>5</v>
      </c>
      <c r="O111" s="10" t="str">
        <f t="shared" si="11"/>
        <v>May</v>
      </c>
      <c r="P111" s="10" t="str">
        <f t="shared" si="12"/>
        <v>2014</v>
      </c>
      <c r="Q111" s="8">
        <f>Table1[[#This Row],[Profit]]/Table1[[#This Row],[Units Sold]]</f>
        <v>290</v>
      </c>
      <c r="R111" s="27">
        <f>Table1[[#This Row],[Profit]]/Table1[[#This Row],[ Sales]]</f>
        <v>0.98639455782312924</v>
      </c>
      <c r="S111" s="11">
        <f>Table1[[#This Row],[Profit]]/Table1[[#This Row],[COGS]]</f>
        <v>1.1599999999999999</v>
      </c>
      <c r="T111" s="7" t="str">
        <f t="shared" si="13"/>
        <v>high</v>
      </c>
      <c r="U111" s="7" t="str">
        <f>IF(OR(Table1[[#This Row],[Country]]="United states of America",Table1[[#This Row],[Country]]="Canada",Table1[[#This Row],[Country]]="Mexico"),"North America",IF(OR(Table1[[#This Row],[Country]]="France",Table1[[#This Row],[Country]]="Germany"),"Europe","other"))</f>
        <v>Europe</v>
      </c>
    </row>
    <row r="112" spans="1:21">
      <c r="A112" s="7" t="s">
        <v>25</v>
      </c>
      <c r="B112" s="7" t="s">
        <v>28</v>
      </c>
      <c r="C112" s="8" t="s">
        <v>29</v>
      </c>
      <c r="D112" s="8" t="s">
        <v>33</v>
      </c>
      <c r="E112" s="7">
        <v>1142</v>
      </c>
      <c r="F112" s="8">
        <v>10</v>
      </c>
      <c r="G112" s="8">
        <v>12</v>
      </c>
      <c r="H112" s="8">
        <f t="shared" si="7"/>
        <v>13704</v>
      </c>
      <c r="I112" s="8">
        <v>274.08</v>
      </c>
      <c r="J112" s="8">
        <f t="shared" si="8"/>
        <v>13429.92</v>
      </c>
      <c r="K112" s="8">
        <v>3426</v>
      </c>
      <c r="L112" s="8">
        <f t="shared" si="9"/>
        <v>2284</v>
      </c>
      <c r="M112" s="9">
        <v>41791</v>
      </c>
      <c r="N112" s="7">
        <f t="shared" si="10"/>
        <v>6</v>
      </c>
      <c r="O112" s="10" t="str">
        <f t="shared" si="11"/>
        <v>June</v>
      </c>
      <c r="P112" s="10" t="str">
        <f t="shared" si="12"/>
        <v>2014</v>
      </c>
      <c r="Q112" s="8">
        <f>Table1[[#This Row],[Profit]]/Table1[[#This Row],[Units Sold]]</f>
        <v>2</v>
      </c>
      <c r="R112" s="27">
        <f>Table1[[#This Row],[Profit]]/Table1[[#This Row],[ Sales]]</f>
        <v>0.17006802721088435</v>
      </c>
      <c r="S112" s="11">
        <f>Table1[[#This Row],[Profit]]/Table1[[#This Row],[COGS]]</f>
        <v>0.66666666666666663</v>
      </c>
      <c r="T112" s="7" t="str">
        <f t="shared" si="13"/>
        <v>low</v>
      </c>
      <c r="U112" s="7" t="str">
        <f>IF(OR(Table1[[#This Row],[Country]]="United states of America",Table1[[#This Row],[Country]]="Canada",Table1[[#This Row],[Country]]="Mexico"),"North America",IF(OR(Table1[[#This Row],[Country]]="France",Table1[[#This Row],[Country]]="Germany"),"Europe","other"))</f>
        <v>North America</v>
      </c>
    </row>
    <row r="113" spans="1:21">
      <c r="A113" s="12" t="s">
        <v>26</v>
      </c>
      <c r="B113" s="12" t="s">
        <v>23</v>
      </c>
      <c r="C113" s="13" t="s">
        <v>29</v>
      </c>
      <c r="D113" s="13" t="s">
        <v>33</v>
      </c>
      <c r="E113" s="12">
        <v>662</v>
      </c>
      <c r="F113" s="13">
        <v>10</v>
      </c>
      <c r="G113" s="13">
        <v>125</v>
      </c>
      <c r="H113" s="8">
        <f t="shared" si="7"/>
        <v>82750</v>
      </c>
      <c r="I113" s="13">
        <v>1655</v>
      </c>
      <c r="J113" s="8">
        <f t="shared" si="8"/>
        <v>81095</v>
      </c>
      <c r="K113" s="13">
        <v>79440</v>
      </c>
      <c r="L113" s="8">
        <f t="shared" si="9"/>
        <v>76130</v>
      </c>
      <c r="M113" s="14">
        <v>41791</v>
      </c>
      <c r="N113" s="7">
        <f t="shared" si="10"/>
        <v>6</v>
      </c>
      <c r="O113" s="10" t="str">
        <f t="shared" si="11"/>
        <v>June</v>
      </c>
      <c r="P113" s="10" t="str">
        <f t="shared" si="12"/>
        <v>2014</v>
      </c>
      <c r="Q113" s="8">
        <f>Table1[[#This Row],[Profit]]/Table1[[#This Row],[Units Sold]]</f>
        <v>115</v>
      </c>
      <c r="R113" s="27">
        <f>Table1[[#This Row],[Profit]]/Table1[[#This Row],[ Sales]]</f>
        <v>0.93877551020408168</v>
      </c>
      <c r="S113" s="11">
        <f>Table1[[#This Row],[Profit]]/Table1[[#This Row],[COGS]]</f>
        <v>0.95833333333333337</v>
      </c>
      <c r="T113" s="7" t="str">
        <f t="shared" si="13"/>
        <v>mid</v>
      </c>
      <c r="U113" s="7" t="str">
        <f>IF(OR(Table1[[#This Row],[Country]]="United states of America",Table1[[#This Row],[Country]]="Canada",Table1[[#This Row],[Country]]="Mexico"),"North America",IF(OR(Table1[[#This Row],[Country]]="France",Table1[[#This Row],[Country]]="Germany"),"Europe","other"))</f>
        <v>North America</v>
      </c>
    </row>
    <row r="114" spans="1:21">
      <c r="A114" s="7" t="s">
        <v>25</v>
      </c>
      <c r="B114" s="7" t="s">
        <v>17</v>
      </c>
      <c r="C114" s="8" t="s">
        <v>29</v>
      </c>
      <c r="D114" s="8" t="s">
        <v>33</v>
      </c>
      <c r="E114" s="7">
        <v>1295</v>
      </c>
      <c r="F114" s="8">
        <v>10</v>
      </c>
      <c r="G114" s="8">
        <v>12</v>
      </c>
      <c r="H114" s="8">
        <f t="shared" si="7"/>
        <v>15540</v>
      </c>
      <c r="I114" s="8">
        <v>310.8</v>
      </c>
      <c r="J114" s="8">
        <f t="shared" si="8"/>
        <v>15229.2</v>
      </c>
      <c r="K114" s="8">
        <v>3885</v>
      </c>
      <c r="L114" s="8">
        <f t="shared" si="9"/>
        <v>2590</v>
      </c>
      <c r="M114" s="9">
        <v>41913</v>
      </c>
      <c r="N114" s="7">
        <f t="shared" si="10"/>
        <v>10</v>
      </c>
      <c r="O114" s="10" t="str">
        <f t="shared" si="11"/>
        <v>October</v>
      </c>
      <c r="P114" s="10" t="str">
        <f t="shared" si="12"/>
        <v>2014</v>
      </c>
      <c r="Q114" s="8">
        <f>Table1[[#This Row],[Profit]]/Table1[[#This Row],[Units Sold]]</f>
        <v>2</v>
      </c>
      <c r="R114" s="27">
        <f>Table1[[#This Row],[Profit]]/Table1[[#This Row],[ Sales]]</f>
        <v>0.17006802721088435</v>
      </c>
      <c r="S114" s="11">
        <f>Table1[[#This Row],[Profit]]/Table1[[#This Row],[COGS]]</f>
        <v>0.66666666666666663</v>
      </c>
      <c r="T114" s="7" t="str">
        <f t="shared" si="13"/>
        <v>low</v>
      </c>
      <c r="U114" s="7" t="str">
        <f>IF(OR(Table1[[#This Row],[Country]]="United states of America",Table1[[#This Row],[Country]]="Canada",Table1[[#This Row],[Country]]="Mexico"),"North America",IF(OR(Table1[[#This Row],[Country]]="France",Table1[[#This Row],[Country]]="Germany"),"Europe","other"))</f>
        <v>North America</v>
      </c>
    </row>
    <row r="115" spans="1:21">
      <c r="A115" s="12" t="s">
        <v>26</v>
      </c>
      <c r="B115" s="12" t="s">
        <v>20</v>
      </c>
      <c r="C115" s="13" t="s">
        <v>29</v>
      </c>
      <c r="D115" s="13" t="s">
        <v>33</v>
      </c>
      <c r="E115" s="12">
        <v>809</v>
      </c>
      <c r="F115" s="13">
        <v>10</v>
      </c>
      <c r="G115" s="13">
        <v>125</v>
      </c>
      <c r="H115" s="8">
        <f t="shared" si="7"/>
        <v>101125</v>
      </c>
      <c r="I115" s="13">
        <v>2022.5</v>
      </c>
      <c r="J115" s="8">
        <f t="shared" si="8"/>
        <v>99102.5</v>
      </c>
      <c r="K115" s="13">
        <v>97080</v>
      </c>
      <c r="L115" s="8">
        <f t="shared" si="9"/>
        <v>93035</v>
      </c>
      <c r="M115" s="14">
        <v>41548</v>
      </c>
      <c r="N115" s="7">
        <f t="shared" si="10"/>
        <v>10</v>
      </c>
      <c r="O115" s="10" t="str">
        <f t="shared" si="11"/>
        <v>October</v>
      </c>
      <c r="P115" s="10" t="str">
        <f t="shared" si="12"/>
        <v>2013</v>
      </c>
      <c r="Q115" s="8">
        <f>Table1[[#This Row],[Profit]]/Table1[[#This Row],[Units Sold]]</f>
        <v>115</v>
      </c>
      <c r="R115" s="27">
        <f>Table1[[#This Row],[Profit]]/Table1[[#This Row],[ Sales]]</f>
        <v>0.93877551020408168</v>
      </c>
      <c r="S115" s="11">
        <f>Table1[[#This Row],[Profit]]/Table1[[#This Row],[COGS]]</f>
        <v>0.95833333333333337</v>
      </c>
      <c r="T115" s="7" t="str">
        <f t="shared" si="13"/>
        <v>mid</v>
      </c>
      <c r="U115" s="7" t="str">
        <f>IF(OR(Table1[[#This Row],[Country]]="United states of America",Table1[[#This Row],[Country]]="Canada",Table1[[#This Row],[Country]]="Mexico"),"North America",IF(OR(Table1[[#This Row],[Country]]="France",Table1[[#This Row],[Country]]="Germany"),"Europe","other"))</f>
        <v>Europe</v>
      </c>
    </row>
    <row r="116" spans="1:21">
      <c r="A116" s="7" t="s">
        <v>26</v>
      </c>
      <c r="B116" s="7" t="s">
        <v>23</v>
      </c>
      <c r="C116" s="8" t="s">
        <v>29</v>
      </c>
      <c r="D116" s="8" t="s">
        <v>33</v>
      </c>
      <c r="E116" s="7">
        <v>2145</v>
      </c>
      <c r="F116" s="8">
        <v>10</v>
      </c>
      <c r="G116" s="8">
        <v>125</v>
      </c>
      <c r="H116" s="8">
        <f t="shared" si="7"/>
        <v>268125</v>
      </c>
      <c r="I116" s="8">
        <v>5362.5</v>
      </c>
      <c r="J116" s="8">
        <f t="shared" si="8"/>
        <v>262762.5</v>
      </c>
      <c r="K116" s="8">
        <v>257400</v>
      </c>
      <c r="L116" s="8">
        <f t="shared" si="9"/>
        <v>246675</v>
      </c>
      <c r="M116" s="9">
        <v>41548</v>
      </c>
      <c r="N116" s="7">
        <f t="shared" si="10"/>
        <v>10</v>
      </c>
      <c r="O116" s="10" t="str">
        <f t="shared" si="11"/>
        <v>October</v>
      </c>
      <c r="P116" s="10" t="str">
        <f t="shared" si="12"/>
        <v>2013</v>
      </c>
      <c r="Q116" s="8">
        <f>Table1[[#This Row],[Profit]]/Table1[[#This Row],[Units Sold]]</f>
        <v>115</v>
      </c>
      <c r="R116" s="27">
        <f>Table1[[#This Row],[Profit]]/Table1[[#This Row],[ Sales]]</f>
        <v>0.93877551020408168</v>
      </c>
      <c r="S116" s="11">
        <f>Table1[[#This Row],[Profit]]/Table1[[#This Row],[COGS]]</f>
        <v>0.95833333333333337</v>
      </c>
      <c r="T116" s="7" t="str">
        <f t="shared" si="13"/>
        <v>mid</v>
      </c>
      <c r="U116" s="7" t="str">
        <f>IF(OR(Table1[[#This Row],[Country]]="United states of America",Table1[[#This Row],[Country]]="Canada",Table1[[#This Row],[Country]]="Mexico"),"North America",IF(OR(Table1[[#This Row],[Country]]="France",Table1[[#This Row],[Country]]="Germany"),"Europe","other"))</f>
        <v>North America</v>
      </c>
    </row>
    <row r="117" spans="1:21">
      <c r="A117" s="12" t="s">
        <v>25</v>
      </c>
      <c r="B117" s="12" t="s">
        <v>22</v>
      </c>
      <c r="C117" s="13" t="s">
        <v>29</v>
      </c>
      <c r="D117" s="13" t="s">
        <v>33</v>
      </c>
      <c r="E117" s="12">
        <v>1785</v>
      </c>
      <c r="F117" s="13">
        <v>10</v>
      </c>
      <c r="G117" s="13">
        <v>12</v>
      </c>
      <c r="H117" s="8">
        <f t="shared" si="7"/>
        <v>21420</v>
      </c>
      <c r="I117" s="13">
        <v>428.4</v>
      </c>
      <c r="J117" s="8">
        <f t="shared" si="8"/>
        <v>20991.599999999999</v>
      </c>
      <c r="K117" s="13">
        <v>5355</v>
      </c>
      <c r="L117" s="8">
        <f t="shared" si="9"/>
        <v>3570</v>
      </c>
      <c r="M117" s="14">
        <v>41579</v>
      </c>
      <c r="N117" s="7">
        <f t="shared" si="10"/>
        <v>11</v>
      </c>
      <c r="O117" s="10" t="str">
        <f t="shared" si="11"/>
        <v>November</v>
      </c>
      <c r="P117" s="10" t="str">
        <f t="shared" si="12"/>
        <v>2013</v>
      </c>
      <c r="Q117" s="8">
        <f>Table1[[#This Row],[Profit]]/Table1[[#This Row],[Units Sold]]</f>
        <v>2</v>
      </c>
      <c r="R117" s="27">
        <f>Table1[[#This Row],[Profit]]/Table1[[#This Row],[ Sales]]</f>
        <v>0.17006802721088438</v>
      </c>
      <c r="S117" s="11">
        <f>Table1[[#This Row],[Profit]]/Table1[[#This Row],[COGS]]</f>
        <v>0.66666666666666663</v>
      </c>
      <c r="T117" s="7" t="str">
        <f t="shared" si="13"/>
        <v>low</v>
      </c>
      <c r="U117" s="7" t="str">
        <f>IF(OR(Table1[[#This Row],[Country]]="United states of America",Table1[[#This Row],[Country]]="Canada",Table1[[#This Row],[Country]]="Mexico"),"North America",IF(OR(Table1[[#This Row],[Country]]="France",Table1[[#This Row],[Country]]="Germany"),"Europe","other"))</f>
        <v>Europe</v>
      </c>
    </row>
    <row r="118" spans="1:21">
      <c r="A118" s="7" t="s">
        <v>27</v>
      </c>
      <c r="B118" s="7" t="s">
        <v>17</v>
      </c>
      <c r="C118" s="8" t="s">
        <v>29</v>
      </c>
      <c r="D118" s="8" t="s">
        <v>33</v>
      </c>
      <c r="E118" s="7">
        <v>1916</v>
      </c>
      <c r="F118" s="8">
        <v>10</v>
      </c>
      <c r="G118" s="8">
        <v>300</v>
      </c>
      <c r="H118" s="8">
        <f t="shared" si="7"/>
        <v>574800</v>
      </c>
      <c r="I118" s="8">
        <v>11496</v>
      </c>
      <c r="J118" s="8">
        <f t="shared" si="8"/>
        <v>563304</v>
      </c>
      <c r="K118" s="8">
        <v>479000</v>
      </c>
      <c r="L118" s="8">
        <f t="shared" si="9"/>
        <v>555640</v>
      </c>
      <c r="M118" s="9">
        <v>41974</v>
      </c>
      <c r="N118" s="7">
        <f t="shared" si="10"/>
        <v>12</v>
      </c>
      <c r="O118" s="10" t="str">
        <f t="shared" si="11"/>
        <v>December</v>
      </c>
      <c r="P118" s="10" t="str">
        <f t="shared" si="12"/>
        <v>2014</v>
      </c>
      <c r="Q118" s="8">
        <f>Table1[[#This Row],[Profit]]/Table1[[#This Row],[Units Sold]]</f>
        <v>290</v>
      </c>
      <c r="R118" s="27">
        <f>Table1[[#This Row],[Profit]]/Table1[[#This Row],[ Sales]]</f>
        <v>0.98639455782312924</v>
      </c>
      <c r="S118" s="11">
        <f>Table1[[#This Row],[Profit]]/Table1[[#This Row],[COGS]]</f>
        <v>1.1599999999999999</v>
      </c>
      <c r="T118" s="7" t="str">
        <f t="shared" si="13"/>
        <v>high</v>
      </c>
      <c r="U118" s="7" t="str">
        <f>IF(OR(Table1[[#This Row],[Country]]="United states of America",Table1[[#This Row],[Country]]="Canada",Table1[[#This Row],[Country]]="Mexico"),"North America",IF(OR(Table1[[#This Row],[Country]]="France",Table1[[#This Row],[Country]]="Germany"),"Europe","other"))</f>
        <v>North America</v>
      </c>
    </row>
    <row r="119" spans="1:21">
      <c r="A119" s="12" t="s">
        <v>16</v>
      </c>
      <c r="B119" s="12" t="s">
        <v>17</v>
      </c>
      <c r="C119" s="13" t="s">
        <v>29</v>
      </c>
      <c r="D119" s="13" t="s">
        <v>33</v>
      </c>
      <c r="E119" s="12">
        <v>2852</v>
      </c>
      <c r="F119" s="13">
        <v>10</v>
      </c>
      <c r="G119" s="13">
        <v>350</v>
      </c>
      <c r="H119" s="8">
        <f t="shared" si="7"/>
        <v>998200</v>
      </c>
      <c r="I119" s="13">
        <v>19964</v>
      </c>
      <c r="J119" s="8">
        <f t="shared" si="8"/>
        <v>978236</v>
      </c>
      <c r="K119" s="13">
        <v>741520</v>
      </c>
      <c r="L119" s="8">
        <f t="shared" si="9"/>
        <v>969680</v>
      </c>
      <c r="M119" s="14">
        <v>41974</v>
      </c>
      <c r="N119" s="7">
        <f t="shared" si="10"/>
        <v>12</v>
      </c>
      <c r="O119" s="10" t="str">
        <f t="shared" si="11"/>
        <v>December</v>
      </c>
      <c r="P119" s="10" t="str">
        <f t="shared" si="12"/>
        <v>2014</v>
      </c>
      <c r="Q119" s="8">
        <f>Table1[[#This Row],[Profit]]/Table1[[#This Row],[Units Sold]]</f>
        <v>340</v>
      </c>
      <c r="R119" s="27">
        <f>Table1[[#This Row],[Profit]]/Table1[[#This Row],[ Sales]]</f>
        <v>0.99125364431486884</v>
      </c>
      <c r="S119" s="11">
        <f>Table1[[#This Row],[Profit]]/Table1[[#This Row],[COGS]]</f>
        <v>1.3076923076923077</v>
      </c>
      <c r="T119" s="7" t="str">
        <f t="shared" si="13"/>
        <v>high</v>
      </c>
      <c r="U119" s="7" t="str">
        <f>IF(OR(Table1[[#This Row],[Country]]="United states of America",Table1[[#This Row],[Country]]="Canada",Table1[[#This Row],[Country]]="Mexico"),"North America",IF(OR(Table1[[#This Row],[Country]]="France",Table1[[#This Row],[Country]]="Germany"),"Europe","other"))</f>
        <v>North America</v>
      </c>
    </row>
    <row r="120" spans="1:21">
      <c r="A120" s="7" t="s">
        <v>26</v>
      </c>
      <c r="B120" s="7" t="s">
        <v>17</v>
      </c>
      <c r="C120" s="8" t="s">
        <v>29</v>
      </c>
      <c r="D120" s="8" t="s">
        <v>33</v>
      </c>
      <c r="E120" s="7">
        <v>2729</v>
      </c>
      <c r="F120" s="8">
        <v>10</v>
      </c>
      <c r="G120" s="8">
        <v>125</v>
      </c>
      <c r="H120" s="8">
        <f t="shared" si="7"/>
        <v>341125</v>
      </c>
      <c r="I120" s="8">
        <v>6822.5</v>
      </c>
      <c r="J120" s="8">
        <f t="shared" si="8"/>
        <v>334302.5</v>
      </c>
      <c r="K120" s="8">
        <v>327480</v>
      </c>
      <c r="L120" s="8">
        <f t="shared" si="9"/>
        <v>313835</v>
      </c>
      <c r="M120" s="9">
        <v>41974</v>
      </c>
      <c r="N120" s="7">
        <f t="shared" si="10"/>
        <v>12</v>
      </c>
      <c r="O120" s="10" t="str">
        <f t="shared" si="11"/>
        <v>December</v>
      </c>
      <c r="P120" s="10" t="str">
        <f t="shared" si="12"/>
        <v>2014</v>
      </c>
      <c r="Q120" s="8">
        <f>Table1[[#This Row],[Profit]]/Table1[[#This Row],[Units Sold]]</f>
        <v>115</v>
      </c>
      <c r="R120" s="27">
        <f>Table1[[#This Row],[Profit]]/Table1[[#This Row],[ Sales]]</f>
        <v>0.93877551020408168</v>
      </c>
      <c r="S120" s="11">
        <f>Table1[[#This Row],[Profit]]/Table1[[#This Row],[COGS]]</f>
        <v>0.95833333333333337</v>
      </c>
      <c r="T120" s="7" t="str">
        <f t="shared" si="13"/>
        <v>mid</v>
      </c>
      <c r="U120" s="7" t="str">
        <f>IF(OR(Table1[[#This Row],[Country]]="United states of America",Table1[[#This Row],[Country]]="Canada",Table1[[#This Row],[Country]]="Mexico"),"North America",IF(OR(Table1[[#This Row],[Country]]="France",Table1[[#This Row],[Country]]="Germany"),"Europe","other"))</f>
        <v>North America</v>
      </c>
    </row>
    <row r="121" spans="1:21">
      <c r="A121" s="12" t="s">
        <v>21</v>
      </c>
      <c r="B121" s="12" t="s">
        <v>28</v>
      </c>
      <c r="C121" s="13" t="s">
        <v>29</v>
      </c>
      <c r="D121" s="13" t="s">
        <v>33</v>
      </c>
      <c r="E121" s="12">
        <v>1925</v>
      </c>
      <c r="F121" s="13">
        <v>10</v>
      </c>
      <c r="G121" s="13">
        <v>15</v>
      </c>
      <c r="H121" s="8">
        <f t="shared" si="7"/>
        <v>28875</v>
      </c>
      <c r="I121" s="13">
        <v>577.5</v>
      </c>
      <c r="J121" s="8">
        <f t="shared" si="8"/>
        <v>28297.5</v>
      </c>
      <c r="K121" s="13">
        <v>19250</v>
      </c>
      <c r="L121" s="8">
        <f t="shared" si="9"/>
        <v>9625</v>
      </c>
      <c r="M121" s="14">
        <v>41609</v>
      </c>
      <c r="N121" s="7">
        <f t="shared" si="10"/>
        <v>12</v>
      </c>
      <c r="O121" s="10" t="str">
        <f t="shared" si="11"/>
        <v>December</v>
      </c>
      <c r="P121" s="10" t="str">
        <f t="shared" si="12"/>
        <v>2013</v>
      </c>
      <c r="Q121" s="8">
        <f>Table1[[#This Row],[Profit]]/Table1[[#This Row],[Units Sold]]</f>
        <v>5</v>
      </c>
      <c r="R121" s="27">
        <f>Table1[[#This Row],[Profit]]/Table1[[#This Row],[ Sales]]</f>
        <v>0.3401360544217687</v>
      </c>
      <c r="S121" s="11">
        <f>Table1[[#This Row],[Profit]]/Table1[[#This Row],[COGS]]</f>
        <v>0.5</v>
      </c>
      <c r="T121" s="7" t="str">
        <f t="shared" si="13"/>
        <v>low</v>
      </c>
      <c r="U121" s="7" t="str">
        <f>IF(OR(Table1[[#This Row],[Country]]="United states of America",Table1[[#This Row],[Country]]="Canada",Table1[[#This Row],[Country]]="Mexico"),"North America",IF(OR(Table1[[#This Row],[Country]]="France",Table1[[#This Row],[Country]]="Germany"),"Europe","other"))</f>
        <v>North America</v>
      </c>
    </row>
    <row r="122" spans="1:21">
      <c r="A122" s="7" t="s">
        <v>16</v>
      </c>
      <c r="B122" s="7" t="s">
        <v>28</v>
      </c>
      <c r="C122" s="8" t="s">
        <v>29</v>
      </c>
      <c r="D122" s="8" t="s">
        <v>33</v>
      </c>
      <c r="E122" s="7">
        <v>2013</v>
      </c>
      <c r="F122" s="8">
        <v>10</v>
      </c>
      <c r="G122" s="8">
        <v>7</v>
      </c>
      <c r="H122" s="8">
        <f t="shared" si="7"/>
        <v>14091</v>
      </c>
      <c r="I122" s="8">
        <v>281.82</v>
      </c>
      <c r="J122" s="8">
        <f t="shared" si="8"/>
        <v>13809.18</v>
      </c>
      <c r="K122" s="8">
        <v>10065</v>
      </c>
      <c r="L122" s="8">
        <f t="shared" si="9"/>
        <v>-6039</v>
      </c>
      <c r="M122" s="9">
        <v>41609</v>
      </c>
      <c r="N122" s="7">
        <f t="shared" si="10"/>
        <v>12</v>
      </c>
      <c r="O122" s="10" t="str">
        <f t="shared" si="11"/>
        <v>December</v>
      </c>
      <c r="P122" s="10" t="str">
        <f t="shared" si="12"/>
        <v>2013</v>
      </c>
      <c r="Q122" s="8">
        <f>Table1[[#This Row],[Profit]]/Table1[[#This Row],[Units Sold]]</f>
        <v>-3</v>
      </c>
      <c r="R122" s="27">
        <f>Table1[[#This Row],[Profit]]/Table1[[#This Row],[ Sales]]</f>
        <v>-0.43731778425655976</v>
      </c>
      <c r="S122" s="11">
        <f>Table1[[#This Row],[Profit]]/Table1[[#This Row],[COGS]]</f>
        <v>-0.6</v>
      </c>
      <c r="T122" s="7" t="str">
        <f t="shared" si="13"/>
        <v>low</v>
      </c>
      <c r="U122" s="7" t="str">
        <f>IF(OR(Table1[[#This Row],[Country]]="United states of America",Table1[[#This Row],[Country]]="Canada",Table1[[#This Row],[Country]]="Mexico"),"North America",IF(OR(Table1[[#This Row],[Country]]="France",Table1[[#This Row],[Country]]="Germany"),"Europe","other"))</f>
        <v>North America</v>
      </c>
    </row>
    <row r="123" spans="1:21">
      <c r="A123" s="12" t="s">
        <v>25</v>
      </c>
      <c r="B123" s="12" t="s">
        <v>22</v>
      </c>
      <c r="C123" s="13" t="s">
        <v>29</v>
      </c>
      <c r="D123" s="13" t="s">
        <v>33</v>
      </c>
      <c r="E123" s="12">
        <v>1055</v>
      </c>
      <c r="F123" s="13">
        <v>10</v>
      </c>
      <c r="G123" s="13">
        <v>12</v>
      </c>
      <c r="H123" s="8">
        <f t="shared" si="7"/>
        <v>12660</v>
      </c>
      <c r="I123" s="13">
        <v>253.2</v>
      </c>
      <c r="J123" s="8">
        <f t="shared" si="8"/>
        <v>12406.8</v>
      </c>
      <c r="K123" s="13">
        <v>3165</v>
      </c>
      <c r="L123" s="8">
        <f t="shared" si="9"/>
        <v>2110</v>
      </c>
      <c r="M123" s="14">
        <v>41974</v>
      </c>
      <c r="N123" s="7">
        <f t="shared" si="10"/>
        <v>12</v>
      </c>
      <c r="O123" s="10" t="str">
        <f t="shared" si="11"/>
        <v>December</v>
      </c>
      <c r="P123" s="10" t="str">
        <f t="shared" si="12"/>
        <v>2014</v>
      </c>
      <c r="Q123" s="8">
        <f>Table1[[#This Row],[Profit]]/Table1[[#This Row],[Units Sold]]</f>
        <v>2</v>
      </c>
      <c r="R123" s="27">
        <f>Table1[[#This Row],[Profit]]/Table1[[#This Row],[ Sales]]</f>
        <v>0.17006802721088438</v>
      </c>
      <c r="S123" s="11">
        <f>Table1[[#This Row],[Profit]]/Table1[[#This Row],[COGS]]</f>
        <v>0.66666666666666663</v>
      </c>
      <c r="T123" s="7" t="str">
        <f t="shared" si="13"/>
        <v>low</v>
      </c>
      <c r="U123" s="7" t="str">
        <f>IF(OR(Table1[[#This Row],[Country]]="United states of America",Table1[[#This Row],[Country]]="Canada",Table1[[#This Row],[Country]]="Mexico"),"North America",IF(OR(Table1[[#This Row],[Country]]="France",Table1[[#This Row],[Country]]="Germany"),"Europe","other"))</f>
        <v>Europe</v>
      </c>
    </row>
    <row r="124" spans="1:21">
      <c r="A124" s="7" t="s">
        <v>25</v>
      </c>
      <c r="B124" s="7" t="s">
        <v>23</v>
      </c>
      <c r="C124" s="8" t="s">
        <v>29</v>
      </c>
      <c r="D124" s="8" t="s">
        <v>33</v>
      </c>
      <c r="E124" s="7">
        <v>1084</v>
      </c>
      <c r="F124" s="8">
        <v>10</v>
      </c>
      <c r="G124" s="8">
        <v>12</v>
      </c>
      <c r="H124" s="8">
        <f t="shared" si="7"/>
        <v>13008</v>
      </c>
      <c r="I124" s="8">
        <v>260.16000000000003</v>
      </c>
      <c r="J124" s="8">
        <f t="shared" si="8"/>
        <v>12747.84</v>
      </c>
      <c r="K124" s="8">
        <v>3252</v>
      </c>
      <c r="L124" s="8">
        <f t="shared" si="9"/>
        <v>2168</v>
      </c>
      <c r="M124" s="9">
        <v>41974</v>
      </c>
      <c r="N124" s="7">
        <f t="shared" si="10"/>
        <v>12</v>
      </c>
      <c r="O124" s="10" t="str">
        <f t="shared" si="11"/>
        <v>December</v>
      </c>
      <c r="P124" s="10" t="str">
        <f t="shared" si="12"/>
        <v>2014</v>
      </c>
      <c r="Q124" s="8">
        <f>Table1[[#This Row],[Profit]]/Table1[[#This Row],[Units Sold]]</f>
        <v>2</v>
      </c>
      <c r="R124" s="27">
        <f>Table1[[#This Row],[Profit]]/Table1[[#This Row],[ Sales]]</f>
        <v>0.17006802721088435</v>
      </c>
      <c r="S124" s="11">
        <f>Table1[[#This Row],[Profit]]/Table1[[#This Row],[COGS]]</f>
        <v>0.66666666666666663</v>
      </c>
      <c r="T124" s="7" t="str">
        <f t="shared" si="13"/>
        <v>low</v>
      </c>
      <c r="U124" s="7" t="str">
        <f>IF(OR(Table1[[#This Row],[Country]]="United states of America",Table1[[#This Row],[Country]]="Canada",Table1[[#This Row],[Country]]="Mexico"),"North America",IF(OR(Table1[[#This Row],[Country]]="France",Table1[[#This Row],[Country]]="Germany"),"Europe","other"))</f>
        <v>North America</v>
      </c>
    </row>
    <row r="125" spans="1:21">
      <c r="A125" s="12" t="s">
        <v>16</v>
      </c>
      <c r="B125" s="12" t="s">
        <v>28</v>
      </c>
      <c r="C125" s="13" t="s">
        <v>30</v>
      </c>
      <c r="D125" s="13" t="s">
        <v>33</v>
      </c>
      <c r="E125" s="12">
        <v>1566</v>
      </c>
      <c r="F125" s="13">
        <v>120</v>
      </c>
      <c r="G125" s="13">
        <v>20</v>
      </c>
      <c r="H125" s="8">
        <f t="shared" si="7"/>
        <v>31320</v>
      </c>
      <c r="I125" s="13">
        <v>626.4</v>
      </c>
      <c r="J125" s="8">
        <f t="shared" si="8"/>
        <v>30693.599999999999</v>
      </c>
      <c r="K125" s="13">
        <v>15660</v>
      </c>
      <c r="L125" s="8">
        <f t="shared" si="9"/>
        <v>-156600</v>
      </c>
      <c r="M125" s="14">
        <v>41913</v>
      </c>
      <c r="N125" s="7">
        <f t="shared" si="10"/>
        <v>10</v>
      </c>
      <c r="O125" s="10" t="str">
        <f t="shared" si="11"/>
        <v>October</v>
      </c>
      <c r="P125" s="10" t="str">
        <f t="shared" si="12"/>
        <v>2014</v>
      </c>
      <c r="Q125" s="8">
        <f>Table1[[#This Row],[Profit]]/Table1[[#This Row],[Units Sold]]</f>
        <v>-100</v>
      </c>
      <c r="R125" s="27">
        <f>Table1[[#This Row],[Profit]]/Table1[[#This Row],[ Sales]]</f>
        <v>-5.1020408163265305</v>
      </c>
      <c r="S125" s="11">
        <f>Table1[[#This Row],[Profit]]/Table1[[#This Row],[COGS]]</f>
        <v>-10</v>
      </c>
      <c r="T125" s="7" t="str">
        <f t="shared" si="13"/>
        <v>low</v>
      </c>
      <c r="U125" s="7" t="str">
        <f>IF(OR(Table1[[#This Row],[Country]]="United states of America",Table1[[#This Row],[Country]]="Canada",Table1[[#This Row],[Country]]="Mexico"),"North America",IF(OR(Table1[[#This Row],[Country]]="France",Table1[[#This Row],[Country]]="Germany"),"Europe","other"))</f>
        <v>North America</v>
      </c>
    </row>
    <row r="126" spans="1:21">
      <c r="A126" s="7" t="s">
        <v>16</v>
      </c>
      <c r="B126" s="7" t="s">
        <v>20</v>
      </c>
      <c r="C126" s="8" t="s">
        <v>30</v>
      </c>
      <c r="D126" s="8" t="s">
        <v>33</v>
      </c>
      <c r="E126" s="7">
        <v>2966</v>
      </c>
      <c r="F126" s="8">
        <v>120</v>
      </c>
      <c r="G126" s="8">
        <v>350</v>
      </c>
      <c r="H126" s="8">
        <f t="shared" si="7"/>
        <v>1038100</v>
      </c>
      <c r="I126" s="8">
        <v>20762</v>
      </c>
      <c r="J126" s="8">
        <f t="shared" si="8"/>
        <v>1017338</v>
      </c>
      <c r="K126" s="8">
        <v>771160</v>
      </c>
      <c r="L126" s="8">
        <f t="shared" si="9"/>
        <v>682180</v>
      </c>
      <c r="M126" s="9">
        <v>41548</v>
      </c>
      <c r="N126" s="7">
        <f t="shared" si="10"/>
        <v>10</v>
      </c>
      <c r="O126" s="10" t="str">
        <f t="shared" si="11"/>
        <v>October</v>
      </c>
      <c r="P126" s="10" t="str">
        <f t="shared" si="12"/>
        <v>2013</v>
      </c>
      <c r="Q126" s="8">
        <f>Table1[[#This Row],[Profit]]/Table1[[#This Row],[Units Sold]]</f>
        <v>230</v>
      </c>
      <c r="R126" s="27">
        <f>Table1[[#This Row],[Profit]]/Table1[[#This Row],[ Sales]]</f>
        <v>0.67055393586005829</v>
      </c>
      <c r="S126" s="11">
        <f>Table1[[#This Row],[Profit]]/Table1[[#This Row],[COGS]]</f>
        <v>0.88461538461538458</v>
      </c>
      <c r="T126" s="7" t="str">
        <f t="shared" si="13"/>
        <v>high</v>
      </c>
      <c r="U126" s="7" t="str">
        <f>IF(OR(Table1[[#This Row],[Country]]="United states of America",Table1[[#This Row],[Country]]="Canada",Table1[[#This Row],[Country]]="Mexico"),"North America",IF(OR(Table1[[#This Row],[Country]]="France",Table1[[#This Row],[Country]]="Germany"),"Europe","other"))</f>
        <v>Europe</v>
      </c>
    </row>
    <row r="127" spans="1:21">
      <c r="A127" s="12" t="s">
        <v>16</v>
      </c>
      <c r="B127" s="12" t="s">
        <v>20</v>
      </c>
      <c r="C127" s="13" t="s">
        <v>30</v>
      </c>
      <c r="D127" s="13" t="s">
        <v>33</v>
      </c>
      <c r="E127" s="12">
        <v>2877</v>
      </c>
      <c r="F127" s="13">
        <v>120</v>
      </c>
      <c r="G127" s="13">
        <v>350</v>
      </c>
      <c r="H127" s="8">
        <f t="shared" si="7"/>
        <v>1006950</v>
      </c>
      <c r="I127" s="13">
        <v>20139</v>
      </c>
      <c r="J127" s="8">
        <f t="shared" si="8"/>
        <v>986811</v>
      </c>
      <c r="K127" s="13">
        <v>748020</v>
      </c>
      <c r="L127" s="8">
        <f t="shared" si="9"/>
        <v>661710</v>
      </c>
      <c r="M127" s="14">
        <v>41913</v>
      </c>
      <c r="N127" s="7">
        <f t="shared" si="10"/>
        <v>10</v>
      </c>
      <c r="O127" s="10" t="str">
        <f t="shared" si="11"/>
        <v>October</v>
      </c>
      <c r="P127" s="10" t="str">
        <f t="shared" si="12"/>
        <v>2014</v>
      </c>
      <c r="Q127" s="8">
        <f>Table1[[#This Row],[Profit]]/Table1[[#This Row],[Units Sold]]</f>
        <v>230</v>
      </c>
      <c r="R127" s="27">
        <f>Table1[[#This Row],[Profit]]/Table1[[#This Row],[ Sales]]</f>
        <v>0.67055393586005829</v>
      </c>
      <c r="S127" s="11">
        <f>Table1[[#This Row],[Profit]]/Table1[[#This Row],[COGS]]</f>
        <v>0.88461538461538458</v>
      </c>
      <c r="T127" s="7" t="str">
        <f t="shared" si="13"/>
        <v>high</v>
      </c>
      <c r="U127" s="7" t="str">
        <f>IF(OR(Table1[[#This Row],[Country]]="United states of America",Table1[[#This Row],[Country]]="Canada",Table1[[#This Row],[Country]]="Mexico"),"North America",IF(OR(Table1[[#This Row],[Country]]="France",Table1[[#This Row],[Country]]="Germany"),"Europe","other"))</f>
        <v>Europe</v>
      </c>
    </row>
    <row r="128" spans="1:21">
      <c r="A128" s="7" t="s">
        <v>26</v>
      </c>
      <c r="B128" s="7" t="s">
        <v>20</v>
      </c>
      <c r="C128" s="8" t="s">
        <v>30</v>
      </c>
      <c r="D128" s="8" t="s">
        <v>33</v>
      </c>
      <c r="E128" s="7">
        <v>809</v>
      </c>
      <c r="F128" s="8">
        <v>120</v>
      </c>
      <c r="G128" s="8">
        <v>125</v>
      </c>
      <c r="H128" s="8">
        <f t="shared" si="7"/>
        <v>101125</v>
      </c>
      <c r="I128" s="8">
        <v>2022.5</v>
      </c>
      <c r="J128" s="8">
        <f t="shared" si="8"/>
        <v>99102.5</v>
      </c>
      <c r="K128" s="8">
        <v>97080</v>
      </c>
      <c r="L128" s="8">
        <f t="shared" si="9"/>
        <v>4045</v>
      </c>
      <c r="M128" s="9">
        <v>41548</v>
      </c>
      <c r="N128" s="7">
        <f t="shared" si="10"/>
        <v>10</v>
      </c>
      <c r="O128" s="10" t="str">
        <f t="shared" si="11"/>
        <v>October</v>
      </c>
      <c r="P128" s="10" t="str">
        <f t="shared" si="12"/>
        <v>2013</v>
      </c>
      <c r="Q128" s="8">
        <f>Table1[[#This Row],[Profit]]/Table1[[#This Row],[Units Sold]]</f>
        <v>5</v>
      </c>
      <c r="R128" s="27">
        <f>Table1[[#This Row],[Profit]]/Table1[[#This Row],[ Sales]]</f>
        <v>4.0816326530612242E-2</v>
      </c>
      <c r="S128" s="11">
        <f>Table1[[#This Row],[Profit]]/Table1[[#This Row],[COGS]]</f>
        <v>4.1666666666666664E-2</v>
      </c>
      <c r="T128" s="7" t="str">
        <f t="shared" si="13"/>
        <v>mid</v>
      </c>
      <c r="U128" s="7" t="str">
        <f>IF(OR(Table1[[#This Row],[Country]]="United states of America",Table1[[#This Row],[Country]]="Canada",Table1[[#This Row],[Country]]="Mexico"),"North America",IF(OR(Table1[[#This Row],[Country]]="France",Table1[[#This Row],[Country]]="Germany"),"Europe","other"))</f>
        <v>Europe</v>
      </c>
    </row>
    <row r="129" spans="1:21">
      <c r="A129" s="12" t="s">
        <v>26</v>
      </c>
      <c r="B129" s="12" t="s">
        <v>23</v>
      </c>
      <c r="C129" s="13" t="s">
        <v>30</v>
      </c>
      <c r="D129" s="13" t="s">
        <v>33</v>
      </c>
      <c r="E129" s="12">
        <v>2145</v>
      </c>
      <c r="F129" s="13">
        <v>120</v>
      </c>
      <c r="G129" s="13">
        <v>125</v>
      </c>
      <c r="H129" s="8">
        <f t="shared" si="7"/>
        <v>268125</v>
      </c>
      <c r="I129" s="13">
        <v>5362.5</v>
      </c>
      <c r="J129" s="8">
        <f t="shared" si="8"/>
        <v>262762.5</v>
      </c>
      <c r="K129" s="13">
        <v>257400</v>
      </c>
      <c r="L129" s="8">
        <f t="shared" si="9"/>
        <v>10725</v>
      </c>
      <c r="M129" s="14">
        <v>41548</v>
      </c>
      <c r="N129" s="7">
        <f t="shared" si="10"/>
        <v>10</v>
      </c>
      <c r="O129" s="10" t="str">
        <f t="shared" si="11"/>
        <v>October</v>
      </c>
      <c r="P129" s="10" t="str">
        <f t="shared" si="12"/>
        <v>2013</v>
      </c>
      <c r="Q129" s="8">
        <f>Table1[[#This Row],[Profit]]/Table1[[#This Row],[Units Sold]]</f>
        <v>5</v>
      </c>
      <c r="R129" s="27">
        <f>Table1[[#This Row],[Profit]]/Table1[[#This Row],[ Sales]]</f>
        <v>4.0816326530612242E-2</v>
      </c>
      <c r="S129" s="11">
        <f>Table1[[#This Row],[Profit]]/Table1[[#This Row],[COGS]]</f>
        <v>4.1666666666666664E-2</v>
      </c>
      <c r="T129" s="7" t="str">
        <f t="shared" si="13"/>
        <v>mid</v>
      </c>
      <c r="U129" s="7" t="str">
        <f>IF(OR(Table1[[#This Row],[Country]]="United states of America",Table1[[#This Row],[Country]]="Canada",Table1[[#This Row],[Country]]="Mexico"),"North America",IF(OR(Table1[[#This Row],[Country]]="France",Table1[[#This Row],[Country]]="Germany"),"Europe","other"))</f>
        <v>North America</v>
      </c>
    </row>
    <row r="130" spans="1:21">
      <c r="A130" s="7" t="s">
        <v>25</v>
      </c>
      <c r="B130" s="7" t="s">
        <v>22</v>
      </c>
      <c r="C130" s="8" t="s">
        <v>30</v>
      </c>
      <c r="D130" s="8" t="s">
        <v>33</v>
      </c>
      <c r="E130" s="7">
        <v>1055</v>
      </c>
      <c r="F130" s="8">
        <v>120</v>
      </c>
      <c r="G130" s="8">
        <v>12</v>
      </c>
      <c r="H130" s="8">
        <f t="shared" si="7"/>
        <v>12660</v>
      </c>
      <c r="I130" s="8">
        <v>253.2</v>
      </c>
      <c r="J130" s="8">
        <f t="shared" si="8"/>
        <v>12406.8</v>
      </c>
      <c r="K130" s="8">
        <v>3165</v>
      </c>
      <c r="L130" s="8">
        <f t="shared" si="9"/>
        <v>-113940</v>
      </c>
      <c r="M130" s="9">
        <v>41974</v>
      </c>
      <c r="N130" s="7">
        <f t="shared" si="10"/>
        <v>12</v>
      </c>
      <c r="O130" s="10" t="str">
        <f t="shared" si="11"/>
        <v>December</v>
      </c>
      <c r="P130" s="10" t="str">
        <f t="shared" si="12"/>
        <v>2014</v>
      </c>
      <c r="Q130" s="8">
        <f>Table1[[#This Row],[Profit]]/Table1[[#This Row],[Units Sold]]</f>
        <v>-108</v>
      </c>
      <c r="R130" s="27">
        <f>Table1[[#This Row],[Profit]]/Table1[[#This Row],[ Sales]]</f>
        <v>-9.183673469387756</v>
      </c>
      <c r="S130" s="11">
        <f>Table1[[#This Row],[Profit]]/Table1[[#This Row],[COGS]]</f>
        <v>-36</v>
      </c>
      <c r="T130" s="7" t="str">
        <f t="shared" si="13"/>
        <v>low</v>
      </c>
      <c r="U130" s="7" t="str">
        <f>IF(OR(Table1[[#This Row],[Country]]="United states of America",Table1[[#This Row],[Country]]="Canada",Table1[[#This Row],[Country]]="Mexico"),"North America",IF(OR(Table1[[#This Row],[Country]]="France",Table1[[#This Row],[Country]]="Germany"),"Europe","other"))</f>
        <v>Europe</v>
      </c>
    </row>
    <row r="131" spans="1:21">
      <c r="A131" s="12" t="s">
        <v>16</v>
      </c>
      <c r="B131" s="12" t="s">
        <v>23</v>
      </c>
      <c r="C131" s="13" t="s">
        <v>30</v>
      </c>
      <c r="D131" s="13" t="s">
        <v>33</v>
      </c>
      <c r="E131" s="12">
        <v>544</v>
      </c>
      <c r="F131" s="13">
        <v>120</v>
      </c>
      <c r="G131" s="13">
        <v>20</v>
      </c>
      <c r="H131" s="8">
        <f t="shared" ref="H131:H194" si="14">E131*G131</f>
        <v>10880</v>
      </c>
      <c r="I131" s="13">
        <v>217.6</v>
      </c>
      <c r="J131" s="8">
        <f t="shared" ref="J131:J194" si="15">H131-I131</f>
        <v>10662.4</v>
      </c>
      <c r="K131" s="13">
        <v>5440</v>
      </c>
      <c r="L131" s="8">
        <f t="shared" ref="L131:L194" si="16">(E131*G131)-(E131*F131)</f>
        <v>-54400</v>
      </c>
      <c r="M131" s="14">
        <v>41609</v>
      </c>
      <c r="N131" s="7">
        <f t="shared" ref="N131:N194" si="17">MONTH(M131)</f>
        <v>12</v>
      </c>
      <c r="O131" s="10" t="str">
        <f t="shared" ref="O131:O194" si="18">TEXT(M131, "mmmm")</f>
        <v>December</v>
      </c>
      <c r="P131" s="10" t="str">
        <f t="shared" ref="P131:P194" si="19">TEXT(M131,"yyyy")</f>
        <v>2013</v>
      </c>
      <c r="Q131" s="8">
        <f>Table1[[#This Row],[Profit]]/Table1[[#This Row],[Units Sold]]</f>
        <v>-100</v>
      </c>
      <c r="R131" s="27">
        <f>Table1[[#This Row],[Profit]]/Table1[[#This Row],[ Sales]]</f>
        <v>-5.1020408163265305</v>
      </c>
      <c r="S131" s="11">
        <f>Table1[[#This Row],[Profit]]/Table1[[#This Row],[COGS]]</f>
        <v>-10</v>
      </c>
      <c r="T131" s="7" t="str">
        <f t="shared" ref="T131:T194" si="20">IF(G131&lt;50,"low",IF(G131&lt;=200,"mid","high"))</f>
        <v>low</v>
      </c>
      <c r="U131" s="7" t="str">
        <f>IF(OR(Table1[[#This Row],[Country]]="United states of America",Table1[[#This Row],[Country]]="Canada",Table1[[#This Row],[Country]]="Mexico"),"North America",IF(OR(Table1[[#This Row],[Country]]="France",Table1[[#This Row],[Country]]="Germany"),"Europe","other"))</f>
        <v>North America</v>
      </c>
    </row>
    <row r="132" spans="1:21">
      <c r="A132" s="7" t="s">
        <v>25</v>
      </c>
      <c r="B132" s="7" t="s">
        <v>23</v>
      </c>
      <c r="C132" s="8" t="s">
        <v>30</v>
      </c>
      <c r="D132" s="8" t="s">
        <v>33</v>
      </c>
      <c r="E132" s="7">
        <v>1084</v>
      </c>
      <c r="F132" s="8">
        <v>120</v>
      </c>
      <c r="G132" s="8">
        <v>12</v>
      </c>
      <c r="H132" s="8">
        <f t="shared" si="14"/>
        <v>13008</v>
      </c>
      <c r="I132" s="8">
        <v>260.16000000000003</v>
      </c>
      <c r="J132" s="8">
        <f t="shared" si="15"/>
        <v>12747.84</v>
      </c>
      <c r="K132" s="8">
        <v>3252</v>
      </c>
      <c r="L132" s="8">
        <f t="shared" si="16"/>
        <v>-117072</v>
      </c>
      <c r="M132" s="9">
        <v>41974</v>
      </c>
      <c r="N132" s="7">
        <f t="shared" si="17"/>
        <v>12</v>
      </c>
      <c r="O132" s="10" t="str">
        <f t="shared" si="18"/>
        <v>December</v>
      </c>
      <c r="P132" s="10" t="str">
        <f t="shared" si="19"/>
        <v>2014</v>
      </c>
      <c r="Q132" s="8">
        <f>Table1[[#This Row],[Profit]]/Table1[[#This Row],[Units Sold]]</f>
        <v>-108</v>
      </c>
      <c r="R132" s="27">
        <f>Table1[[#This Row],[Profit]]/Table1[[#This Row],[ Sales]]</f>
        <v>-9.1836734693877542</v>
      </c>
      <c r="S132" s="11">
        <f>Table1[[#This Row],[Profit]]/Table1[[#This Row],[COGS]]</f>
        <v>-36</v>
      </c>
      <c r="T132" s="7" t="str">
        <f t="shared" si="20"/>
        <v>low</v>
      </c>
      <c r="U132" s="7" t="str">
        <f>IF(OR(Table1[[#This Row],[Country]]="United states of America",Table1[[#This Row],[Country]]="Canada",Table1[[#This Row],[Country]]="Mexico"),"North America",IF(OR(Table1[[#This Row],[Country]]="France",Table1[[#This Row],[Country]]="Germany"),"Europe","other"))</f>
        <v>North America</v>
      </c>
    </row>
    <row r="133" spans="1:21">
      <c r="A133" s="12" t="s">
        <v>26</v>
      </c>
      <c r="B133" s="12" t="s">
        <v>23</v>
      </c>
      <c r="C133" s="13" t="s">
        <v>31</v>
      </c>
      <c r="D133" s="13" t="s">
        <v>33</v>
      </c>
      <c r="E133" s="12">
        <v>662</v>
      </c>
      <c r="F133" s="13">
        <v>250</v>
      </c>
      <c r="G133" s="13">
        <v>125</v>
      </c>
      <c r="H133" s="8">
        <f t="shared" si="14"/>
        <v>82750</v>
      </c>
      <c r="I133" s="13">
        <v>1655</v>
      </c>
      <c r="J133" s="8">
        <f t="shared" si="15"/>
        <v>81095</v>
      </c>
      <c r="K133" s="13">
        <v>79440</v>
      </c>
      <c r="L133" s="8">
        <f t="shared" si="16"/>
        <v>-82750</v>
      </c>
      <c r="M133" s="14">
        <v>41791</v>
      </c>
      <c r="N133" s="7">
        <f t="shared" si="17"/>
        <v>6</v>
      </c>
      <c r="O133" s="10" t="str">
        <f t="shared" si="18"/>
        <v>June</v>
      </c>
      <c r="P133" s="10" t="str">
        <f t="shared" si="19"/>
        <v>2014</v>
      </c>
      <c r="Q133" s="8">
        <f>Table1[[#This Row],[Profit]]/Table1[[#This Row],[Units Sold]]</f>
        <v>-125</v>
      </c>
      <c r="R133" s="27">
        <f>Table1[[#This Row],[Profit]]/Table1[[#This Row],[ Sales]]</f>
        <v>-1.0204081632653061</v>
      </c>
      <c r="S133" s="11">
        <f>Table1[[#This Row],[Profit]]/Table1[[#This Row],[COGS]]</f>
        <v>-1.0416666666666667</v>
      </c>
      <c r="T133" s="7" t="str">
        <f t="shared" si="20"/>
        <v>mid</v>
      </c>
      <c r="U133" s="7" t="str">
        <f>IF(OR(Table1[[#This Row],[Country]]="United states of America",Table1[[#This Row],[Country]]="Canada",Table1[[#This Row],[Country]]="Mexico"),"North America",IF(OR(Table1[[#This Row],[Country]]="France",Table1[[#This Row],[Country]]="Germany"),"Europe","other"))</f>
        <v>North America</v>
      </c>
    </row>
    <row r="134" spans="1:21">
      <c r="A134" s="7" t="s">
        <v>27</v>
      </c>
      <c r="B134" s="7" t="s">
        <v>20</v>
      </c>
      <c r="C134" s="8" t="s">
        <v>31</v>
      </c>
      <c r="D134" s="8" t="s">
        <v>33</v>
      </c>
      <c r="E134" s="7">
        <v>214</v>
      </c>
      <c r="F134" s="8">
        <v>250</v>
      </c>
      <c r="G134" s="8">
        <v>300</v>
      </c>
      <c r="H134" s="8">
        <f t="shared" si="14"/>
        <v>64200</v>
      </c>
      <c r="I134" s="8">
        <v>1284</v>
      </c>
      <c r="J134" s="8">
        <f t="shared" si="15"/>
        <v>62916</v>
      </c>
      <c r="K134" s="8">
        <v>53500</v>
      </c>
      <c r="L134" s="8">
        <f t="shared" si="16"/>
        <v>10700</v>
      </c>
      <c r="M134" s="9">
        <v>41548</v>
      </c>
      <c r="N134" s="7">
        <f t="shared" si="17"/>
        <v>10</v>
      </c>
      <c r="O134" s="10" t="str">
        <f t="shared" si="18"/>
        <v>October</v>
      </c>
      <c r="P134" s="10" t="str">
        <f t="shared" si="19"/>
        <v>2013</v>
      </c>
      <c r="Q134" s="8">
        <f>Table1[[#This Row],[Profit]]/Table1[[#This Row],[Units Sold]]</f>
        <v>50</v>
      </c>
      <c r="R134" s="27">
        <f>Table1[[#This Row],[Profit]]/Table1[[#This Row],[ Sales]]</f>
        <v>0.17006802721088435</v>
      </c>
      <c r="S134" s="11">
        <f>Table1[[#This Row],[Profit]]/Table1[[#This Row],[COGS]]</f>
        <v>0.2</v>
      </c>
      <c r="T134" s="7" t="str">
        <f t="shared" si="20"/>
        <v>high</v>
      </c>
      <c r="U134" s="7" t="str">
        <f>IF(OR(Table1[[#This Row],[Country]]="United states of America",Table1[[#This Row],[Country]]="Canada",Table1[[#This Row],[Country]]="Mexico"),"North America",IF(OR(Table1[[#This Row],[Country]]="France",Table1[[#This Row],[Country]]="Germany"),"Europe","other"))</f>
        <v>Europe</v>
      </c>
    </row>
    <row r="135" spans="1:21">
      <c r="A135" s="12" t="s">
        <v>16</v>
      </c>
      <c r="B135" s="12" t="s">
        <v>20</v>
      </c>
      <c r="C135" s="13" t="s">
        <v>31</v>
      </c>
      <c r="D135" s="13" t="s">
        <v>33</v>
      </c>
      <c r="E135" s="12">
        <v>2877</v>
      </c>
      <c r="F135" s="13">
        <v>250</v>
      </c>
      <c r="G135" s="13">
        <v>350</v>
      </c>
      <c r="H135" s="8">
        <f t="shared" si="14"/>
        <v>1006950</v>
      </c>
      <c r="I135" s="13">
        <v>20139</v>
      </c>
      <c r="J135" s="8">
        <f t="shared" si="15"/>
        <v>986811</v>
      </c>
      <c r="K135" s="13">
        <v>748020</v>
      </c>
      <c r="L135" s="8">
        <f t="shared" si="16"/>
        <v>287700</v>
      </c>
      <c r="M135" s="14">
        <v>41913</v>
      </c>
      <c r="N135" s="7">
        <f t="shared" si="17"/>
        <v>10</v>
      </c>
      <c r="O135" s="10" t="str">
        <f t="shared" si="18"/>
        <v>October</v>
      </c>
      <c r="P135" s="10" t="str">
        <f t="shared" si="19"/>
        <v>2014</v>
      </c>
      <c r="Q135" s="8">
        <f>Table1[[#This Row],[Profit]]/Table1[[#This Row],[Units Sold]]</f>
        <v>100</v>
      </c>
      <c r="R135" s="27">
        <f>Table1[[#This Row],[Profit]]/Table1[[#This Row],[ Sales]]</f>
        <v>0.29154518950437319</v>
      </c>
      <c r="S135" s="11">
        <f>Table1[[#This Row],[Profit]]/Table1[[#This Row],[COGS]]</f>
        <v>0.38461538461538464</v>
      </c>
      <c r="T135" s="7" t="str">
        <f t="shared" si="20"/>
        <v>high</v>
      </c>
      <c r="U135" s="7" t="str">
        <f>IF(OR(Table1[[#This Row],[Country]]="United states of America",Table1[[#This Row],[Country]]="Canada",Table1[[#This Row],[Country]]="Mexico"),"North America",IF(OR(Table1[[#This Row],[Country]]="France",Table1[[#This Row],[Country]]="Germany"),"Europe","other"))</f>
        <v>Europe</v>
      </c>
    </row>
    <row r="136" spans="1:21">
      <c r="A136" s="7" t="s">
        <v>26</v>
      </c>
      <c r="B136" s="7" t="s">
        <v>17</v>
      </c>
      <c r="C136" s="8" t="s">
        <v>31</v>
      </c>
      <c r="D136" s="8" t="s">
        <v>33</v>
      </c>
      <c r="E136" s="7">
        <v>2729</v>
      </c>
      <c r="F136" s="8">
        <v>250</v>
      </c>
      <c r="G136" s="8">
        <v>125</v>
      </c>
      <c r="H136" s="8">
        <f t="shared" si="14"/>
        <v>341125</v>
      </c>
      <c r="I136" s="8">
        <v>6822.5</v>
      </c>
      <c r="J136" s="8">
        <f t="shared" si="15"/>
        <v>334302.5</v>
      </c>
      <c r="K136" s="8">
        <v>327480</v>
      </c>
      <c r="L136" s="8">
        <f t="shared" si="16"/>
        <v>-341125</v>
      </c>
      <c r="M136" s="9">
        <v>41974</v>
      </c>
      <c r="N136" s="7">
        <f t="shared" si="17"/>
        <v>12</v>
      </c>
      <c r="O136" s="10" t="str">
        <f t="shared" si="18"/>
        <v>December</v>
      </c>
      <c r="P136" s="10" t="str">
        <f t="shared" si="19"/>
        <v>2014</v>
      </c>
      <c r="Q136" s="8">
        <f>Table1[[#This Row],[Profit]]/Table1[[#This Row],[Units Sold]]</f>
        <v>-125</v>
      </c>
      <c r="R136" s="27">
        <f>Table1[[#This Row],[Profit]]/Table1[[#This Row],[ Sales]]</f>
        <v>-1.0204081632653061</v>
      </c>
      <c r="S136" s="11">
        <f>Table1[[#This Row],[Profit]]/Table1[[#This Row],[COGS]]</f>
        <v>-1.0416666666666667</v>
      </c>
      <c r="T136" s="7" t="str">
        <f t="shared" si="20"/>
        <v>mid</v>
      </c>
      <c r="U136" s="7" t="str">
        <f>IF(OR(Table1[[#This Row],[Country]]="United states of America",Table1[[#This Row],[Country]]="Canada",Table1[[#This Row],[Country]]="Mexico"),"North America",IF(OR(Table1[[#This Row],[Country]]="France",Table1[[#This Row],[Country]]="Germany"),"Europe","other"))</f>
        <v>North America</v>
      </c>
    </row>
    <row r="137" spans="1:21">
      <c r="A137" s="12" t="s">
        <v>16</v>
      </c>
      <c r="B137" s="12" t="s">
        <v>28</v>
      </c>
      <c r="C137" s="13" t="s">
        <v>31</v>
      </c>
      <c r="D137" s="13" t="s">
        <v>33</v>
      </c>
      <c r="E137" s="12">
        <v>266</v>
      </c>
      <c r="F137" s="13">
        <v>250</v>
      </c>
      <c r="G137" s="13">
        <v>350</v>
      </c>
      <c r="H137" s="8">
        <f t="shared" si="14"/>
        <v>93100</v>
      </c>
      <c r="I137" s="13">
        <v>1862</v>
      </c>
      <c r="J137" s="8">
        <f t="shared" si="15"/>
        <v>91238</v>
      </c>
      <c r="K137" s="13">
        <v>69160</v>
      </c>
      <c r="L137" s="8">
        <f t="shared" si="16"/>
        <v>26600</v>
      </c>
      <c r="M137" s="14">
        <v>41609</v>
      </c>
      <c r="N137" s="7">
        <f t="shared" si="17"/>
        <v>12</v>
      </c>
      <c r="O137" s="10" t="str">
        <f t="shared" si="18"/>
        <v>December</v>
      </c>
      <c r="P137" s="10" t="str">
        <f t="shared" si="19"/>
        <v>2013</v>
      </c>
      <c r="Q137" s="8">
        <f>Table1[[#This Row],[Profit]]/Table1[[#This Row],[Units Sold]]</f>
        <v>100</v>
      </c>
      <c r="R137" s="27">
        <f>Table1[[#This Row],[Profit]]/Table1[[#This Row],[ Sales]]</f>
        <v>0.29154518950437319</v>
      </c>
      <c r="S137" s="11">
        <f>Table1[[#This Row],[Profit]]/Table1[[#This Row],[COGS]]</f>
        <v>0.38461538461538464</v>
      </c>
      <c r="T137" s="7" t="str">
        <f t="shared" si="20"/>
        <v>high</v>
      </c>
      <c r="U137" s="7" t="str">
        <f>IF(OR(Table1[[#This Row],[Country]]="United states of America",Table1[[#This Row],[Country]]="Canada",Table1[[#This Row],[Country]]="Mexico"),"North America",IF(OR(Table1[[#This Row],[Country]]="France",Table1[[#This Row],[Country]]="Germany"),"Europe","other"))</f>
        <v>North America</v>
      </c>
    </row>
    <row r="138" spans="1:21">
      <c r="A138" s="7" t="s">
        <v>16</v>
      </c>
      <c r="B138" s="7" t="s">
        <v>23</v>
      </c>
      <c r="C138" s="8" t="s">
        <v>31</v>
      </c>
      <c r="D138" s="8" t="s">
        <v>33</v>
      </c>
      <c r="E138" s="7">
        <v>1940</v>
      </c>
      <c r="F138" s="8">
        <v>250</v>
      </c>
      <c r="G138" s="8">
        <v>350</v>
      </c>
      <c r="H138" s="8">
        <f t="shared" si="14"/>
        <v>679000</v>
      </c>
      <c r="I138" s="8">
        <v>13580</v>
      </c>
      <c r="J138" s="8">
        <f t="shared" si="15"/>
        <v>665420</v>
      </c>
      <c r="K138" s="8">
        <v>504400</v>
      </c>
      <c r="L138" s="8">
        <f t="shared" si="16"/>
        <v>194000</v>
      </c>
      <c r="M138" s="9">
        <v>41609</v>
      </c>
      <c r="N138" s="7">
        <f t="shared" si="17"/>
        <v>12</v>
      </c>
      <c r="O138" s="10" t="str">
        <f t="shared" si="18"/>
        <v>December</v>
      </c>
      <c r="P138" s="10" t="str">
        <f t="shared" si="19"/>
        <v>2013</v>
      </c>
      <c r="Q138" s="8">
        <f>Table1[[#This Row],[Profit]]/Table1[[#This Row],[Units Sold]]</f>
        <v>100</v>
      </c>
      <c r="R138" s="27">
        <f>Table1[[#This Row],[Profit]]/Table1[[#This Row],[ Sales]]</f>
        <v>0.29154518950437319</v>
      </c>
      <c r="S138" s="11">
        <f>Table1[[#This Row],[Profit]]/Table1[[#This Row],[COGS]]</f>
        <v>0.38461538461538464</v>
      </c>
      <c r="T138" s="7" t="str">
        <f t="shared" si="20"/>
        <v>high</v>
      </c>
      <c r="U138" s="7" t="str">
        <f>IF(OR(Table1[[#This Row],[Country]]="United states of America",Table1[[#This Row],[Country]]="Canada",Table1[[#This Row],[Country]]="Mexico"),"North America",IF(OR(Table1[[#This Row],[Country]]="France",Table1[[#This Row],[Country]]="Germany"),"Europe","other"))</f>
        <v>North America</v>
      </c>
    </row>
    <row r="139" spans="1:21">
      <c r="A139" s="12" t="s">
        <v>27</v>
      </c>
      <c r="B139" s="12" t="s">
        <v>20</v>
      </c>
      <c r="C139" s="13" t="s">
        <v>32</v>
      </c>
      <c r="D139" s="13" t="s">
        <v>33</v>
      </c>
      <c r="E139" s="12">
        <v>259</v>
      </c>
      <c r="F139" s="13">
        <v>260</v>
      </c>
      <c r="G139" s="13">
        <v>300</v>
      </c>
      <c r="H139" s="8">
        <f t="shared" si="14"/>
        <v>77700</v>
      </c>
      <c r="I139" s="13">
        <v>1554</v>
      </c>
      <c r="J139" s="8">
        <f t="shared" si="15"/>
        <v>76146</v>
      </c>
      <c r="K139" s="13">
        <v>64750</v>
      </c>
      <c r="L139" s="8">
        <f t="shared" si="16"/>
        <v>10360</v>
      </c>
      <c r="M139" s="14">
        <v>41699</v>
      </c>
      <c r="N139" s="7">
        <f t="shared" si="17"/>
        <v>3</v>
      </c>
      <c r="O139" s="10" t="str">
        <f t="shared" si="18"/>
        <v>March</v>
      </c>
      <c r="P139" s="10" t="str">
        <f t="shared" si="19"/>
        <v>2014</v>
      </c>
      <c r="Q139" s="8">
        <f>Table1[[#This Row],[Profit]]/Table1[[#This Row],[Units Sold]]</f>
        <v>40</v>
      </c>
      <c r="R139" s="27">
        <f>Table1[[#This Row],[Profit]]/Table1[[#This Row],[ Sales]]</f>
        <v>0.1360544217687075</v>
      </c>
      <c r="S139" s="11">
        <f>Table1[[#This Row],[Profit]]/Table1[[#This Row],[COGS]]</f>
        <v>0.16</v>
      </c>
      <c r="T139" s="7" t="str">
        <f t="shared" si="20"/>
        <v>high</v>
      </c>
      <c r="U139" s="7" t="str">
        <f>IF(OR(Table1[[#This Row],[Country]]="United states of America",Table1[[#This Row],[Country]]="Canada",Table1[[#This Row],[Country]]="Mexico"),"North America",IF(OR(Table1[[#This Row],[Country]]="France",Table1[[#This Row],[Country]]="Germany"),"Europe","other"))</f>
        <v>Europe</v>
      </c>
    </row>
    <row r="140" spans="1:21">
      <c r="A140" s="7" t="s">
        <v>27</v>
      </c>
      <c r="B140" s="7" t="s">
        <v>23</v>
      </c>
      <c r="C140" s="8" t="s">
        <v>32</v>
      </c>
      <c r="D140" s="8" t="s">
        <v>33</v>
      </c>
      <c r="E140" s="7">
        <v>1101</v>
      </c>
      <c r="F140" s="8">
        <v>260</v>
      </c>
      <c r="G140" s="8">
        <v>300</v>
      </c>
      <c r="H140" s="8">
        <f t="shared" si="14"/>
        <v>330300</v>
      </c>
      <c r="I140" s="8">
        <v>6606</v>
      </c>
      <c r="J140" s="8">
        <f t="shared" si="15"/>
        <v>323694</v>
      </c>
      <c r="K140" s="8">
        <v>275250</v>
      </c>
      <c r="L140" s="8">
        <f t="shared" si="16"/>
        <v>44040</v>
      </c>
      <c r="M140" s="9">
        <v>41699</v>
      </c>
      <c r="N140" s="7">
        <f t="shared" si="17"/>
        <v>3</v>
      </c>
      <c r="O140" s="10" t="str">
        <f t="shared" si="18"/>
        <v>March</v>
      </c>
      <c r="P140" s="10" t="str">
        <f t="shared" si="19"/>
        <v>2014</v>
      </c>
      <c r="Q140" s="8">
        <f>Table1[[#This Row],[Profit]]/Table1[[#This Row],[Units Sold]]</f>
        <v>40</v>
      </c>
      <c r="R140" s="27">
        <f>Table1[[#This Row],[Profit]]/Table1[[#This Row],[ Sales]]</f>
        <v>0.1360544217687075</v>
      </c>
      <c r="S140" s="11">
        <f>Table1[[#This Row],[Profit]]/Table1[[#This Row],[COGS]]</f>
        <v>0.16</v>
      </c>
      <c r="T140" s="7" t="str">
        <f t="shared" si="20"/>
        <v>high</v>
      </c>
      <c r="U140" s="7" t="str">
        <f>IF(OR(Table1[[#This Row],[Country]]="United states of America",Table1[[#This Row],[Country]]="Canada",Table1[[#This Row],[Country]]="Mexico"),"North America",IF(OR(Table1[[#This Row],[Country]]="France",Table1[[#This Row],[Country]]="Germany"),"Europe","other"))</f>
        <v>North America</v>
      </c>
    </row>
    <row r="141" spans="1:21">
      <c r="A141" s="12" t="s">
        <v>26</v>
      </c>
      <c r="B141" s="12" t="s">
        <v>20</v>
      </c>
      <c r="C141" s="13" t="s">
        <v>32</v>
      </c>
      <c r="D141" s="13" t="s">
        <v>33</v>
      </c>
      <c r="E141" s="12">
        <v>2276</v>
      </c>
      <c r="F141" s="13">
        <v>260</v>
      </c>
      <c r="G141" s="13">
        <v>125</v>
      </c>
      <c r="H141" s="8">
        <f t="shared" si="14"/>
        <v>284500</v>
      </c>
      <c r="I141" s="13">
        <v>5690</v>
      </c>
      <c r="J141" s="8">
        <f t="shared" si="15"/>
        <v>278810</v>
      </c>
      <c r="K141" s="13">
        <v>273120</v>
      </c>
      <c r="L141" s="8">
        <f t="shared" si="16"/>
        <v>-307260</v>
      </c>
      <c r="M141" s="14">
        <v>41760</v>
      </c>
      <c r="N141" s="7">
        <f t="shared" si="17"/>
        <v>5</v>
      </c>
      <c r="O141" s="10" t="str">
        <f t="shared" si="18"/>
        <v>May</v>
      </c>
      <c r="P141" s="10" t="str">
        <f t="shared" si="19"/>
        <v>2014</v>
      </c>
      <c r="Q141" s="8">
        <f>Table1[[#This Row],[Profit]]/Table1[[#This Row],[Units Sold]]</f>
        <v>-135</v>
      </c>
      <c r="R141" s="27">
        <f>Table1[[#This Row],[Profit]]/Table1[[#This Row],[ Sales]]</f>
        <v>-1.1020408163265305</v>
      </c>
      <c r="S141" s="11">
        <f>Table1[[#This Row],[Profit]]/Table1[[#This Row],[COGS]]</f>
        <v>-1.125</v>
      </c>
      <c r="T141" s="7" t="str">
        <f t="shared" si="20"/>
        <v>mid</v>
      </c>
      <c r="U141" s="7" t="str">
        <f>IF(OR(Table1[[#This Row],[Country]]="United states of America",Table1[[#This Row],[Country]]="Canada",Table1[[#This Row],[Country]]="Mexico"),"North America",IF(OR(Table1[[#This Row],[Country]]="France",Table1[[#This Row],[Country]]="Germany"),"Europe","other"))</f>
        <v>Europe</v>
      </c>
    </row>
    <row r="142" spans="1:21">
      <c r="A142" s="7" t="s">
        <v>16</v>
      </c>
      <c r="B142" s="7" t="s">
        <v>20</v>
      </c>
      <c r="C142" s="8" t="s">
        <v>32</v>
      </c>
      <c r="D142" s="8" t="s">
        <v>33</v>
      </c>
      <c r="E142" s="7">
        <v>2966</v>
      </c>
      <c r="F142" s="8">
        <v>260</v>
      </c>
      <c r="G142" s="8">
        <v>350</v>
      </c>
      <c r="H142" s="8">
        <f t="shared" si="14"/>
        <v>1038100</v>
      </c>
      <c r="I142" s="8">
        <v>20762</v>
      </c>
      <c r="J142" s="8">
        <f t="shared" si="15"/>
        <v>1017338</v>
      </c>
      <c r="K142" s="8">
        <v>771160</v>
      </c>
      <c r="L142" s="8">
        <f t="shared" si="16"/>
        <v>266940</v>
      </c>
      <c r="M142" s="9">
        <v>41548</v>
      </c>
      <c r="N142" s="7">
        <f t="shared" si="17"/>
        <v>10</v>
      </c>
      <c r="O142" s="10" t="str">
        <f t="shared" si="18"/>
        <v>October</v>
      </c>
      <c r="P142" s="10" t="str">
        <f t="shared" si="19"/>
        <v>2013</v>
      </c>
      <c r="Q142" s="8">
        <f>Table1[[#This Row],[Profit]]/Table1[[#This Row],[Units Sold]]</f>
        <v>90</v>
      </c>
      <c r="R142" s="27">
        <f>Table1[[#This Row],[Profit]]/Table1[[#This Row],[ Sales]]</f>
        <v>0.26239067055393583</v>
      </c>
      <c r="S142" s="11">
        <f>Table1[[#This Row],[Profit]]/Table1[[#This Row],[COGS]]</f>
        <v>0.34615384615384615</v>
      </c>
      <c r="T142" s="7" t="str">
        <f t="shared" si="20"/>
        <v>high</v>
      </c>
      <c r="U142" s="7" t="str">
        <f>IF(OR(Table1[[#This Row],[Country]]="United states of America",Table1[[#This Row],[Country]]="Canada",Table1[[#This Row],[Country]]="Mexico"),"North America",IF(OR(Table1[[#This Row],[Country]]="France",Table1[[#This Row],[Country]]="Germany"),"Europe","other"))</f>
        <v>Europe</v>
      </c>
    </row>
    <row r="143" spans="1:21">
      <c r="A143" s="12" t="s">
        <v>16</v>
      </c>
      <c r="B143" s="12" t="s">
        <v>28</v>
      </c>
      <c r="C143" s="13" t="s">
        <v>32</v>
      </c>
      <c r="D143" s="13" t="s">
        <v>33</v>
      </c>
      <c r="E143" s="12">
        <v>1236</v>
      </c>
      <c r="F143" s="13">
        <v>260</v>
      </c>
      <c r="G143" s="13">
        <v>20</v>
      </c>
      <c r="H143" s="8">
        <f t="shared" si="14"/>
        <v>24720</v>
      </c>
      <c r="I143" s="13">
        <v>494.4</v>
      </c>
      <c r="J143" s="8">
        <f t="shared" si="15"/>
        <v>24225.599999999999</v>
      </c>
      <c r="K143" s="13">
        <v>12360</v>
      </c>
      <c r="L143" s="8">
        <f t="shared" si="16"/>
        <v>-296640</v>
      </c>
      <c r="M143" s="14">
        <v>41944</v>
      </c>
      <c r="N143" s="7">
        <f t="shared" si="17"/>
        <v>11</v>
      </c>
      <c r="O143" s="10" t="str">
        <f t="shared" si="18"/>
        <v>November</v>
      </c>
      <c r="P143" s="10" t="str">
        <f t="shared" si="19"/>
        <v>2014</v>
      </c>
      <c r="Q143" s="8">
        <f>Table1[[#This Row],[Profit]]/Table1[[#This Row],[Units Sold]]</f>
        <v>-240</v>
      </c>
      <c r="R143" s="27">
        <f>Table1[[#This Row],[Profit]]/Table1[[#This Row],[ Sales]]</f>
        <v>-12.244897959183675</v>
      </c>
      <c r="S143" s="11">
        <f>Table1[[#This Row],[Profit]]/Table1[[#This Row],[COGS]]</f>
        <v>-24</v>
      </c>
      <c r="T143" s="7" t="str">
        <f t="shared" si="20"/>
        <v>low</v>
      </c>
      <c r="U143" s="7" t="str">
        <f>IF(OR(Table1[[#This Row],[Country]]="United states of America",Table1[[#This Row],[Country]]="Canada",Table1[[#This Row],[Country]]="Mexico"),"North America",IF(OR(Table1[[#This Row],[Country]]="France",Table1[[#This Row],[Country]]="Germany"),"Europe","other"))</f>
        <v>North America</v>
      </c>
    </row>
    <row r="144" spans="1:21">
      <c r="A144" s="7" t="s">
        <v>16</v>
      </c>
      <c r="B144" s="7" t="s">
        <v>22</v>
      </c>
      <c r="C144" s="8" t="s">
        <v>32</v>
      </c>
      <c r="D144" s="8" t="s">
        <v>33</v>
      </c>
      <c r="E144" s="7">
        <v>941</v>
      </c>
      <c r="F144" s="8">
        <v>260</v>
      </c>
      <c r="G144" s="8">
        <v>20</v>
      </c>
      <c r="H144" s="8">
        <f t="shared" si="14"/>
        <v>18820</v>
      </c>
      <c r="I144" s="8">
        <v>376.4</v>
      </c>
      <c r="J144" s="8">
        <f t="shared" si="15"/>
        <v>18443.599999999999</v>
      </c>
      <c r="K144" s="8">
        <v>9410</v>
      </c>
      <c r="L144" s="8">
        <f t="shared" si="16"/>
        <v>-225840</v>
      </c>
      <c r="M144" s="9">
        <v>41944</v>
      </c>
      <c r="N144" s="7">
        <f t="shared" si="17"/>
        <v>11</v>
      </c>
      <c r="O144" s="10" t="str">
        <f t="shared" si="18"/>
        <v>November</v>
      </c>
      <c r="P144" s="10" t="str">
        <f t="shared" si="19"/>
        <v>2014</v>
      </c>
      <c r="Q144" s="8">
        <f>Table1[[#This Row],[Profit]]/Table1[[#This Row],[Units Sold]]</f>
        <v>-240</v>
      </c>
      <c r="R144" s="27">
        <f>Table1[[#This Row],[Profit]]/Table1[[#This Row],[ Sales]]</f>
        <v>-12.244897959183675</v>
      </c>
      <c r="S144" s="11">
        <f>Table1[[#This Row],[Profit]]/Table1[[#This Row],[COGS]]</f>
        <v>-24</v>
      </c>
      <c r="T144" s="7" t="str">
        <f t="shared" si="20"/>
        <v>low</v>
      </c>
      <c r="U144" s="7" t="str">
        <f>IF(OR(Table1[[#This Row],[Country]]="United states of America",Table1[[#This Row],[Country]]="Canada",Table1[[#This Row],[Country]]="Mexico"),"North America",IF(OR(Table1[[#This Row],[Country]]="France",Table1[[#This Row],[Country]]="Germany"),"Europe","other"))</f>
        <v>Europe</v>
      </c>
    </row>
    <row r="145" spans="1:21">
      <c r="A145" s="12" t="s">
        <v>27</v>
      </c>
      <c r="B145" s="12" t="s">
        <v>17</v>
      </c>
      <c r="C145" s="13" t="s">
        <v>32</v>
      </c>
      <c r="D145" s="13" t="s">
        <v>33</v>
      </c>
      <c r="E145" s="12">
        <v>1916</v>
      </c>
      <c r="F145" s="13">
        <v>260</v>
      </c>
      <c r="G145" s="13">
        <v>300</v>
      </c>
      <c r="H145" s="8">
        <f t="shared" si="14"/>
        <v>574800</v>
      </c>
      <c r="I145" s="13">
        <v>11496</v>
      </c>
      <c r="J145" s="8">
        <f t="shared" si="15"/>
        <v>563304</v>
      </c>
      <c r="K145" s="13">
        <v>479000</v>
      </c>
      <c r="L145" s="8">
        <f t="shared" si="16"/>
        <v>76640</v>
      </c>
      <c r="M145" s="14">
        <v>41974</v>
      </c>
      <c r="N145" s="7">
        <f t="shared" si="17"/>
        <v>12</v>
      </c>
      <c r="O145" s="10" t="str">
        <f t="shared" si="18"/>
        <v>December</v>
      </c>
      <c r="P145" s="10" t="str">
        <f t="shared" si="19"/>
        <v>2014</v>
      </c>
      <c r="Q145" s="8">
        <f>Table1[[#This Row],[Profit]]/Table1[[#This Row],[Units Sold]]</f>
        <v>40</v>
      </c>
      <c r="R145" s="27">
        <f>Table1[[#This Row],[Profit]]/Table1[[#This Row],[ Sales]]</f>
        <v>0.1360544217687075</v>
      </c>
      <c r="S145" s="11">
        <f>Table1[[#This Row],[Profit]]/Table1[[#This Row],[COGS]]</f>
        <v>0.16</v>
      </c>
      <c r="T145" s="7" t="str">
        <f t="shared" si="20"/>
        <v>high</v>
      </c>
      <c r="U145" s="7" t="str">
        <f>IF(OR(Table1[[#This Row],[Country]]="United states of America",Table1[[#This Row],[Country]]="Canada",Table1[[#This Row],[Country]]="Mexico"),"North America",IF(OR(Table1[[#This Row],[Country]]="France",Table1[[#This Row],[Country]]="Germany"),"Europe","other"))</f>
        <v>North America</v>
      </c>
    </row>
    <row r="146" spans="1:21">
      <c r="A146" s="7" t="s">
        <v>26</v>
      </c>
      <c r="B146" s="7" t="s">
        <v>22</v>
      </c>
      <c r="C146" s="8" t="s">
        <v>18</v>
      </c>
      <c r="D146" s="8" t="s">
        <v>33</v>
      </c>
      <c r="E146" s="7">
        <v>4243.5</v>
      </c>
      <c r="F146" s="8">
        <v>3</v>
      </c>
      <c r="G146" s="8">
        <v>125</v>
      </c>
      <c r="H146" s="8">
        <f t="shared" si="14"/>
        <v>530437.5</v>
      </c>
      <c r="I146" s="8">
        <v>15913.125</v>
      </c>
      <c r="J146" s="8">
        <f t="shared" si="15"/>
        <v>514524.375</v>
      </c>
      <c r="K146" s="8">
        <v>509220</v>
      </c>
      <c r="L146" s="8">
        <f t="shared" si="16"/>
        <v>517707</v>
      </c>
      <c r="M146" s="9">
        <v>41730</v>
      </c>
      <c r="N146" s="7">
        <f t="shared" si="17"/>
        <v>4</v>
      </c>
      <c r="O146" s="10" t="str">
        <f t="shared" si="18"/>
        <v>April</v>
      </c>
      <c r="P146" s="10" t="str">
        <f t="shared" si="19"/>
        <v>2014</v>
      </c>
      <c r="Q146" s="8">
        <f>Table1[[#This Row],[Profit]]/Table1[[#This Row],[Units Sold]]</f>
        <v>122</v>
      </c>
      <c r="R146" s="27">
        <f>Table1[[#This Row],[Profit]]/Table1[[#This Row],[ Sales]]</f>
        <v>1.0061855670103093</v>
      </c>
      <c r="S146" s="11">
        <f>Table1[[#This Row],[Profit]]/Table1[[#This Row],[COGS]]</f>
        <v>1.0166666666666666</v>
      </c>
      <c r="T146" s="7" t="str">
        <f t="shared" si="20"/>
        <v>mid</v>
      </c>
      <c r="U146" s="7" t="str">
        <f>IF(OR(Table1[[#This Row],[Country]]="United states of America",Table1[[#This Row],[Country]]="Canada",Table1[[#This Row],[Country]]="Mexico"),"North America",IF(OR(Table1[[#This Row],[Country]]="France",Table1[[#This Row],[Country]]="Germany"),"Europe","other"))</f>
        <v>Europe</v>
      </c>
    </row>
    <row r="147" spans="1:21">
      <c r="A147" s="12" t="s">
        <v>16</v>
      </c>
      <c r="B147" s="12" t="s">
        <v>20</v>
      </c>
      <c r="C147" s="13" t="s">
        <v>18</v>
      </c>
      <c r="D147" s="13" t="s">
        <v>33</v>
      </c>
      <c r="E147" s="12">
        <v>2580</v>
      </c>
      <c r="F147" s="13">
        <v>3</v>
      </c>
      <c r="G147" s="13">
        <v>20</v>
      </c>
      <c r="H147" s="8">
        <f t="shared" si="14"/>
        <v>51600</v>
      </c>
      <c r="I147" s="13">
        <v>1548</v>
      </c>
      <c r="J147" s="8">
        <f t="shared" si="15"/>
        <v>50052</v>
      </c>
      <c r="K147" s="13">
        <v>25800</v>
      </c>
      <c r="L147" s="8">
        <f t="shared" si="16"/>
        <v>43860</v>
      </c>
      <c r="M147" s="14">
        <v>41730</v>
      </c>
      <c r="N147" s="7">
        <f t="shared" si="17"/>
        <v>4</v>
      </c>
      <c r="O147" s="10" t="str">
        <f t="shared" si="18"/>
        <v>April</v>
      </c>
      <c r="P147" s="10" t="str">
        <f t="shared" si="19"/>
        <v>2014</v>
      </c>
      <c r="Q147" s="8">
        <f>Table1[[#This Row],[Profit]]/Table1[[#This Row],[Units Sold]]</f>
        <v>17</v>
      </c>
      <c r="R147" s="27">
        <f>Table1[[#This Row],[Profit]]/Table1[[#This Row],[ Sales]]</f>
        <v>0.87628865979381443</v>
      </c>
      <c r="S147" s="11">
        <f>Table1[[#This Row],[Profit]]/Table1[[#This Row],[COGS]]</f>
        <v>1.7</v>
      </c>
      <c r="T147" s="7" t="str">
        <f t="shared" si="20"/>
        <v>low</v>
      </c>
      <c r="U147" s="7" t="str">
        <f>IF(OR(Table1[[#This Row],[Country]]="United states of America",Table1[[#This Row],[Country]]="Canada",Table1[[#This Row],[Country]]="Mexico"),"North America",IF(OR(Table1[[#This Row],[Country]]="France",Table1[[#This Row],[Country]]="Germany"),"Europe","other"))</f>
        <v>Europe</v>
      </c>
    </row>
    <row r="148" spans="1:21">
      <c r="A148" s="7" t="s">
        <v>27</v>
      </c>
      <c r="B148" s="7" t="s">
        <v>20</v>
      </c>
      <c r="C148" s="8" t="s">
        <v>18</v>
      </c>
      <c r="D148" s="8" t="s">
        <v>33</v>
      </c>
      <c r="E148" s="7">
        <v>689</v>
      </c>
      <c r="F148" s="8">
        <v>3</v>
      </c>
      <c r="G148" s="8">
        <v>300</v>
      </c>
      <c r="H148" s="8">
        <f t="shared" si="14"/>
        <v>206700</v>
      </c>
      <c r="I148" s="8">
        <v>6201</v>
      </c>
      <c r="J148" s="8">
        <f t="shared" si="15"/>
        <v>200499</v>
      </c>
      <c r="K148" s="8">
        <v>172250</v>
      </c>
      <c r="L148" s="8">
        <f t="shared" si="16"/>
        <v>204633</v>
      </c>
      <c r="M148" s="9">
        <v>41791</v>
      </c>
      <c r="N148" s="7">
        <f t="shared" si="17"/>
        <v>6</v>
      </c>
      <c r="O148" s="10" t="str">
        <f t="shared" si="18"/>
        <v>June</v>
      </c>
      <c r="P148" s="10" t="str">
        <f t="shared" si="19"/>
        <v>2014</v>
      </c>
      <c r="Q148" s="8">
        <f>Table1[[#This Row],[Profit]]/Table1[[#This Row],[Units Sold]]</f>
        <v>297</v>
      </c>
      <c r="R148" s="27">
        <f>Table1[[#This Row],[Profit]]/Table1[[#This Row],[ Sales]]</f>
        <v>1.0206185567010309</v>
      </c>
      <c r="S148" s="11">
        <f>Table1[[#This Row],[Profit]]/Table1[[#This Row],[COGS]]</f>
        <v>1.1879999999999999</v>
      </c>
      <c r="T148" s="7" t="str">
        <f t="shared" si="20"/>
        <v>high</v>
      </c>
      <c r="U148" s="7" t="str">
        <f>IF(OR(Table1[[#This Row],[Country]]="United states of America",Table1[[#This Row],[Country]]="Canada",Table1[[#This Row],[Country]]="Mexico"),"North America",IF(OR(Table1[[#This Row],[Country]]="France",Table1[[#This Row],[Country]]="Germany"),"Europe","other"))</f>
        <v>Europe</v>
      </c>
    </row>
    <row r="149" spans="1:21">
      <c r="A149" s="12" t="s">
        <v>25</v>
      </c>
      <c r="B149" s="12" t="s">
        <v>28</v>
      </c>
      <c r="C149" s="13" t="s">
        <v>18</v>
      </c>
      <c r="D149" s="13" t="s">
        <v>33</v>
      </c>
      <c r="E149" s="12">
        <v>1947</v>
      </c>
      <c r="F149" s="13">
        <v>3</v>
      </c>
      <c r="G149" s="13">
        <v>12</v>
      </c>
      <c r="H149" s="8">
        <f t="shared" si="14"/>
        <v>23364</v>
      </c>
      <c r="I149" s="13">
        <v>700.92</v>
      </c>
      <c r="J149" s="8">
        <f t="shared" si="15"/>
        <v>22663.08</v>
      </c>
      <c r="K149" s="13">
        <v>5841</v>
      </c>
      <c r="L149" s="8">
        <f t="shared" si="16"/>
        <v>17523</v>
      </c>
      <c r="M149" s="14">
        <v>41883</v>
      </c>
      <c r="N149" s="7">
        <f t="shared" si="17"/>
        <v>9</v>
      </c>
      <c r="O149" s="10" t="str">
        <f t="shared" si="18"/>
        <v>September</v>
      </c>
      <c r="P149" s="10" t="str">
        <f t="shared" si="19"/>
        <v>2014</v>
      </c>
      <c r="Q149" s="8">
        <f>Table1[[#This Row],[Profit]]/Table1[[#This Row],[Units Sold]]</f>
        <v>9</v>
      </c>
      <c r="R149" s="27">
        <f>Table1[[#This Row],[Profit]]/Table1[[#This Row],[ Sales]]</f>
        <v>0.77319587628865971</v>
      </c>
      <c r="S149" s="11">
        <f>Table1[[#This Row],[Profit]]/Table1[[#This Row],[COGS]]</f>
        <v>3</v>
      </c>
      <c r="T149" s="7" t="str">
        <f t="shared" si="20"/>
        <v>low</v>
      </c>
      <c r="U149" s="7" t="str">
        <f>IF(OR(Table1[[#This Row],[Country]]="United states of America",Table1[[#This Row],[Country]]="Canada",Table1[[#This Row],[Country]]="Mexico"),"North America",IF(OR(Table1[[#This Row],[Country]]="France",Table1[[#This Row],[Country]]="Germany"),"Europe","other"))</f>
        <v>North America</v>
      </c>
    </row>
    <row r="150" spans="1:21">
      <c r="A150" s="7" t="s">
        <v>25</v>
      </c>
      <c r="B150" s="7" t="s">
        <v>17</v>
      </c>
      <c r="C150" s="8" t="s">
        <v>18</v>
      </c>
      <c r="D150" s="8" t="s">
        <v>33</v>
      </c>
      <c r="E150" s="7">
        <v>908</v>
      </c>
      <c r="F150" s="8">
        <v>3</v>
      </c>
      <c r="G150" s="8">
        <v>12</v>
      </c>
      <c r="H150" s="8">
        <f t="shared" si="14"/>
        <v>10896</v>
      </c>
      <c r="I150" s="8">
        <v>326.88</v>
      </c>
      <c r="J150" s="8">
        <f t="shared" si="15"/>
        <v>10569.12</v>
      </c>
      <c r="K150" s="8">
        <v>2724</v>
      </c>
      <c r="L150" s="8">
        <f t="shared" si="16"/>
        <v>8172</v>
      </c>
      <c r="M150" s="9">
        <v>41609</v>
      </c>
      <c r="N150" s="7">
        <f t="shared" si="17"/>
        <v>12</v>
      </c>
      <c r="O150" s="10" t="str">
        <f t="shared" si="18"/>
        <v>December</v>
      </c>
      <c r="P150" s="10" t="str">
        <f t="shared" si="19"/>
        <v>2013</v>
      </c>
      <c r="Q150" s="8">
        <f>Table1[[#This Row],[Profit]]/Table1[[#This Row],[Units Sold]]</f>
        <v>9</v>
      </c>
      <c r="R150" s="27">
        <f>Table1[[#This Row],[Profit]]/Table1[[#This Row],[ Sales]]</f>
        <v>0.77319587628865971</v>
      </c>
      <c r="S150" s="11">
        <f>Table1[[#This Row],[Profit]]/Table1[[#This Row],[COGS]]</f>
        <v>3</v>
      </c>
      <c r="T150" s="7" t="str">
        <f t="shared" si="20"/>
        <v>low</v>
      </c>
      <c r="U150" s="7" t="str">
        <f>IF(OR(Table1[[#This Row],[Country]]="United states of America",Table1[[#This Row],[Country]]="Canada",Table1[[#This Row],[Country]]="Mexico"),"North America",IF(OR(Table1[[#This Row],[Country]]="France",Table1[[#This Row],[Country]]="Germany"),"Europe","other"))</f>
        <v>North America</v>
      </c>
    </row>
    <row r="151" spans="1:21">
      <c r="A151" s="12" t="s">
        <v>16</v>
      </c>
      <c r="B151" s="12" t="s">
        <v>20</v>
      </c>
      <c r="C151" s="13" t="s">
        <v>24</v>
      </c>
      <c r="D151" s="13" t="s">
        <v>33</v>
      </c>
      <c r="E151" s="12">
        <v>1958</v>
      </c>
      <c r="F151" s="13">
        <v>5</v>
      </c>
      <c r="G151" s="13">
        <v>7</v>
      </c>
      <c r="H151" s="8">
        <f t="shared" si="14"/>
        <v>13706</v>
      </c>
      <c r="I151" s="13">
        <v>411.18</v>
      </c>
      <c r="J151" s="8">
        <f t="shared" si="15"/>
        <v>13294.82</v>
      </c>
      <c r="K151" s="13">
        <v>9790</v>
      </c>
      <c r="L151" s="8">
        <f t="shared" si="16"/>
        <v>3916</v>
      </c>
      <c r="M151" s="14">
        <v>41671</v>
      </c>
      <c r="N151" s="7">
        <f t="shared" si="17"/>
        <v>2</v>
      </c>
      <c r="O151" s="10" t="str">
        <f t="shared" si="18"/>
        <v>February</v>
      </c>
      <c r="P151" s="10" t="str">
        <f t="shared" si="19"/>
        <v>2014</v>
      </c>
      <c r="Q151" s="8">
        <f>Table1[[#This Row],[Profit]]/Table1[[#This Row],[Units Sold]]</f>
        <v>2</v>
      </c>
      <c r="R151" s="27">
        <f>Table1[[#This Row],[Profit]]/Table1[[#This Row],[ Sales]]</f>
        <v>0.29455081001472755</v>
      </c>
      <c r="S151" s="11">
        <f>Table1[[#This Row],[Profit]]/Table1[[#This Row],[COGS]]</f>
        <v>0.4</v>
      </c>
      <c r="T151" s="7" t="str">
        <f t="shared" si="20"/>
        <v>low</v>
      </c>
      <c r="U151" s="7" t="str">
        <f>IF(OR(Table1[[#This Row],[Country]]="United states of America",Table1[[#This Row],[Country]]="Canada",Table1[[#This Row],[Country]]="Mexico"),"North America",IF(OR(Table1[[#This Row],[Country]]="France",Table1[[#This Row],[Country]]="Germany"),"Europe","other"))</f>
        <v>Europe</v>
      </c>
    </row>
    <row r="152" spans="1:21">
      <c r="A152" s="7" t="s">
        <v>25</v>
      </c>
      <c r="B152" s="7" t="s">
        <v>22</v>
      </c>
      <c r="C152" s="8" t="s">
        <v>24</v>
      </c>
      <c r="D152" s="8" t="s">
        <v>33</v>
      </c>
      <c r="E152" s="7">
        <v>1901</v>
      </c>
      <c r="F152" s="8">
        <v>5</v>
      </c>
      <c r="G152" s="8">
        <v>12</v>
      </c>
      <c r="H152" s="8">
        <f t="shared" si="14"/>
        <v>22812</v>
      </c>
      <c r="I152" s="8">
        <v>684.36</v>
      </c>
      <c r="J152" s="8">
        <f t="shared" si="15"/>
        <v>22127.64</v>
      </c>
      <c r="K152" s="8">
        <v>5703</v>
      </c>
      <c r="L152" s="8">
        <f t="shared" si="16"/>
        <v>13307</v>
      </c>
      <c r="M152" s="9">
        <v>41791</v>
      </c>
      <c r="N152" s="7">
        <f t="shared" si="17"/>
        <v>6</v>
      </c>
      <c r="O152" s="10" t="str">
        <f t="shared" si="18"/>
        <v>June</v>
      </c>
      <c r="P152" s="10" t="str">
        <f t="shared" si="19"/>
        <v>2014</v>
      </c>
      <c r="Q152" s="8">
        <f>Table1[[#This Row],[Profit]]/Table1[[#This Row],[Units Sold]]</f>
        <v>7</v>
      </c>
      <c r="R152" s="27">
        <f>Table1[[#This Row],[Profit]]/Table1[[#This Row],[ Sales]]</f>
        <v>0.60137457044673537</v>
      </c>
      <c r="S152" s="11">
        <f>Table1[[#This Row],[Profit]]/Table1[[#This Row],[COGS]]</f>
        <v>2.3333333333333335</v>
      </c>
      <c r="T152" s="7" t="str">
        <f t="shared" si="20"/>
        <v>low</v>
      </c>
      <c r="U152" s="7" t="str">
        <f>IF(OR(Table1[[#This Row],[Country]]="United states of America",Table1[[#This Row],[Country]]="Canada",Table1[[#This Row],[Country]]="Mexico"),"North America",IF(OR(Table1[[#This Row],[Country]]="France",Table1[[#This Row],[Country]]="Germany"),"Europe","other"))</f>
        <v>Europe</v>
      </c>
    </row>
    <row r="153" spans="1:21">
      <c r="A153" s="12" t="s">
        <v>16</v>
      </c>
      <c r="B153" s="12" t="s">
        <v>22</v>
      </c>
      <c r="C153" s="13" t="s">
        <v>24</v>
      </c>
      <c r="D153" s="13" t="s">
        <v>33</v>
      </c>
      <c r="E153" s="12">
        <v>544</v>
      </c>
      <c r="F153" s="13">
        <v>5</v>
      </c>
      <c r="G153" s="13">
        <v>7</v>
      </c>
      <c r="H153" s="8">
        <f t="shared" si="14"/>
        <v>3808</v>
      </c>
      <c r="I153" s="13">
        <v>114.24</v>
      </c>
      <c r="J153" s="8">
        <f t="shared" si="15"/>
        <v>3693.76</v>
      </c>
      <c r="K153" s="13">
        <v>2720</v>
      </c>
      <c r="L153" s="8">
        <f t="shared" si="16"/>
        <v>1088</v>
      </c>
      <c r="M153" s="14">
        <v>41883</v>
      </c>
      <c r="N153" s="7">
        <f t="shared" si="17"/>
        <v>9</v>
      </c>
      <c r="O153" s="10" t="str">
        <f t="shared" si="18"/>
        <v>September</v>
      </c>
      <c r="P153" s="10" t="str">
        <f t="shared" si="19"/>
        <v>2014</v>
      </c>
      <c r="Q153" s="8">
        <f>Table1[[#This Row],[Profit]]/Table1[[#This Row],[Units Sold]]</f>
        <v>2</v>
      </c>
      <c r="R153" s="27">
        <f>Table1[[#This Row],[Profit]]/Table1[[#This Row],[ Sales]]</f>
        <v>0.29455081001472755</v>
      </c>
      <c r="S153" s="11">
        <f>Table1[[#This Row],[Profit]]/Table1[[#This Row],[COGS]]</f>
        <v>0.4</v>
      </c>
      <c r="T153" s="7" t="str">
        <f t="shared" si="20"/>
        <v>low</v>
      </c>
      <c r="U153" s="7" t="str">
        <f>IF(OR(Table1[[#This Row],[Country]]="United states of America",Table1[[#This Row],[Country]]="Canada",Table1[[#This Row],[Country]]="Mexico"),"North America",IF(OR(Table1[[#This Row],[Country]]="France",Table1[[#This Row],[Country]]="Germany"),"Europe","other"))</f>
        <v>Europe</v>
      </c>
    </row>
    <row r="154" spans="1:21">
      <c r="A154" s="7" t="s">
        <v>16</v>
      </c>
      <c r="B154" s="7" t="s">
        <v>20</v>
      </c>
      <c r="C154" s="8" t="s">
        <v>24</v>
      </c>
      <c r="D154" s="8" t="s">
        <v>33</v>
      </c>
      <c r="E154" s="7">
        <v>1797</v>
      </c>
      <c r="F154" s="8">
        <v>5</v>
      </c>
      <c r="G154" s="8">
        <v>350</v>
      </c>
      <c r="H154" s="8">
        <f t="shared" si="14"/>
        <v>628950</v>
      </c>
      <c r="I154" s="8">
        <v>18868.5</v>
      </c>
      <c r="J154" s="8">
        <f t="shared" si="15"/>
        <v>610081.5</v>
      </c>
      <c r="K154" s="8">
        <v>467220</v>
      </c>
      <c r="L154" s="8">
        <f t="shared" si="16"/>
        <v>619965</v>
      </c>
      <c r="M154" s="9">
        <v>41518</v>
      </c>
      <c r="N154" s="7">
        <f t="shared" si="17"/>
        <v>9</v>
      </c>
      <c r="O154" s="10" t="str">
        <f t="shared" si="18"/>
        <v>September</v>
      </c>
      <c r="P154" s="10" t="str">
        <f t="shared" si="19"/>
        <v>2013</v>
      </c>
      <c r="Q154" s="8">
        <f>Table1[[#This Row],[Profit]]/Table1[[#This Row],[Units Sold]]</f>
        <v>345</v>
      </c>
      <c r="R154" s="27">
        <f>Table1[[#This Row],[Profit]]/Table1[[#This Row],[ Sales]]</f>
        <v>1.01620029455081</v>
      </c>
      <c r="S154" s="11">
        <f>Table1[[#This Row],[Profit]]/Table1[[#This Row],[COGS]]</f>
        <v>1.3269230769230769</v>
      </c>
      <c r="T154" s="7" t="str">
        <f t="shared" si="20"/>
        <v>high</v>
      </c>
      <c r="U154" s="7" t="str">
        <f>IF(OR(Table1[[#This Row],[Country]]="United states of America",Table1[[#This Row],[Country]]="Canada",Table1[[#This Row],[Country]]="Mexico"),"North America",IF(OR(Table1[[#This Row],[Country]]="France",Table1[[#This Row],[Country]]="Germany"),"Europe","other"))</f>
        <v>Europe</v>
      </c>
    </row>
    <row r="155" spans="1:21">
      <c r="A155" s="12" t="s">
        <v>26</v>
      </c>
      <c r="B155" s="12" t="s">
        <v>22</v>
      </c>
      <c r="C155" s="13" t="s">
        <v>24</v>
      </c>
      <c r="D155" s="13" t="s">
        <v>33</v>
      </c>
      <c r="E155" s="12">
        <v>1287</v>
      </c>
      <c r="F155" s="13">
        <v>5</v>
      </c>
      <c r="G155" s="13">
        <v>125</v>
      </c>
      <c r="H155" s="8">
        <f t="shared" si="14"/>
        <v>160875</v>
      </c>
      <c r="I155" s="13">
        <v>4826.25</v>
      </c>
      <c r="J155" s="8">
        <f t="shared" si="15"/>
        <v>156048.75</v>
      </c>
      <c r="K155" s="13">
        <v>154440</v>
      </c>
      <c r="L155" s="8">
        <f t="shared" si="16"/>
        <v>154440</v>
      </c>
      <c r="M155" s="14">
        <v>41974</v>
      </c>
      <c r="N155" s="7">
        <f t="shared" si="17"/>
        <v>12</v>
      </c>
      <c r="O155" s="10" t="str">
        <f t="shared" si="18"/>
        <v>December</v>
      </c>
      <c r="P155" s="10" t="str">
        <f t="shared" si="19"/>
        <v>2014</v>
      </c>
      <c r="Q155" s="8">
        <f>Table1[[#This Row],[Profit]]/Table1[[#This Row],[Units Sold]]</f>
        <v>120</v>
      </c>
      <c r="R155" s="27">
        <f>Table1[[#This Row],[Profit]]/Table1[[#This Row],[ Sales]]</f>
        <v>0.98969072164948457</v>
      </c>
      <c r="S155" s="11">
        <f>Table1[[#This Row],[Profit]]/Table1[[#This Row],[COGS]]</f>
        <v>1</v>
      </c>
      <c r="T155" s="7" t="str">
        <f t="shared" si="20"/>
        <v>mid</v>
      </c>
      <c r="U155" s="7" t="str">
        <f>IF(OR(Table1[[#This Row],[Country]]="United states of America",Table1[[#This Row],[Country]]="Canada",Table1[[#This Row],[Country]]="Mexico"),"North America",IF(OR(Table1[[#This Row],[Country]]="France",Table1[[#This Row],[Country]]="Germany"),"Europe","other"))</f>
        <v>Europe</v>
      </c>
    </row>
    <row r="156" spans="1:21">
      <c r="A156" s="7" t="s">
        <v>26</v>
      </c>
      <c r="B156" s="7" t="s">
        <v>20</v>
      </c>
      <c r="C156" s="8" t="s">
        <v>24</v>
      </c>
      <c r="D156" s="8" t="s">
        <v>33</v>
      </c>
      <c r="E156" s="7">
        <v>1706</v>
      </c>
      <c r="F156" s="8">
        <v>5</v>
      </c>
      <c r="G156" s="8">
        <v>125</v>
      </c>
      <c r="H156" s="8">
        <f t="shared" si="14"/>
        <v>213250</v>
      </c>
      <c r="I156" s="8">
        <v>6397.5</v>
      </c>
      <c r="J156" s="8">
        <f t="shared" si="15"/>
        <v>206852.5</v>
      </c>
      <c r="K156" s="8">
        <v>204720</v>
      </c>
      <c r="L156" s="8">
        <f t="shared" si="16"/>
        <v>204720</v>
      </c>
      <c r="M156" s="9">
        <v>41974</v>
      </c>
      <c r="N156" s="7">
        <f t="shared" si="17"/>
        <v>12</v>
      </c>
      <c r="O156" s="10" t="str">
        <f t="shared" si="18"/>
        <v>December</v>
      </c>
      <c r="P156" s="10" t="str">
        <f t="shared" si="19"/>
        <v>2014</v>
      </c>
      <c r="Q156" s="8">
        <f>Table1[[#This Row],[Profit]]/Table1[[#This Row],[Units Sold]]</f>
        <v>120</v>
      </c>
      <c r="R156" s="27">
        <f>Table1[[#This Row],[Profit]]/Table1[[#This Row],[ Sales]]</f>
        <v>0.98969072164948457</v>
      </c>
      <c r="S156" s="11">
        <f>Table1[[#This Row],[Profit]]/Table1[[#This Row],[COGS]]</f>
        <v>1</v>
      </c>
      <c r="T156" s="7" t="str">
        <f t="shared" si="20"/>
        <v>mid</v>
      </c>
      <c r="U156" s="7" t="str">
        <f>IF(OR(Table1[[#This Row],[Country]]="United states of America",Table1[[#This Row],[Country]]="Canada",Table1[[#This Row],[Country]]="Mexico"),"North America",IF(OR(Table1[[#This Row],[Country]]="France",Table1[[#This Row],[Country]]="Germany"),"Europe","other"))</f>
        <v>Europe</v>
      </c>
    </row>
    <row r="157" spans="1:21">
      <c r="A157" s="12" t="s">
        <v>27</v>
      </c>
      <c r="B157" s="12" t="s">
        <v>22</v>
      </c>
      <c r="C157" s="13" t="s">
        <v>29</v>
      </c>
      <c r="D157" s="13" t="s">
        <v>33</v>
      </c>
      <c r="E157" s="12">
        <v>2434.5</v>
      </c>
      <c r="F157" s="13">
        <v>10</v>
      </c>
      <c r="G157" s="13">
        <v>300</v>
      </c>
      <c r="H157" s="8">
        <f t="shared" si="14"/>
        <v>730350</v>
      </c>
      <c r="I157" s="13">
        <v>21910.5</v>
      </c>
      <c r="J157" s="8">
        <f t="shared" si="15"/>
        <v>708439.5</v>
      </c>
      <c r="K157" s="13">
        <v>608625</v>
      </c>
      <c r="L157" s="8">
        <f t="shared" si="16"/>
        <v>706005</v>
      </c>
      <c r="M157" s="14">
        <v>41640</v>
      </c>
      <c r="N157" s="7">
        <f t="shared" si="17"/>
        <v>1</v>
      </c>
      <c r="O157" s="10" t="str">
        <f t="shared" si="18"/>
        <v>January</v>
      </c>
      <c r="P157" s="10" t="str">
        <f t="shared" si="19"/>
        <v>2014</v>
      </c>
      <c r="Q157" s="8">
        <f>Table1[[#This Row],[Profit]]/Table1[[#This Row],[Units Sold]]</f>
        <v>290</v>
      </c>
      <c r="R157" s="27">
        <f>Table1[[#This Row],[Profit]]/Table1[[#This Row],[ Sales]]</f>
        <v>0.99656357388316152</v>
      </c>
      <c r="S157" s="11">
        <f>Table1[[#This Row],[Profit]]/Table1[[#This Row],[COGS]]</f>
        <v>1.1599999999999999</v>
      </c>
      <c r="T157" s="7" t="str">
        <f t="shared" si="20"/>
        <v>high</v>
      </c>
      <c r="U157" s="7" t="str">
        <f>IF(OR(Table1[[#This Row],[Country]]="United states of America",Table1[[#This Row],[Country]]="Canada",Table1[[#This Row],[Country]]="Mexico"),"North America",IF(OR(Table1[[#This Row],[Country]]="France",Table1[[#This Row],[Country]]="Germany"),"Europe","other"))</f>
        <v>Europe</v>
      </c>
    </row>
    <row r="158" spans="1:21">
      <c r="A158" s="7" t="s">
        <v>26</v>
      </c>
      <c r="B158" s="7" t="s">
        <v>17</v>
      </c>
      <c r="C158" s="8" t="s">
        <v>29</v>
      </c>
      <c r="D158" s="8" t="s">
        <v>33</v>
      </c>
      <c r="E158" s="7">
        <v>1774</v>
      </c>
      <c r="F158" s="8">
        <v>10</v>
      </c>
      <c r="G158" s="8">
        <v>125</v>
      </c>
      <c r="H158" s="8">
        <f t="shared" si="14"/>
        <v>221750</v>
      </c>
      <c r="I158" s="8">
        <v>6652.5</v>
      </c>
      <c r="J158" s="8">
        <f t="shared" si="15"/>
        <v>215097.5</v>
      </c>
      <c r="K158" s="8">
        <v>212880</v>
      </c>
      <c r="L158" s="8">
        <f t="shared" si="16"/>
        <v>204010</v>
      </c>
      <c r="M158" s="9">
        <v>41699</v>
      </c>
      <c r="N158" s="7">
        <f t="shared" si="17"/>
        <v>3</v>
      </c>
      <c r="O158" s="10" t="str">
        <f t="shared" si="18"/>
        <v>March</v>
      </c>
      <c r="P158" s="10" t="str">
        <f t="shared" si="19"/>
        <v>2014</v>
      </c>
      <c r="Q158" s="8">
        <f>Table1[[#This Row],[Profit]]/Table1[[#This Row],[Units Sold]]</f>
        <v>115</v>
      </c>
      <c r="R158" s="27">
        <f>Table1[[#This Row],[Profit]]/Table1[[#This Row],[ Sales]]</f>
        <v>0.94845360824742264</v>
      </c>
      <c r="S158" s="11">
        <f>Table1[[#This Row],[Profit]]/Table1[[#This Row],[COGS]]</f>
        <v>0.95833333333333337</v>
      </c>
      <c r="T158" s="7" t="str">
        <f t="shared" si="20"/>
        <v>mid</v>
      </c>
      <c r="U158" s="7" t="str">
        <f>IF(OR(Table1[[#This Row],[Country]]="United states of America",Table1[[#This Row],[Country]]="Canada",Table1[[#This Row],[Country]]="Mexico"),"North America",IF(OR(Table1[[#This Row],[Country]]="France",Table1[[#This Row],[Country]]="Germany"),"Europe","other"))</f>
        <v>North America</v>
      </c>
    </row>
    <row r="159" spans="1:21">
      <c r="A159" s="12" t="s">
        <v>25</v>
      </c>
      <c r="B159" s="12" t="s">
        <v>22</v>
      </c>
      <c r="C159" s="13" t="s">
        <v>29</v>
      </c>
      <c r="D159" s="13" t="s">
        <v>33</v>
      </c>
      <c r="E159" s="12">
        <v>1901</v>
      </c>
      <c r="F159" s="13">
        <v>10</v>
      </c>
      <c r="G159" s="13">
        <v>12</v>
      </c>
      <c r="H159" s="8">
        <f t="shared" si="14"/>
        <v>22812</v>
      </c>
      <c r="I159" s="13">
        <v>684.36</v>
      </c>
      <c r="J159" s="8">
        <f t="shared" si="15"/>
        <v>22127.64</v>
      </c>
      <c r="K159" s="13">
        <v>5703</v>
      </c>
      <c r="L159" s="8">
        <f t="shared" si="16"/>
        <v>3802</v>
      </c>
      <c r="M159" s="14">
        <v>41791</v>
      </c>
      <c r="N159" s="7">
        <f t="shared" si="17"/>
        <v>6</v>
      </c>
      <c r="O159" s="10" t="str">
        <f t="shared" si="18"/>
        <v>June</v>
      </c>
      <c r="P159" s="10" t="str">
        <f t="shared" si="19"/>
        <v>2014</v>
      </c>
      <c r="Q159" s="8">
        <f>Table1[[#This Row],[Profit]]/Table1[[#This Row],[Units Sold]]</f>
        <v>2</v>
      </c>
      <c r="R159" s="27">
        <f>Table1[[#This Row],[Profit]]/Table1[[#This Row],[ Sales]]</f>
        <v>0.1718213058419244</v>
      </c>
      <c r="S159" s="11">
        <f>Table1[[#This Row],[Profit]]/Table1[[#This Row],[COGS]]</f>
        <v>0.66666666666666663</v>
      </c>
      <c r="T159" s="7" t="str">
        <f t="shared" si="20"/>
        <v>low</v>
      </c>
      <c r="U159" s="7" t="str">
        <f>IF(OR(Table1[[#This Row],[Country]]="United states of America",Table1[[#This Row],[Country]]="Canada",Table1[[#This Row],[Country]]="Mexico"),"North America",IF(OR(Table1[[#This Row],[Country]]="France",Table1[[#This Row],[Country]]="Germany"),"Europe","other"))</f>
        <v>Europe</v>
      </c>
    </row>
    <row r="160" spans="1:21">
      <c r="A160" s="7" t="s">
        <v>27</v>
      </c>
      <c r="B160" s="7" t="s">
        <v>20</v>
      </c>
      <c r="C160" s="8" t="s">
        <v>29</v>
      </c>
      <c r="D160" s="8" t="s">
        <v>33</v>
      </c>
      <c r="E160" s="7">
        <v>689</v>
      </c>
      <c r="F160" s="8">
        <v>10</v>
      </c>
      <c r="G160" s="8">
        <v>300</v>
      </c>
      <c r="H160" s="8">
        <f t="shared" si="14"/>
        <v>206700</v>
      </c>
      <c r="I160" s="8">
        <v>6201</v>
      </c>
      <c r="J160" s="8">
        <f t="shared" si="15"/>
        <v>200499</v>
      </c>
      <c r="K160" s="8">
        <v>172250</v>
      </c>
      <c r="L160" s="8">
        <f t="shared" si="16"/>
        <v>199810</v>
      </c>
      <c r="M160" s="9">
        <v>41791</v>
      </c>
      <c r="N160" s="7">
        <f t="shared" si="17"/>
        <v>6</v>
      </c>
      <c r="O160" s="10" t="str">
        <f t="shared" si="18"/>
        <v>June</v>
      </c>
      <c r="P160" s="10" t="str">
        <f t="shared" si="19"/>
        <v>2014</v>
      </c>
      <c r="Q160" s="8">
        <f>Table1[[#This Row],[Profit]]/Table1[[#This Row],[Units Sold]]</f>
        <v>290</v>
      </c>
      <c r="R160" s="27">
        <f>Table1[[#This Row],[Profit]]/Table1[[#This Row],[ Sales]]</f>
        <v>0.99656357388316152</v>
      </c>
      <c r="S160" s="11">
        <f>Table1[[#This Row],[Profit]]/Table1[[#This Row],[COGS]]</f>
        <v>1.1599999999999999</v>
      </c>
      <c r="T160" s="7" t="str">
        <f t="shared" si="20"/>
        <v>high</v>
      </c>
      <c r="U160" s="7" t="str">
        <f>IF(OR(Table1[[#This Row],[Country]]="United states of America",Table1[[#This Row],[Country]]="Canada",Table1[[#This Row],[Country]]="Mexico"),"North America",IF(OR(Table1[[#This Row],[Country]]="France",Table1[[#This Row],[Country]]="Germany"),"Europe","other"))</f>
        <v>Europe</v>
      </c>
    </row>
    <row r="161" spans="1:21">
      <c r="A161" s="12" t="s">
        <v>26</v>
      </c>
      <c r="B161" s="12" t="s">
        <v>20</v>
      </c>
      <c r="C161" s="13" t="s">
        <v>29</v>
      </c>
      <c r="D161" s="13" t="s">
        <v>33</v>
      </c>
      <c r="E161" s="12">
        <v>1570</v>
      </c>
      <c r="F161" s="13">
        <v>10</v>
      </c>
      <c r="G161" s="13">
        <v>125</v>
      </c>
      <c r="H161" s="8">
        <f t="shared" si="14"/>
        <v>196250</v>
      </c>
      <c r="I161" s="13">
        <v>5887.5</v>
      </c>
      <c r="J161" s="8">
        <f t="shared" si="15"/>
        <v>190362.5</v>
      </c>
      <c r="K161" s="13">
        <v>188400</v>
      </c>
      <c r="L161" s="8">
        <f t="shared" si="16"/>
        <v>180550</v>
      </c>
      <c r="M161" s="14">
        <v>41791</v>
      </c>
      <c r="N161" s="7">
        <f t="shared" si="17"/>
        <v>6</v>
      </c>
      <c r="O161" s="10" t="str">
        <f t="shared" si="18"/>
        <v>June</v>
      </c>
      <c r="P161" s="10" t="str">
        <f t="shared" si="19"/>
        <v>2014</v>
      </c>
      <c r="Q161" s="8">
        <f>Table1[[#This Row],[Profit]]/Table1[[#This Row],[Units Sold]]</f>
        <v>115</v>
      </c>
      <c r="R161" s="27">
        <f>Table1[[#This Row],[Profit]]/Table1[[#This Row],[ Sales]]</f>
        <v>0.94845360824742264</v>
      </c>
      <c r="S161" s="11">
        <f>Table1[[#This Row],[Profit]]/Table1[[#This Row],[COGS]]</f>
        <v>0.95833333333333337</v>
      </c>
      <c r="T161" s="7" t="str">
        <f t="shared" si="20"/>
        <v>mid</v>
      </c>
      <c r="U161" s="7" t="str">
        <f>IF(OR(Table1[[#This Row],[Country]]="United states of America",Table1[[#This Row],[Country]]="Canada",Table1[[#This Row],[Country]]="Mexico"),"North America",IF(OR(Table1[[#This Row],[Country]]="France",Table1[[#This Row],[Country]]="Germany"),"Europe","other"))</f>
        <v>Europe</v>
      </c>
    </row>
    <row r="162" spans="1:21">
      <c r="A162" s="7" t="s">
        <v>25</v>
      </c>
      <c r="B162" s="7" t="s">
        <v>28</v>
      </c>
      <c r="C162" s="8" t="s">
        <v>29</v>
      </c>
      <c r="D162" s="8" t="s">
        <v>33</v>
      </c>
      <c r="E162" s="7">
        <v>1369.5</v>
      </c>
      <c r="F162" s="8">
        <v>10</v>
      </c>
      <c r="G162" s="8">
        <v>12</v>
      </c>
      <c r="H162" s="8">
        <f t="shared" si="14"/>
        <v>16434</v>
      </c>
      <c r="I162" s="8">
        <v>493.02</v>
      </c>
      <c r="J162" s="8">
        <f t="shared" si="15"/>
        <v>15940.98</v>
      </c>
      <c r="K162" s="8">
        <v>4108.5</v>
      </c>
      <c r="L162" s="8">
        <f t="shared" si="16"/>
        <v>2739</v>
      </c>
      <c r="M162" s="9">
        <v>41821</v>
      </c>
      <c r="N162" s="7">
        <f t="shared" si="17"/>
        <v>7</v>
      </c>
      <c r="O162" s="10" t="str">
        <f t="shared" si="18"/>
        <v>July</v>
      </c>
      <c r="P162" s="10" t="str">
        <f t="shared" si="19"/>
        <v>2014</v>
      </c>
      <c r="Q162" s="8">
        <f>Table1[[#This Row],[Profit]]/Table1[[#This Row],[Units Sold]]</f>
        <v>2</v>
      </c>
      <c r="R162" s="27">
        <f>Table1[[#This Row],[Profit]]/Table1[[#This Row],[ Sales]]</f>
        <v>0.1718213058419244</v>
      </c>
      <c r="S162" s="11">
        <f>Table1[[#This Row],[Profit]]/Table1[[#This Row],[COGS]]</f>
        <v>0.66666666666666663</v>
      </c>
      <c r="T162" s="7" t="str">
        <f t="shared" si="20"/>
        <v>low</v>
      </c>
      <c r="U162" s="7" t="str">
        <f>IF(OR(Table1[[#This Row],[Country]]="United states of America",Table1[[#This Row],[Country]]="Canada",Table1[[#This Row],[Country]]="Mexico"),"North America",IF(OR(Table1[[#This Row],[Country]]="France",Table1[[#This Row],[Country]]="Germany"),"Europe","other"))</f>
        <v>North America</v>
      </c>
    </row>
    <row r="163" spans="1:21">
      <c r="A163" s="12" t="s">
        <v>26</v>
      </c>
      <c r="B163" s="12" t="s">
        <v>17</v>
      </c>
      <c r="C163" s="13" t="s">
        <v>29</v>
      </c>
      <c r="D163" s="13" t="s">
        <v>33</v>
      </c>
      <c r="E163" s="12">
        <v>2009</v>
      </c>
      <c r="F163" s="13">
        <v>10</v>
      </c>
      <c r="G163" s="13">
        <v>125</v>
      </c>
      <c r="H163" s="8">
        <f t="shared" si="14"/>
        <v>251125</v>
      </c>
      <c r="I163" s="13">
        <v>7533.75</v>
      </c>
      <c r="J163" s="8">
        <f t="shared" si="15"/>
        <v>243591.25</v>
      </c>
      <c r="K163" s="13">
        <v>241080</v>
      </c>
      <c r="L163" s="8">
        <f t="shared" si="16"/>
        <v>231035</v>
      </c>
      <c r="M163" s="14">
        <v>41913</v>
      </c>
      <c r="N163" s="7">
        <f t="shared" si="17"/>
        <v>10</v>
      </c>
      <c r="O163" s="10" t="str">
        <f t="shared" si="18"/>
        <v>October</v>
      </c>
      <c r="P163" s="10" t="str">
        <f t="shared" si="19"/>
        <v>2014</v>
      </c>
      <c r="Q163" s="8">
        <f>Table1[[#This Row],[Profit]]/Table1[[#This Row],[Units Sold]]</f>
        <v>115</v>
      </c>
      <c r="R163" s="27">
        <f>Table1[[#This Row],[Profit]]/Table1[[#This Row],[ Sales]]</f>
        <v>0.94845360824742264</v>
      </c>
      <c r="S163" s="11">
        <f>Table1[[#This Row],[Profit]]/Table1[[#This Row],[COGS]]</f>
        <v>0.95833333333333337</v>
      </c>
      <c r="T163" s="7" t="str">
        <f t="shared" si="20"/>
        <v>mid</v>
      </c>
      <c r="U163" s="7" t="str">
        <f>IF(OR(Table1[[#This Row],[Country]]="United states of America",Table1[[#This Row],[Country]]="Canada",Table1[[#This Row],[Country]]="Mexico"),"North America",IF(OR(Table1[[#This Row],[Country]]="France",Table1[[#This Row],[Country]]="Germany"),"Europe","other"))</f>
        <v>North America</v>
      </c>
    </row>
    <row r="164" spans="1:21">
      <c r="A164" s="7" t="s">
        <v>21</v>
      </c>
      <c r="B164" s="7" t="s">
        <v>20</v>
      </c>
      <c r="C164" s="8" t="s">
        <v>29</v>
      </c>
      <c r="D164" s="8" t="s">
        <v>33</v>
      </c>
      <c r="E164" s="7">
        <v>1945</v>
      </c>
      <c r="F164" s="8">
        <v>10</v>
      </c>
      <c r="G164" s="8">
        <v>15</v>
      </c>
      <c r="H164" s="8">
        <f t="shared" si="14"/>
        <v>29175</v>
      </c>
      <c r="I164" s="8">
        <v>875.25</v>
      </c>
      <c r="J164" s="8">
        <f t="shared" si="15"/>
        <v>28299.75</v>
      </c>
      <c r="K164" s="8">
        <v>19450</v>
      </c>
      <c r="L164" s="8">
        <f t="shared" si="16"/>
        <v>9725</v>
      </c>
      <c r="M164" s="9">
        <v>41548</v>
      </c>
      <c r="N164" s="7">
        <f t="shared" si="17"/>
        <v>10</v>
      </c>
      <c r="O164" s="10" t="str">
        <f t="shared" si="18"/>
        <v>October</v>
      </c>
      <c r="P164" s="10" t="str">
        <f t="shared" si="19"/>
        <v>2013</v>
      </c>
      <c r="Q164" s="8">
        <f>Table1[[#This Row],[Profit]]/Table1[[#This Row],[Units Sold]]</f>
        <v>5</v>
      </c>
      <c r="R164" s="27">
        <f>Table1[[#This Row],[Profit]]/Table1[[#This Row],[ Sales]]</f>
        <v>0.3436426116838488</v>
      </c>
      <c r="S164" s="11">
        <f>Table1[[#This Row],[Profit]]/Table1[[#This Row],[COGS]]</f>
        <v>0.5</v>
      </c>
      <c r="T164" s="7" t="str">
        <f t="shared" si="20"/>
        <v>low</v>
      </c>
      <c r="U164" s="7" t="str">
        <f>IF(OR(Table1[[#This Row],[Country]]="United states of America",Table1[[#This Row],[Country]]="Canada",Table1[[#This Row],[Country]]="Mexico"),"North America",IF(OR(Table1[[#This Row],[Country]]="France",Table1[[#This Row],[Country]]="Germany"),"Europe","other"))</f>
        <v>Europe</v>
      </c>
    </row>
    <row r="165" spans="1:21">
      <c r="A165" s="12" t="s">
        <v>26</v>
      </c>
      <c r="B165" s="12" t="s">
        <v>22</v>
      </c>
      <c r="C165" s="13" t="s">
        <v>29</v>
      </c>
      <c r="D165" s="13" t="s">
        <v>33</v>
      </c>
      <c r="E165" s="12">
        <v>1287</v>
      </c>
      <c r="F165" s="13">
        <v>10</v>
      </c>
      <c r="G165" s="13">
        <v>125</v>
      </c>
      <c r="H165" s="8">
        <f t="shared" si="14"/>
        <v>160875</v>
      </c>
      <c r="I165" s="13">
        <v>4826.25</v>
      </c>
      <c r="J165" s="8">
        <f t="shared" si="15"/>
        <v>156048.75</v>
      </c>
      <c r="K165" s="13">
        <v>154440</v>
      </c>
      <c r="L165" s="8">
        <f t="shared" si="16"/>
        <v>148005</v>
      </c>
      <c r="M165" s="14">
        <v>41974</v>
      </c>
      <c r="N165" s="7">
        <f t="shared" si="17"/>
        <v>12</v>
      </c>
      <c r="O165" s="10" t="str">
        <f t="shared" si="18"/>
        <v>December</v>
      </c>
      <c r="P165" s="10" t="str">
        <f t="shared" si="19"/>
        <v>2014</v>
      </c>
      <c r="Q165" s="8">
        <f>Table1[[#This Row],[Profit]]/Table1[[#This Row],[Units Sold]]</f>
        <v>115</v>
      </c>
      <c r="R165" s="27">
        <f>Table1[[#This Row],[Profit]]/Table1[[#This Row],[ Sales]]</f>
        <v>0.94845360824742264</v>
      </c>
      <c r="S165" s="11">
        <f>Table1[[#This Row],[Profit]]/Table1[[#This Row],[COGS]]</f>
        <v>0.95833333333333337</v>
      </c>
      <c r="T165" s="7" t="str">
        <f t="shared" si="20"/>
        <v>mid</v>
      </c>
      <c r="U165" s="7" t="str">
        <f>IF(OR(Table1[[#This Row],[Country]]="United states of America",Table1[[#This Row],[Country]]="Canada",Table1[[#This Row],[Country]]="Mexico"),"North America",IF(OR(Table1[[#This Row],[Country]]="France",Table1[[#This Row],[Country]]="Germany"),"Europe","other"))</f>
        <v>Europe</v>
      </c>
    </row>
    <row r="166" spans="1:21">
      <c r="A166" s="7" t="s">
        <v>26</v>
      </c>
      <c r="B166" s="7" t="s">
        <v>20</v>
      </c>
      <c r="C166" s="8" t="s">
        <v>29</v>
      </c>
      <c r="D166" s="8" t="s">
        <v>33</v>
      </c>
      <c r="E166" s="7">
        <v>1706</v>
      </c>
      <c r="F166" s="8">
        <v>10</v>
      </c>
      <c r="G166" s="8">
        <v>125</v>
      </c>
      <c r="H166" s="8">
        <f t="shared" si="14"/>
        <v>213250</v>
      </c>
      <c r="I166" s="8">
        <v>6397.5</v>
      </c>
      <c r="J166" s="8">
        <f t="shared" si="15"/>
        <v>206852.5</v>
      </c>
      <c r="K166" s="8">
        <v>204720</v>
      </c>
      <c r="L166" s="8">
        <f t="shared" si="16"/>
        <v>196190</v>
      </c>
      <c r="M166" s="9">
        <v>41974</v>
      </c>
      <c r="N166" s="7">
        <f t="shared" si="17"/>
        <v>12</v>
      </c>
      <c r="O166" s="10" t="str">
        <f t="shared" si="18"/>
        <v>December</v>
      </c>
      <c r="P166" s="10" t="str">
        <f t="shared" si="19"/>
        <v>2014</v>
      </c>
      <c r="Q166" s="8">
        <f>Table1[[#This Row],[Profit]]/Table1[[#This Row],[Units Sold]]</f>
        <v>115</v>
      </c>
      <c r="R166" s="27">
        <f>Table1[[#This Row],[Profit]]/Table1[[#This Row],[ Sales]]</f>
        <v>0.94845360824742264</v>
      </c>
      <c r="S166" s="11">
        <f>Table1[[#This Row],[Profit]]/Table1[[#This Row],[COGS]]</f>
        <v>0.95833333333333337</v>
      </c>
      <c r="T166" s="7" t="str">
        <f t="shared" si="20"/>
        <v>mid</v>
      </c>
      <c r="U166" s="7" t="str">
        <f>IF(OR(Table1[[#This Row],[Country]]="United states of America",Table1[[#This Row],[Country]]="Canada",Table1[[#This Row],[Country]]="Mexico"),"North America",IF(OR(Table1[[#This Row],[Country]]="France",Table1[[#This Row],[Country]]="Germany"),"Europe","other"))</f>
        <v>Europe</v>
      </c>
    </row>
    <row r="167" spans="1:21">
      <c r="A167" s="12" t="s">
        <v>26</v>
      </c>
      <c r="B167" s="12" t="s">
        <v>17</v>
      </c>
      <c r="C167" s="13" t="s">
        <v>30</v>
      </c>
      <c r="D167" s="13" t="s">
        <v>33</v>
      </c>
      <c r="E167" s="12">
        <v>2009</v>
      </c>
      <c r="F167" s="13">
        <v>120</v>
      </c>
      <c r="G167" s="13">
        <v>125</v>
      </c>
      <c r="H167" s="8">
        <f t="shared" si="14"/>
        <v>251125</v>
      </c>
      <c r="I167" s="13">
        <v>7533.75</v>
      </c>
      <c r="J167" s="8">
        <f t="shared" si="15"/>
        <v>243591.25</v>
      </c>
      <c r="K167" s="13">
        <v>241080</v>
      </c>
      <c r="L167" s="8">
        <f t="shared" si="16"/>
        <v>10045</v>
      </c>
      <c r="M167" s="14">
        <v>41913</v>
      </c>
      <c r="N167" s="7">
        <f t="shared" si="17"/>
        <v>10</v>
      </c>
      <c r="O167" s="10" t="str">
        <f t="shared" si="18"/>
        <v>October</v>
      </c>
      <c r="P167" s="10" t="str">
        <f t="shared" si="19"/>
        <v>2014</v>
      </c>
      <c r="Q167" s="8">
        <f>Table1[[#This Row],[Profit]]/Table1[[#This Row],[Units Sold]]</f>
        <v>5</v>
      </c>
      <c r="R167" s="27">
        <f>Table1[[#This Row],[Profit]]/Table1[[#This Row],[ Sales]]</f>
        <v>4.1237113402061855E-2</v>
      </c>
      <c r="S167" s="11">
        <f>Table1[[#This Row],[Profit]]/Table1[[#This Row],[COGS]]</f>
        <v>4.1666666666666664E-2</v>
      </c>
      <c r="T167" s="7" t="str">
        <f t="shared" si="20"/>
        <v>mid</v>
      </c>
      <c r="U167" s="7" t="str">
        <f>IF(OR(Table1[[#This Row],[Country]]="United states of America",Table1[[#This Row],[Country]]="Canada",Table1[[#This Row],[Country]]="Mexico"),"North America",IF(OR(Table1[[#This Row],[Country]]="France",Table1[[#This Row],[Country]]="Germany"),"Europe","other"))</f>
        <v>North America</v>
      </c>
    </row>
    <row r="168" spans="1:21">
      <c r="A168" s="7" t="s">
        <v>27</v>
      </c>
      <c r="B168" s="7" t="s">
        <v>28</v>
      </c>
      <c r="C168" s="8" t="s">
        <v>31</v>
      </c>
      <c r="D168" s="8" t="s">
        <v>33</v>
      </c>
      <c r="E168" s="7">
        <v>2844</v>
      </c>
      <c r="F168" s="8">
        <v>250</v>
      </c>
      <c r="G168" s="8">
        <v>300</v>
      </c>
      <c r="H168" s="8">
        <f t="shared" si="14"/>
        <v>853200</v>
      </c>
      <c r="I168" s="8">
        <v>25596</v>
      </c>
      <c r="J168" s="8">
        <f t="shared" si="15"/>
        <v>827604</v>
      </c>
      <c r="K168" s="8">
        <v>711000</v>
      </c>
      <c r="L168" s="8">
        <f t="shared" si="16"/>
        <v>142200</v>
      </c>
      <c r="M168" s="9">
        <v>41671</v>
      </c>
      <c r="N168" s="7">
        <f t="shared" si="17"/>
        <v>2</v>
      </c>
      <c r="O168" s="10" t="str">
        <f t="shared" si="18"/>
        <v>February</v>
      </c>
      <c r="P168" s="10" t="str">
        <f t="shared" si="19"/>
        <v>2014</v>
      </c>
      <c r="Q168" s="8">
        <f>Table1[[#This Row],[Profit]]/Table1[[#This Row],[Units Sold]]</f>
        <v>50</v>
      </c>
      <c r="R168" s="27">
        <f>Table1[[#This Row],[Profit]]/Table1[[#This Row],[ Sales]]</f>
        <v>0.1718213058419244</v>
      </c>
      <c r="S168" s="11">
        <f>Table1[[#This Row],[Profit]]/Table1[[#This Row],[COGS]]</f>
        <v>0.2</v>
      </c>
      <c r="T168" s="7" t="str">
        <f t="shared" si="20"/>
        <v>high</v>
      </c>
      <c r="U168" s="7" t="str">
        <f>IF(OR(Table1[[#This Row],[Country]]="United states of America",Table1[[#This Row],[Country]]="Canada",Table1[[#This Row],[Country]]="Mexico"),"North America",IF(OR(Table1[[#This Row],[Country]]="France",Table1[[#This Row],[Country]]="Germany"),"Europe","other"))</f>
        <v>North America</v>
      </c>
    </row>
    <row r="169" spans="1:21">
      <c r="A169" s="12" t="s">
        <v>25</v>
      </c>
      <c r="B169" s="12" t="s">
        <v>23</v>
      </c>
      <c r="C169" s="13" t="s">
        <v>31</v>
      </c>
      <c r="D169" s="13" t="s">
        <v>33</v>
      </c>
      <c r="E169" s="12">
        <v>1916</v>
      </c>
      <c r="F169" s="13">
        <v>250</v>
      </c>
      <c r="G169" s="13">
        <v>12</v>
      </c>
      <c r="H169" s="8">
        <f t="shared" si="14"/>
        <v>22992</v>
      </c>
      <c r="I169" s="13">
        <v>689.76</v>
      </c>
      <c r="J169" s="8">
        <f t="shared" si="15"/>
        <v>22302.240000000002</v>
      </c>
      <c r="K169" s="13">
        <v>5748</v>
      </c>
      <c r="L169" s="8">
        <f t="shared" si="16"/>
        <v>-456008</v>
      </c>
      <c r="M169" s="14">
        <v>41730</v>
      </c>
      <c r="N169" s="7">
        <f t="shared" si="17"/>
        <v>4</v>
      </c>
      <c r="O169" s="10" t="str">
        <f t="shared" si="18"/>
        <v>April</v>
      </c>
      <c r="P169" s="10" t="str">
        <f t="shared" si="19"/>
        <v>2014</v>
      </c>
      <c r="Q169" s="8">
        <f>Table1[[#This Row],[Profit]]/Table1[[#This Row],[Units Sold]]</f>
        <v>-238</v>
      </c>
      <c r="R169" s="27">
        <f>Table1[[#This Row],[Profit]]/Table1[[#This Row],[ Sales]]</f>
        <v>-20.446735395189002</v>
      </c>
      <c r="S169" s="11">
        <f>Table1[[#This Row],[Profit]]/Table1[[#This Row],[COGS]]</f>
        <v>-79.333333333333329</v>
      </c>
      <c r="T169" s="7" t="str">
        <f t="shared" si="20"/>
        <v>low</v>
      </c>
      <c r="U169" s="7" t="str">
        <f>IF(OR(Table1[[#This Row],[Country]]="United states of America",Table1[[#This Row],[Country]]="Canada",Table1[[#This Row],[Country]]="Mexico"),"North America",IF(OR(Table1[[#This Row],[Country]]="France",Table1[[#This Row],[Country]]="Germany"),"Europe","other"))</f>
        <v>North America</v>
      </c>
    </row>
    <row r="170" spans="1:21">
      <c r="A170" s="7" t="s">
        <v>26</v>
      </c>
      <c r="B170" s="7" t="s">
        <v>20</v>
      </c>
      <c r="C170" s="8" t="s">
        <v>31</v>
      </c>
      <c r="D170" s="8" t="s">
        <v>33</v>
      </c>
      <c r="E170" s="7">
        <v>1570</v>
      </c>
      <c r="F170" s="8">
        <v>250</v>
      </c>
      <c r="G170" s="8">
        <v>125</v>
      </c>
      <c r="H170" s="8">
        <f t="shared" si="14"/>
        <v>196250</v>
      </c>
      <c r="I170" s="8">
        <v>5887.5</v>
      </c>
      <c r="J170" s="8">
        <f t="shared" si="15"/>
        <v>190362.5</v>
      </c>
      <c r="K170" s="8">
        <v>188400</v>
      </c>
      <c r="L170" s="8">
        <f t="shared" si="16"/>
        <v>-196250</v>
      </c>
      <c r="M170" s="9">
        <v>41791</v>
      </c>
      <c r="N170" s="7">
        <f t="shared" si="17"/>
        <v>6</v>
      </c>
      <c r="O170" s="10" t="str">
        <f t="shared" si="18"/>
        <v>June</v>
      </c>
      <c r="P170" s="10" t="str">
        <f t="shared" si="19"/>
        <v>2014</v>
      </c>
      <c r="Q170" s="8">
        <f>Table1[[#This Row],[Profit]]/Table1[[#This Row],[Units Sold]]</f>
        <v>-125</v>
      </c>
      <c r="R170" s="27">
        <f>Table1[[#This Row],[Profit]]/Table1[[#This Row],[ Sales]]</f>
        <v>-1.0309278350515463</v>
      </c>
      <c r="S170" s="11">
        <f>Table1[[#This Row],[Profit]]/Table1[[#This Row],[COGS]]</f>
        <v>-1.0416666666666667</v>
      </c>
      <c r="T170" s="7" t="str">
        <f t="shared" si="20"/>
        <v>mid</v>
      </c>
      <c r="U170" s="7" t="str">
        <f>IF(OR(Table1[[#This Row],[Country]]="United states of America",Table1[[#This Row],[Country]]="Canada",Table1[[#This Row],[Country]]="Mexico"),"North America",IF(OR(Table1[[#This Row],[Country]]="France",Table1[[#This Row],[Country]]="Germany"),"Europe","other"))</f>
        <v>Europe</v>
      </c>
    </row>
    <row r="171" spans="1:21">
      <c r="A171" s="12" t="s">
        <v>27</v>
      </c>
      <c r="B171" s="12" t="s">
        <v>17</v>
      </c>
      <c r="C171" s="13" t="s">
        <v>31</v>
      </c>
      <c r="D171" s="13" t="s">
        <v>33</v>
      </c>
      <c r="E171" s="12">
        <v>1874</v>
      </c>
      <c r="F171" s="13">
        <v>250</v>
      </c>
      <c r="G171" s="13">
        <v>300</v>
      </c>
      <c r="H171" s="8">
        <f t="shared" si="14"/>
        <v>562200</v>
      </c>
      <c r="I171" s="13">
        <v>16866</v>
      </c>
      <c r="J171" s="8">
        <f t="shared" si="15"/>
        <v>545334</v>
      </c>
      <c r="K171" s="13">
        <v>468500</v>
      </c>
      <c r="L171" s="8">
        <f t="shared" si="16"/>
        <v>93700</v>
      </c>
      <c r="M171" s="14">
        <v>41852</v>
      </c>
      <c r="N171" s="7">
        <f t="shared" si="17"/>
        <v>8</v>
      </c>
      <c r="O171" s="10" t="str">
        <f t="shared" si="18"/>
        <v>August</v>
      </c>
      <c r="P171" s="10" t="str">
        <f t="shared" si="19"/>
        <v>2014</v>
      </c>
      <c r="Q171" s="8">
        <f>Table1[[#This Row],[Profit]]/Table1[[#This Row],[Units Sold]]</f>
        <v>50</v>
      </c>
      <c r="R171" s="27">
        <f>Table1[[#This Row],[Profit]]/Table1[[#This Row],[ Sales]]</f>
        <v>0.1718213058419244</v>
      </c>
      <c r="S171" s="11">
        <f>Table1[[#This Row],[Profit]]/Table1[[#This Row],[COGS]]</f>
        <v>0.2</v>
      </c>
      <c r="T171" s="7" t="str">
        <f t="shared" si="20"/>
        <v>high</v>
      </c>
      <c r="U171" s="7" t="str">
        <f>IF(OR(Table1[[#This Row],[Country]]="United states of America",Table1[[#This Row],[Country]]="Canada",Table1[[#This Row],[Country]]="Mexico"),"North America",IF(OR(Table1[[#This Row],[Country]]="France",Table1[[#This Row],[Country]]="Germany"),"Europe","other"))</f>
        <v>North America</v>
      </c>
    </row>
    <row r="172" spans="1:21">
      <c r="A172" s="7" t="s">
        <v>16</v>
      </c>
      <c r="B172" s="7" t="s">
        <v>23</v>
      </c>
      <c r="C172" s="8" t="s">
        <v>31</v>
      </c>
      <c r="D172" s="8" t="s">
        <v>33</v>
      </c>
      <c r="E172" s="7">
        <v>1642</v>
      </c>
      <c r="F172" s="8">
        <v>250</v>
      </c>
      <c r="G172" s="8">
        <v>350</v>
      </c>
      <c r="H172" s="8">
        <f t="shared" si="14"/>
        <v>574700</v>
      </c>
      <c r="I172" s="8">
        <v>17241</v>
      </c>
      <c r="J172" s="8">
        <f t="shared" si="15"/>
        <v>557459</v>
      </c>
      <c r="K172" s="8">
        <v>426920</v>
      </c>
      <c r="L172" s="8">
        <f t="shared" si="16"/>
        <v>164200</v>
      </c>
      <c r="M172" s="9">
        <v>41852</v>
      </c>
      <c r="N172" s="7">
        <f t="shared" si="17"/>
        <v>8</v>
      </c>
      <c r="O172" s="10" t="str">
        <f t="shared" si="18"/>
        <v>August</v>
      </c>
      <c r="P172" s="10" t="str">
        <f t="shared" si="19"/>
        <v>2014</v>
      </c>
      <c r="Q172" s="8">
        <f>Table1[[#This Row],[Profit]]/Table1[[#This Row],[Units Sold]]</f>
        <v>100</v>
      </c>
      <c r="R172" s="27">
        <f>Table1[[#This Row],[Profit]]/Table1[[#This Row],[ Sales]]</f>
        <v>0.29455081001472755</v>
      </c>
      <c r="S172" s="11">
        <f>Table1[[#This Row],[Profit]]/Table1[[#This Row],[COGS]]</f>
        <v>0.38461538461538464</v>
      </c>
      <c r="T172" s="7" t="str">
        <f t="shared" si="20"/>
        <v>high</v>
      </c>
      <c r="U172" s="7" t="str">
        <f>IF(OR(Table1[[#This Row],[Country]]="United states of America",Table1[[#This Row],[Country]]="Canada",Table1[[#This Row],[Country]]="Mexico"),"North America",IF(OR(Table1[[#This Row],[Country]]="France",Table1[[#This Row],[Country]]="Germany"),"Europe","other"))</f>
        <v>North America</v>
      </c>
    </row>
    <row r="173" spans="1:21">
      <c r="A173" s="12" t="s">
        <v>21</v>
      </c>
      <c r="B173" s="12" t="s">
        <v>20</v>
      </c>
      <c r="C173" s="13" t="s">
        <v>31</v>
      </c>
      <c r="D173" s="13" t="s">
        <v>33</v>
      </c>
      <c r="E173" s="12">
        <v>1945</v>
      </c>
      <c r="F173" s="13">
        <v>250</v>
      </c>
      <c r="G173" s="13">
        <v>15</v>
      </c>
      <c r="H173" s="8">
        <f t="shared" si="14"/>
        <v>29175</v>
      </c>
      <c r="I173" s="13">
        <v>875.25</v>
      </c>
      <c r="J173" s="8">
        <f t="shared" si="15"/>
        <v>28299.75</v>
      </c>
      <c r="K173" s="13">
        <v>19450</v>
      </c>
      <c r="L173" s="8">
        <f t="shared" si="16"/>
        <v>-457075</v>
      </c>
      <c r="M173" s="14">
        <v>41548</v>
      </c>
      <c r="N173" s="7">
        <f t="shared" si="17"/>
        <v>10</v>
      </c>
      <c r="O173" s="10" t="str">
        <f t="shared" si="18"/>
        <v>October</v>
      </c>
      <c r="P173" s="10" t="str">
        <f t="shared" si="19"/>
        <v>2013</v>
      </c>
      <c r="Q173" s="8">
        <f>Table1[[#This Row],[Profit]]/Table1[[#This Row],[Units Sold]]</f>
        <v>-235</v>
      </c>
      <c r="R173" s="27">
        <f>Table1[[#This Row],[Profit]]/Table1[[#This Row],[ Sales]]</f>
        <v>-16.151202749140893</v>
      </c>
      <c r="S173" s="11">
        <f>Table1[[#This Row],[Profit]]/Table1[[#This Row],[COGS]]</f>
        <v>-23.5</v>
      </c>
      <c r="T173" s="7" t="str">
        <f t="shared" si="20"/>
        <v>low</v>
      </c>
      <c r="U173" s="7" t="str">
        <f>IF(OR(Table1[[#This Row],[Country]]="United states of America",Table1[[#This Row],[Country]]="Canada",Table1[[#This Row],[Country]]="Mexico"),"North America",IF(OR(Table1[[#This Row],[Country]]="France",Table1[[#This Row],[Country]]="Germany"),"Europe","other"))</f>
        <v>Europe</v>
      </c>
    </row>
    <row r="174" spans="1:21">
      <c r="A174" s="7" t="s">
        <v>16</v>
      </c>
      <c r="B174" s="7" t="s">
        <v>17</v>
      </c>
      <c r="C174" s="8" t="s">
        <v>18</v>
      </c>
      <c r="D174" s="8" t="s">
        <v>33</v>
      </c>
      <c r="E174" s="7">
        <v>831</v>
      </c>
      <c r="F174" s="8">
        <v>3</v>
      </c>
      <c r="G174" s="8">
        <v>20</v>
      </c>
      <c r="H174" s="8">
        <f t="shared" si="14"/>
        <v>16620</v>
      </c>
      <c r="I174" s="8">
        <v>498.6</v>
      </c>
      <c r="J174" s="8">
        <f t="shared" si="15"/>
        <v>16121.4</v>
      </c>
      <c r="K174" s="8">
        <v>8310</v>
      </c>
      <c r="L174" s="8">
        <f t="shared" si="16"/>
        <v>14127</v>
      </c>
      <c r="M174" s="9">
        <v>41760</v>
      </c>
      <c r="N174" s="7">
        <f t="shared" si="17"/>
        <v>5</v>
      </c>
      <c r="O174" s="10" t="str">
        <f t="shared" si="18"/>
        <v>May</v>
      </c>
      <c r="P174" s="10" t="str">
        <f t="shared" si="19"/>
        <v>2014</v>
      </c>
      <c r="Q174" s="8">
        <f>Table1[[#This Row],[Profit]]/Table1[[#This Row],[Units Sold]]</f>
        <v>17</v>
      </c>
      <c r="R174" s="27">
        <f>Table1[[#This Row],[Profit]]/Table1[[#This Row],[ Sales]]</f>
        <v>0.87628865979381443</v>
      </c>
      <c r="S174" s="11">
        <f>Table1[[#This Row],[Profit]]/Table1[[#This Row],[COGS]]</f>
        <v>1.7</v>
      </c>
      <c r="T174" s="7" t="str">
        <f t="shared" si="20"/>
        <v>low</v>
      </c>
      <c r="U174" s="7" t="str">
        <f>IF(OR(Table1[[#This Row],[Country]]="United states of America",Table1[[#This Row],[Country]]="Canada",Table1[[#This Row],[Country]]="Mexico"),"North America",IF(OR(Table1[[#This Row],[Country]]="France",Table1[[#This Row],[Country]]="Germany"),"Europe","other"))</f>
        <v>North America</v>
      </c>
    </row>
    <row r="175" spans="1:21">
      <c r="A175" s="12" t="s">
        <v>16</v>
      </c>
      <c r="B175" s="12" t="s">
        <v>23</v>
      </c>
      <c r="C175" s="13" t="s">
        <v>29</v>
      </c>
      <c r="D175" s="13" t="s">
        <v>33</v>
      </c>
      <c r="E175" s="12">
        <v>1760</v>
      </c>
      <c r="F175" s="13">
        <v>10</v>
      </c>
      <c r="G175" s="13">
        <v>7</v>
      </c>
      <c r="H175" s="8">
        <f t="shared" si="14"/>
        <v>12320</v>
      </c>
      <c r="I175" s="13">
        <v>369.6</v>
      </c>
      <c r="J175" s="8">
        <f t="shared" si="15"/>
        <v>11950.4</v>
      </c>
      <c r="K175" s="13">
        <v>8800</v>
      </c>
      <c r="L175" s="8">
        <f t="shared" si="16"/>
        <v>-5280</v>
      </c>
      <c r="M175" s="14">
        <v>41518</v>
      </c>
      <c r="N175" s="7">
        <f t="shared" si="17"/>
        <v>9</v>
      </c>
      <c r="O175" s="10" t="str">
        <f t="shared" si="18"/>
        <v>September</v>
      </c>
      <c r="P175" s="10" t="str">
        <f t="shared" si="19"/>
        <v>2013</v>
      </c>
      <c r="Q175" s="8">
        <f>Table1[[#This Row],[Profit]]/Table1[[#This Row],[Units Sold]]</f>
        <v>-3</v>
      </c>
      <c r="R175" s="27">
        <f>Table1[[#This Row],[Profit]]/Table1[[#This Row],[ Sales]]</f>
        <v>-0.44182621502209135</v>
      </c>
      <c r="S175" s="11">
        <f>Table1[[#This Row],[Profit]]/Table1[[#This Row],[COGS]]</f>
        <v>-0.6</v>
      </c>
      <c r="T175" s="7" t="str">
        <f t="shared" si="20"/>
        <v>low</v>
      </c>
      <c r="U175" s="7" t="str">
        <f>IF(OR(Table1[[#This Row],[Country]]="United states of America",Table1[[#This Row],[Country]]="Canada",Table1[[#This Row],[Country]]="Mexico"),"North America",IF(OR(Table1[[#This Row],[Country]]="France",Table1[[#This Row],[Country]]="Germany"),"Europe","other"))</f>
        <v>North America</v>
      </c>
    </row>
    <row r="176" spans="1:21">
      <c r="A176" s="7" t="s">
        <v>16</v>
      </c>
      <c r="B176" s="7" t="s">
        <v>17</v>
      </c>
      <c r="C176" s="8" t="s">
        <v>30</v>
      </c>
      <c r="D176" s="8" t="s">
        <v>33</v>
      </c>
      <c r="E176" s="7">
        <v>3850.5</v>
      </c>
      <c r="F176" s="8">
        <v>120</v>
      </c>
      <c r="G176" s="8">
        <v>20</v>
      </c>
      <c r="H176" s="8">
        <f t="shared" si="14"/>
        <v>77010</v>
      </c>
      <c r="I176" s="8">
        <v>2310.3000000000002</v>
      </c>
      <c r="J176" s="8">
        <f t="shared" si="15"/>
        <v>74699.7</v>
      </c>
      <c r="K176" s="8">
        <v>38505</v>
      </c>
      <c r="L176" s="8">
        <f t="shared" si="16"/>
        <v>-385050</v>
      </c>
      <c r="M176" s="9">
        <v>41730</v>
      </c>
      <c r="N176" s="7">
        <f t="shared" si="17"/>
        <v>4</v>
      </c>
      <c r="O176" s="10" t="str">
        <f t="shared" si="18"/>
        <v>April</v>
      </c>
      <c r="P176" s="10" t="str">
        <f t="shared" si="19"/>
        <v>2014</v>
      </c>
      <c r="Q176" s="8">
        <f>Table1[[#This Row],[Profit]]/Table1[[#This Row],[Units Sold]]</f>
        <v>-100</v>
      </c>
      <c r="R176" s="27">
        <f>Table1[[#This Row],[Profit]]/Table1[[#This Row],[ Sales]]</f>
        <v>-5.1546391752577323</v>
      </c>
      <c r="S176" s="11">
        <f>Table1[[#This Row],[Profit]]/Table1[[#This Row],[COGS]]</f>
        <v>-10</v>
      </c>
      <c r="T176" s="7" t="str">
        <f t="shared" si="20"/>
        <v>low</v>
      </c>
      <c r="U176" s="7" t="str">
        <f>IF(OR(Table1[[#This Row],[Country]]="United states of America",Table1[[#This Row],[Country]]="Canada",Table1[[#This Row],[Country]]="Mexico"),"North America",IF(OR(Table1[[#This Row],[Country]]="France",Table1[[#This Row],[Country]]="Germany"),"Europe","other"))</f>
        <v>North America</v>
      </c>
    </row>
    <row r="177" spans="1:21">
      <c r="A177" s="12" t="s">
        <v>25</v>
      </c>
      <c r="B177" s="12" t="s">
        <v>20</v>
      </c>
      <c r="C177" s="13" t="s">
        <v>31</v>
      </c>
      <c r="D177" s="13" t="s">
        <v>33</v>
      </c>
      <c r="E177" s="12">
        <v>2479</v>
      </c>
      <c r="F177" s="13">
        <v>250</v>
      </c>
      <c r="G177" s="13">
        <v>12</v>
      </c>
      <c r="H177" s="8">
        <f t="shared" si="14"/>
        <v>29748</v>
      </c>
      <c r="I177" s="13">
        <v>892.44</v>
      </c>
      <c r="J177" s="8">
        <f t="shared" si="15"/>
        <v>28855.56</v>
      </c>
      <c r="K177" s="13">
        <v>7437</v>
      </c>
      <c r="L177" s="8">
        <f t="shared" si="16"/>
        <v>-590002</v>
      </c>
      <c r="M177" s="14">
        <v>41640</v>
      </c>
      <c r="N177" s="7">
        <f t="shared" si="17"/>
        <v>1</v>
      </c>
      <c r="O177" s="10" t="str">
        <f t="shared" si="18"/>
        <v>January</v>
      </c>
      <c r="P177" s="10" t="str">
        <f t="shared" si="19"/>
        <v>2014</v>
      </c>
      <c r="Q177" s="8">
        <f>Table1[[#This Row],[Profit]]/Table1[[#This Row],[Units Sold]]</f>
        <v>-238</v>
      </c>
      <c r="R177" s="27">
        <f>Table1[[#This Row],[Profit]]/Table1[[#This Row],[ Sales]]</f>
        <v>-20.446735395189002</v>
      </c>
      <c r="S177" s="11">
        <f>Table1[[#This Row],[Profit]]/Table1[[#This Row],[COGS]]</f>
        <v>-79.333333333333329</v>
      </c>
      <c r="T177" s="7" t="str">
        <f t="shared" si="20"/>
        <v>low</v>
      </c>
      <c r="U177" s="7" t="str">
        <f>IF(OR(Table1[[#This Row],[Country]]="United states of America",Table1[[#This Row],[Country]]="Canada",Table1[[#This Row],[Country]]="Mexico"),"North America",IF(OR(Table1[[#This Row],[Country]]="France",Table1[[#This Row],[Country]]="Germany"),"Europe","other"))</f>
        <v>Europe</v>
      </c>
    </row>
    <row r="178" spans="1:21">
      <c r="A178" s="7" t="s">
        <v>21</v>
      </c>
      <c r="B178" s="7" t="s">
        <v>23</v>
      </c>
      <c r="C178" s="8" t="s">
        <v>24</v>
      </c>
      <c r="D178" s="8" t="s">
        <v>33</v>
      </c>
      <c r="E178" s="7">
        <v>2031</v>
      </c>
      <c r="F178" s="8">
        <v>5</v>
      </c>
      <c r="G178" s="8">
        <v>15</v>
      </c>
      <c r="H178" s="8">
        <f t="shared" si="14"/>
        <v>30465</v>
      </c>
      <c r="I178" s="8">
        <v>1218.5999999999999</v>
      </c>
      <c r="J178" s="8">
        <f t="shared" si="15"/>
        <v>29246.400000000001</v>
      </c>
      <c r="K178" s="8">
        <v>20310</v>
      </c>
      <c r="L178" s="8">
        <f t="shared" si="16"/>
        <v>20310</v>
      </c>
      <c r="M178" s="9">
        <v>41913</v>
      </c>
      <c r="N178" s="7">
        <f t="shared" si="17"/>
        <v>10</v>
      </c>
      <c r="O178" s="10" t="str">
        <f t="shared" si="18"/>
        <v>October</v>
      </c>
      <c r="P178" s="10" t="str">
        <f t="shared" si="19"/>
        <v>2014</v>
      </c>
      <c r="Q178" s="8">
        <f>Table1[[#This Row],[Profit]]/Table1[[#This Row],[Units Sold]]</f>
        <v>10</v>
      </c>
      <c r="R178" s="27">
        <f>Table1[[#This Row],[Profit]]/Table1[[#This Row],[ Sales]]</f>
        <v>0.69444444444444442</v>
      </c>
      <c r="S178" s="11">
        <f>Table1[[#This Row],[Profit]]/Table1[[#This Row],[COGS]]</f>
        <v>1</v>
      </c>
      <c r="T178" s="7" t="str">
        <f t="shared" si="20"/>
        <v>low</v>
      </c>
      <c r="U178" s="7" t="str">
        <f>IF(OR(Table1[[#This Row],[Country]]="United states of America",Table1[[#This Row],[Country]]="Canada",Table1[[#This Row],[Country]]="Mexico"),"North America",IF(OR(Table1[[#This Row],[Country]]="France",Table1[[#This Row],[Country]]="Germany"),"Europe","other"))</f>
        <v>North America</v>
      </c>
    </row>
    <row r="179" spans="1:21">
      <c r="A179" s="12" t="s">
        <v>21</v>
      </c>
      <c r="B179" s="12" t="s">
        <v>23</v>
      </c>
      <c r="C179" s="13" t="s">
        <v>29</v>
      </c>
      <c r="D179" s="13" t="s">
        <v>33</v>
      </c>
      <c r="E179" s="12">
        <v>2031</v>
      </c>
      <c r="F179" s="13">
        <v>10</v>
      </c>
      <c r="G179" s="13">
        <v>15</v>
      </c>
      <c r="H179" s="8">
        <f t="shared" si="14"/>
        <v>30465</v>
      </c>
      <c r="I179" s="13">
        <v>1218.5999999999999</v>
      </c>
      <c r="J179" s="8">
        <f t="shared" si="15"/>
        <v>29246.400000000001</v>
      </c>
      <c r="K179" s="13">
        <v>20310</v>
      </c>
      <c r="L179" s="8">
        <f t="shared" si="16"/>
        <v>10155</v>
      </c>
      <c r="M179" s="14">
        <v>41913</v>
      </c>
      <c r="N179" s="7">
        <f t="shared" si="17"/>
        <v>10</v>
      </c>
      <c r="O179" s="10" t="str">
        <f t="shared" si="18"/>
        <v>October</v>
      </c>
      <c r="P179" s="10" t="str">
        <f t="shared" si="19"/>
        <v>2014</v>
      </c>
      <c r="Q179" s="8">
        <f>Table1[[#This Row],[Profit]]/Table1[[#This Row],[Units Sold]]</f>
        <v>5</v>
      </c>
      <c r="R179" s="27">
        <f>Table1[[#This Row],[Profit]]/Table1[[#This Row],[ Sales]]</f>
        <v>0.34722222222222221</v>
      </c>
      <c r="S179" s="11">
        <f>Table1[[#This Row],[Profit]]/Table1[[#This Row],[COGS]]</f>
        <v>0.5</v>
      </c>
      <c r="T179" s="7" t="str">
        <f t="shared" si="20"/>
        <v>low</v>
      </c>
      <c r="U179" s="7" t="str">
        <f>IF(OR(Table1[[#This Row],[Country]]="United states of America",Table1[[#This Row],[Country]]="Canada",Table1[[#This Row],[Country]]="Mexico"),"North America",IF(OR(Table1[[#This Row],[Country]]="France",Table1[[#This Row],[Country]]="Germany"),"Europe","other"))</f>
        <v>North America</v>
      </c>
    </row>
    <row r="180" spans="1:21">
      <c r="A180" s="7" t="s">
        <v>21</v>
      </c>
      <c r="B180" s="7" t="s">
        <v>22</v>
      </c>
      <c r="C180" s="8" t="s">
        <v>29</v>
      </c>
      <c r="D180" s="8" t="s">
        <v>33</v>
      </c>
      <c r="E180" s="7">
        <v>2261</v>
      </c>
      <c r="F180" s="8">
        <v>10</v>
      </c>
      <c r="G180" s="8">
        <v>15</v>
      </c>
      <c r="H180" s="8">
        <f t="shared" si="14"/>
        <v>33915</v>
      </c>
      <c r="I180" s="8">
        <v>1356.6</v>
      </c>
      <c r="J180" s="8">
        <f t="shared" si="15"/>
        <v>32558.400000000001</v>
      </c>
      <c r="K180" s="8">
        <v>22610</v>
      </c>
      <c r="L180" s="8">
        <f t="shared" si="16"/>
        <v>11305</v>
      </c>
      <c r="M180" s="9">
        <v>41609</v>
      </c>
      <c r="N180" s="7">
        <f t="shared" si="17"/>
        <v>12</v>
      </c>
      <c r="O180" s="10" t="str">
        <f t="shared" si="18"/>
        <v>December</v>
      </c>
      <c r="P180" s="10" t="str">
        <f t="shared" si="19"/>
        <v>2013</v>
      </c>
      <c r="Q180" s="8">
        <f>Table1[[#This Row],[Profit]]/Table1[[#This Row],[Units Sold]]</f>
        <v>5</v>
      </c>
      <c r="R180" s="27">
        <f>Table1[[#This Row],[Profit]]/Table1[[#This Row],[ Sales]]</f>
        <v>0.34722222222222221</v>
      </c>
      <c r="S180" s="11">
        <f>Table1[[#This Row],[Profit]]/Table1[[#This Row],[COGS]]</f>
        <v>0.5</v>
      </c>
      <c r="T180" s="7" t="str">
        <f t="shared" si="20"/>
        <v>low</v>
      </c>
      <c r="U180" s="7" t="str">
        <f>IF(OR(Table1[[#This Row],[Country]]="United states of America",Table1[[#This Row],[Country]]="Canada",Table1[[#This Row],[Country]]="Mexico"),"North America",IF(OR(Table1[[#This Row],[Country]]="France",Table1[[#This Row],[Country]]="Germany"),"Europe","other"))</f>
        <v>Europe</v>
      </c>
    </row>
    <row r="181" spans="1:21">
      <c r="A181" s="12" t="s">
        <v>16</v>
      </c>
      <c r="B181" s="12" t="s">
        <v>28</v>
      </c>
      <c r="C181" s="13" t="s">
        <v>30</v>
      </c>
      <c r="D181" s="13" t="s">
        <v>33</v>
      </c>
      <c r="E181" s="12">
        <v>736</v>
      </c>
      <c r="F181" s="13">
        <v>120</v>
      </c>
      <c r="G181" s="13">
        <v>20</v>
      </c>
      <c r="H181" s="8">
        <f t="shared" si="14"/>
        <v>14720</v>
      </c>
      <c r="I181" s="13">
        <v>588.79999999999995</v>
      </c>
      <c r="J181" s="8">
        <f t="shared" si="15"/>
        <v>14131.2</v>
      </c>
      <c r="K181" s="13">
        <v>7360</v>
      </c>
      <c r="L181" s="8">
        <f t="shared" si="16"/>
        <v>-73600</v>
      </c>
      <c r="M181" s="14">
        <v>41518</v>
      </c>
      <c r="N181" s="7">
        <f t="shared" si="17"/>
        <v>9</v>
      </c>
      <c r="O181" s="10" t="str">
        <f t="shared" si="18"/>
        <v>September</v>
      </c>
      <c r="P181" s="10" t="str">
        <f t="shared" si="19"/>
        <v>2013</v>
      </c>
      <c r="Q181" s="8">
        <f>Table1[[#This Row],[Profit]]/Table1[[#This Row],[Units Sold]]</f>
        <v>-100</v>
      </c>
      <c r="R181" s="27">
        <f>Table1[[#This Row],[Profit]]/Table1[[#This Row],[ Sales]]</f>
        <v>-5.208333333333333</v>
      </c>
      <c r="S181" s="11">
        <f>Table1[[#This Row],[Profit]]/Table1[[#This Row],[COGS]]</f>
        <v>-10</v>
      </c>
      <c r="T181" s="7" t="str">
        <f t="shared" si="20"/>
        <v>low</v>
      </c>
      <c r="U181" s="7" t="str">
        <f>IF(OR(Table1[[#This Row],[Country]]="United states of America",Table1[[#This Row],[Country]]="Canada",Table1[[#This Row],[Country]]="Mexico"),"North America",IF(OR(Table1[[#This Row],[Country]]="France",Table1[[#This Row],[Country]]="Germany"),"Europe","other"))</f>
        <v>North America</v>
      </c>
    </row>
    <row r="182" spans="1:21">
      <c r="A182" s="7" t="s">
        <v>16</v>
      </c>
      <c r="B182" s="7" t="s">
        <v>17</v>
      </c>
      <c r="C182" s="8" t="s">
        <v>18</v>
      </c>
      <c r="D182" s="8" t="s">
        <v>33</v>
      </c>
      <c r="E182" s="7">
        <v>2851</v>
      </c>
      <c r="F182" s="8">
        <v>3</v>
      </c>
      <c r="G182" s="8">
        <v>7</v>
      </c>
      <c r="H182" s="8">
        <f t="shared" si="14"/>
        <v>19957</v>
      </c>
      <c r="I182" s="8">
        <v>798.28</v>
      </c>
      <c r="J182" s="8">
        <f t="shared" si="15"/>
        <v>19158.72</v>
      </c>
      <c r="K182" s="8">
        <v>14255</v>
      </c>
      <c r="L182" s="8">
        <f t="shared" si="16"/>
        <v>11404</v>
      </c>
      <c r="M182" s="9">
        <v>41548</v>
      </c>
      <c r="N182" s="7">
        <f t="shared" si="17"/>
        <v>10</v>
      </c>
      <c r="O182" s="10" t="str">
        <f t="shared" si="18"/>
        <v>October</v>
      </c>
      <c r="P182" s="10" t="str">
        <f t="shared" si="19"/>
        <v>2013</v>
      </c>
      <c r="Q182" s="8">
        <f>Table1[[#This Row],[Profit]]/Table1[[#This Row],[Units Sold]]</f>
        <v>4</v>
      </c>
      <c r="R182" s="27">
        <f>Table1[[#This Row],[Profit]]/Table1[[#This Row],[ Sales]]</f>
        <v>0.59523809523809523</v>
      </c>
      <c r="S182" s="11">
        <f>Table1[[#This Row],[Profit]]/Table1[[#This Row],[COGS]]</f>
        <v>0.8</v>
      </c>
      <c r="T182" s="7" t="str">
        <f t="shared" si="20"/>
        <v>low</v>
      </c>
      <c r="U182" s="7" t="str">
        <f>IF(OR(Table1[[#This Row],[Country]]="United states of America",Table1[[#This Row],[Country]]="Canada",Table1[[#This Row],[Country]]="Mexico"),"North America",IF(OR(Table1[[#This Row],[Country]]="France",Table1[[#This Row],[Country]]="Germany"),"Europe","other"))</f>
        <v>North America</v>
      </c>
    </row>
    <row r="183" spans="1:21">
      <c r="A183" s="12" t="s">
        <v>27</v>
      </c>
      <c r="B183" s="12" t="s">
        <v>20</v>
      </c>
      <c r="C183" s="13" t="s">
        <v>18</v>
      </c>
      <c r="D183" s="13" t="s">
        <v>33</v>
      </c>
      <c r="E183" s="12">
        <v>2021</v>
      </c>
      <c r="F183" s="13">
        <v>3</v>
      </c>
      <c r="G183" s="13">
        <v>300</v>
      </c>
      <c r="H183" s="8">
        <f t="shared" si="14"/>
        <v>606300</v>
      </c>
      <c r="I183" s="13">
        <v>24252</v>
      </c>
      <c r="J183" s="8">
        <f t="shared" si="15"/>
        <v>582048</v>
      </c>
      <c r="K183" s="13">
        <v>505250</v>
      </c>
      <c r="L183" s="8">
        <f t="shared" si="16"/>
        <v>600237</v>
      </c>
      <c r="M183" s="14">
        <v>41913</v>
      </c>
      <c r="N183" s="7">
        <f t="shared" si="17"/>
        <v>10</v>
      </c>
      <c r="O183" s="10" t="str">
        <f t="shared" si="18"/>
        <v>October</v>
      </c>
      <c r="P183" s="10" t="str">
        <f t="shared" si="19"/>
        <v>2014</v>
      </c>
      <c r="Q183" s="8">
        <f>Table1[[#This Row],[Profit]]/Table1[[#This Row],[Units Sold]]</f>
        <v>297</v>
      </c>
      <c r="R183" s="27">
        <f>Table1[[#This Row],[Profit]]/Table1[[#This Row],[ Sales]]</f>
        <v>1.03125</v>
      </c>
      <c r="S183" s="11">
        <f>Table1[[#This Row],[Profit]]/Table1[[#This Row],[COGS]]</f>
        <v>1.1879999999999999</v>
      </c>
      <c r="T183" s="7" t="str">
        <f t="shared" si="20"/>
        <v>high</v>
      </c>
      <c r="U183" s="7" t="str">
        <f>IF(OR(Table1[[#This Row],[Country]]="United states of America",Table1[[#This Row],[Country]]="Canada",Table1[[#This Row],[Country]]="Mexico"),"North America",IF(OR(Table1[[#This Row],[Country]]="France",Table1[[#This Row],[Country]]="Germany"),"Europe","other"))</f>
        <v>Europe</v>
      </c>
    </row>
    <row r="184" spans="1:21">
      <c r="A184" s="7" t="s">
        <v>16</v>
      </c>
      <c r="B184" s="7" t="s">
        <v>28</v>
      </c>
      <c r="C184" s="8" t="s">
        <v>18</v>
      </c>
      <c r="D184" s="8" t="s">
        <v>33</v>
      </c>
      <c r="E184" s="7">
        <v>274</v>
      </c>
      <c r="F184" s="8">
        <v>3</v>
      </c>
      <c r="G184" s="8">
        <v>350</v>
      </c>
      <c r="H184" s="8">
        <f t="shared" si="14"/>
        <v>95900</v>
      </c>
      <c r="I184" s="8">
        <v>3836</v>
      </c>
      <c r="J184" s="8">
        <f t="shared" si="15"/>
        <v>92064</v>
      </c>
      <c r="K184" s="8">
        <v>71240</v>
      </c>
      <c r="L184" s="8">
        <f t="shared" si="16"/>
        <v>95078</v>
      </c>
      <c r="M184" s="9">
        <v>41974</v>
      </c>
      <c r="N184" s="7">
        <f t="shared" si="17"/>
        <v>12</v>
      </c>
      <c r="O184" s="10" t="str">
        <f t="shared" si="18"/>
        <v>December</v>
      </c>
      <c r="P184" s="10" t="str">
        <f t="shared" si="19"/>
        <v>2014</v>
      </c>
      <c r="Q184" s="8">
        <f>Table1[[#This Row],[Profit]]/Table1[[#This Row],[Units Sold]]</f>
        <v>347</v>
      </c>
      <c r="R184" s="27">
        <f>Table1[[#This Row],[Profit]]/Table1[[#This Row],[ Sales]]</f>
        <v>1.0327380952380953</v>
      </c>
      <c r="S184" s="11">
        <f>Table1[[#This Row],[Profit]]/Table1[[#This Row],[COGS]]</f>
        <v>1.3346153846153845</v>
      </c>
      <c r="T184" s="7" t="str">
        <f t="shared" si="20"/>
        <v>high</v>
      </c>
      <c r="U184" s="7" t="str">
        <f>IF(OR(Table1[[#This Row],[Country]]="United states of America",Table1[[#This Row],[Country]]="Canada",Table1[[#This Row],[Country]]="Mexico"),"North America",IF(OR(Table1[[#This Row],[Country]]="France",Table1[[#This Row],[Country]]="Germany"),"Europe","other"))</f>
        <v>North America</v>
      </c>
    </row>
    <row r="185" spans="1:21">
      <c r="A185" s="12" t="s">
        <v>21</v>
      </c>
      <c r="B185" s="12" t="s">
        <v>17</v>
      </c>
      <c r="C185" s="13" t="s">
        <v>24</v>
      </c>
      <c r="D185" s="13" t="s">
        <v>33</v>
      </c>
      <c r="E185" s="12">
        <v>1967</v>
      </c>
      <c r="F185" s="13">
        <v>5</v>
      </c>
      <c r="G185" s="13">
        <v>15</v>
      </c>
      <c r="H185" s="8">
        <f t="shared" si="14"/>
        <v>29505</v>
      </c>
      <c r="I185" s="13">
        <v>1180.2</v>
      </c>
      <c r="J185" s="8">
        <f t="shared" si="15"/>
        <v>28324.799999999999</v>
      </c>
      <c r="K185" s="13">
        <v>19670</v>
      </c>
      <c r="L185" s="8">
        <f t="shared" si="16"/>
        <v>19670</v>
      </c>
      <c r="M185" s="14">
        <v>41699</v>
      </c>
      <c r="N185" s="7">
        <f t="shared" si="17"/>
        <v>3</v>
      </c>
      <c r="O185" s="10" t="str">
        <f t="shared" si="18"/>
        <v>March</v>
      </c>
      <c r="P185" s="10" t="str">
        <f t="shared" si="19"/>
        <v>2014</v>
      </c>
      <c r="Q185" s="8">
        <f>Table1[[#This Row],[Profit]]/Table1[[#This Row],[Units Sold]]</f>
        <v>10</v>
      </c>
      <c r="R185" s="27">
        <f>Table1[[#This Row],[Profit]]/Table1[[#This Row],[ Sales]]</f>
        <v>0.69444444444444442</v>
      </c>
      <c r="S185" s="11">
        <f>Table1[[#This Row],[Profit]]/Table1[[#This Row],[COGS]]</f>
        <v>1</v>
      </c>
      <c r="T185" s="7" t="str">
        <f t="shared" si="20"/>
        <v>low</v>
      </c>
      <c r="U185" s="7" t="str">
        <f>IF(OR(Table1[[#This Row],[Country]]="United states of America",Table1[[#This Row],[Country]]="Canada",Table1[[#This Row],[Country]]="Mexico"),"North America",IF(OR(Table1[[#This Row],[Country]]="France",Table1[[#This Row],[Country]]="Germany"),"Europe","other"))</f>
        <v>North America</v>
      </c>
    </row>
    <row r="186" spans="1:21">
      <c r="A186" s="7" t="s">
        <v>27</v>
      </c>
      <c r="B186" s="7" t="s">
        <v>20</v>
      </c>
      <c r="C186" s="8" t="s">
        <v>24</v>
      </c>
      <c r="D186" s="8" t="s">
        <v>33</v>
      </c>
      <c r="E186" s="7">
        <v>1859</v>
      </c>
      <c r="F186" s="8">
        <v>5</v>
      </c>
      <c r="G186" s="8">
        <v>300</v>
      </c>
      <c r="H186" s="8">
        <f t="shared" si="14"/>
        <v>557700</v>
      </c>
      <c r="I186" s="8">
        <v>22308</v>
      </c>
      <c r="J186" s="8">
        <f t="shared" si="15"/>
        <v>535392</v>
      </c>
      <c r="K186" s="8">
        <v>464750</v>
      </c>
      <c r="L186" s="8">
        <f t="shared" si="16"/>
        <v>548405</v>
      </c>
      <c r="M186" s="9">
        <v>41852</v>
      </c>
      <c r="N186" s="7">
        <f t="shared" si="17"/>
        <v>8</v>
      </c>
      <c r="O186" s="10" t="str">
        <f t="shared" si="18"/>
        <v>August</v>
      </c>
      <c r="P186" s="10" t="str">
        <f t="shared" si="19"/>
        <v>2014</v>
      </c>
      <c r="Q186" s="8">
        <f>Table1[[#This Row],[Profit]]/Table1[[#This Row],[Units Sold]]</f>
        <v>295</v>
      </c>
      <c r="R186" s="27">
        <f>Table1[[#This Row],[Profit]]/Table1[[#This Row],[ Sales]]</f>
        <v>1.0243055555555556</v>
      </c>
      <c r="S186" s="11">
        <f>Table1[[#This Row],[Profit]]/Table1[[#This Row],[COGS]]</f>
        <v>1.18</v>
      </c>
      <c r="T186" s="7" t="str">
        <f t="shared" si="20"/>
        <v>high</v>
      </c>
      <c r="U186" s="7" t="str">
        <f>IF(OR(Table1[[#This Row],[Country]]="United states of America",Table1[[#This Row],[Country]]="Canada",Table1[[#This Row],[Country]]="Mexico"),"North America",IF(OR(Table1[[#This Row],[Country]]="France",Table1[[#This Row],[Country]]="Germany"),"Europe","other"))</f>
        <v>Europe</v>
      </c>
    </row>
    <row r="187" spans="1:21">
      <c r="A187" s="12" t="s">
        <v>16</v>
      </c>
      <c r="B187" s="12" t="s">
        <v>17</v>
      </c>
      <c r="C187" s="13" t="s">
        <v>24</v>
      </c>
      <c r="D187" s="13" t="s">
        <v>33</v>
      </c>
      <c r="E187" s="12">
        <v>2851</v>
      </c>
      <c r="F187" s="13">
        <v>5</v>
      </c>
      <c r="G187" s="13">
        <v>7</v>
      </c>
      <c r="H187" s="8">
        <f t="shared" si="14"/>
        <v>19957</v>
      </c>
      <c r="I187" s="13">
        <v>798.28</v>
      </c>
      <c r="J187" s="8">
        <f t="shared" si="15"/>
        <v>19158.72</v>
      </c>
      <c r="K187" s="13">
        <v>14255</v>
      </c>
      <c r="L187" s="8">
        <f t="shared" si="16"/>
        <v>5702</v>
      </c>
      <c r="M187" s="14">
        <v>41548</v>
      </c>
      <c r="N187" s="7">
        <f t="shared" si="17"/>
        <v>10</v>
      </c>
      <c r="O187" s="10" t="str">
        <f t="shared" si="18"/>
        <v>October</v>
      </c>
      <c r="P187" s="10" t="str">
        <f t="shared" si="19"/>
        <v>2013</v>
      </c>
      <c r="Q187" s="8">
        <f>Table1[[#This Row],[Profit]]/Table1[[#This Row],[Units Sold]]</f>
        <v>2</v>
      </c>
      <c r="R187" s="27">
        <f>Table1[[#This Row],[Profit]]/Table1[[#This Row],[ Sales]]</f>
        <v>0.29761904761904762</v>
      </c>
      <c r="S187" s="11">
        <f>Table1[[#This Row],[Profit]]/Table1[[#This Row],[COGS]]</f>
        <v>0.4</v>
      </c>
      <c r="T187" s="7" t="str">
        <f t="shared" si="20"/>
        <v>low</v>
      </c>
      <c r="U187" s="7" t="str">
        <f>IF(OR(Table1[[#This Row],[Country]]="United states of America",Table1[[#This Row],[Country]]="Canada",Table1[[#This Row],[Country]]="Mexico"),"North America",IF(OR(Table1[[#This Row],[Country]]="France",Table1[[#This Row],[Country]]="Germany"),"Europe","other"))</f>
        <v>North America</v>
      </c>
    </row>
    <row r="188" spans="1:21">
      <c r="A188" s="7" t="s">
        <v>27</v>
      </c>
      <c r="B188" s="7" t="s">
        <v>20</v>
      </c>
      <c r="C188" s="8" t="s">
        <v>24</v>
      </c>
      <c r="D188" s="8" t="s">
        <v>33</v>
      </c>
      <c r="E188" s="7">
        <v>2021</v>
      </c>
      <c r="F188" s="8">
        <v>5</v>
      </c>
      <c r="G188" s="8">
        <v>300</v>
      </c>
      <c r="H188" s="8">
        <f t="shared" si="14"/>
        <v>606300</v>
      </c>
      <c r="I188" s="8">
        <v>24252</v>
      </c>
      <c r="J188" s="8">
        <f t="shared" si="15"/>
        <v>582048</v>
      </c>
      <c r="K188" s="8">
        <v>505250</v>
      </c>
      <c r="L188" s="8">
        <f t="shared" si="16"/>
        <v>596195</v>
      </c>
      <c r="M188" s="9">
        <v>41913</v>
      </c>
      <c r="N188" s="7">
        <f t="shared" si="17"/>
        <v>10</v>
      </c>
      <c r="O188" s="10" t="str">
        <f t="shared" si="18"/>
        <v>October</v>
      </c>
      <c r="P188" s="10" t="str">
        <f t="shared" si="19"/>
        <v>2014</v>
      </c>
      <c r="Q188" s="8">
        <f>Table1[[#This Row],[Profit]]/Table1[[#This Row],[Units Sold]]</f>
        <v>295</v>
      </c>
      <c r="R188" s="27">
        <f>Table1[[#This Row],[Profit]]/Table1[[#This Row],[ Sales]]</f>
        <v>1.0243055555555556</v>
      </c>
      <c r="S188" s="11">
        <f>Table1[[#This Row],[Profit]]/Table1[[#This Row],[COGS]]</f>
        <v>1.18</v>
      </c>
      <c r="T188" s="7" t="str">
        <f t="shared" si="20"/>
        <v>high</v>
      </c>
      <c r="U188" s="7" t="str">
        <f>IF(OR(Table1[[#This Row],[Country]]="United states of America",Table1[[#This Row],[Country]]="Canada",Table1[[#This Row],[Country]]="Mexico"),"North America",IF(OR(Table1[[#This Row],[Country]]="France",Table1[[#This Row],[Country]]="Germany"),"Europe","other"))</f>
        <v>Europe</v>
      </c>
    </row>
    <row r="189" spans="1:21">
      <c r="A189" s="12" t="s">
        <v>26</v>
      </c>
      <c r="B189" s="12" t="s">
        <v>23</v>
      </c>
      <c r="C189" s="13" t="s">
        <v>24</v>
      </c>
      <c r="D189" s="13" t="s">
        <v>33</v>
      </c>
      <c r="E189" s="12">
        <v>1138</v>
      </c>
      <c r="F189" s="13">
        <v>5</v>
      </c>
      <c r="G189" s="13">
        <v>125</v>
      </c>
      <c r="H189" s="8">
        <f t="shared" si="14"/>
        <v>142250</v>
      </c>
      <c r="I189" s="13">
        <v>5690</v>
      </c>
      <c r="J189" s="8">
        <f t="shared" si="15"/>
        <v>136560</v>
      </c>
      <c r="K189" s="13">
        <v>136560</v>
      </c>
      <c r="L189" s="8">
        <f t="shared" si="16"/>
        <v>136560</v>
      </c>
      <c r="M189" s="14">
        <v>41974</v>
      </c>
      <c r="N189" s="7">
        <f t="shared" si="17"/>
        <v>12</v>
      </c>
      <c r="O189" s="10" t="str">
        <f t="shared" si="18"/>
        <v>December</v>
      </c>
      <c r="P189" s="10" t="str">
        <f t="shared" si="19"/>
        <v>2014</v>
      </c>
      <c r="Q189" s="8">
        <f>Table1[[#This Row],[Profit]]/Table1[[#This Row],[Units Sold]]</f>
        <v>120</v>
      </c>
      <c r="R189" s="27">
        <f>Table1[[#This Row],[Profit]]/Table1[[#This Row],[ Sales]]</f>
        <v>1</v>
      </c>
      <c r="S189" s="11">
        <f>Table1[[#This Row],[Profit]]/Table1[[#This Row],[COGS]]</f>
        <v>1</v>
      </c>
      <c r="T189" s="7" t="str">
        <f t="shared" si="20"/>
        <v>mid</v>
      </c>
      <c r="U189" s="7" t="str">
        <f>IF(OR(Table1[[#This Row],[Country]]="United states of America",Table1[[#This Row],[Country]]="Canada",Table1[[#This Row],[Country]]="Mexico"),"North America",IF(OR(Table1[[#This Row],[Country]]="France",Table1[[#This Row],[Country]]="Germany"),"Europe","other"))</f>
        <v>North America</v>
      </c>
    </row>
    <row r="190" spans="1:21">
      <c r="A190" s="7" t="s">
        <v>16</v>
      </c>
      <c r="B190" s="7" t="s">
        <v>17</v>
      </c>
      <c r="C190" s="8" t="s">
        <v>29</v>
      </c>
      <c r="D190" s="8" t="s">
        <v>33</v>
      </c>
      <c r="E190" s="7">
        <v>4251</v>
      </c>
      <c r="F190" s="8">
        <v>10</v>
      </c>
      <c r="G190" s="8">
        <v>7</v>
      </c>
      <c r="H190" s="8">
        <f t="shared" si="14"/>
        <v>29757</v>
      </c>
      <c r="I190" s="8">
        <v>1190.28</v>
      </c>
      <c r="J190" s="8">
        <f t="shared" si="15"/>
        <v>28566.720000000001</v>
      </c>
      <c r="K190" s="8">
        <v>21255</v>
      </c>
      <c r="L190" s="8">
        <f t="shared" si="16"/>
        <v>-12753</v>
      </c>
      <c r="M190" s="9">
        <v>41640</v>
      </c>
      <c r="N190" s="7">
        <f t="shared" si="17"/>
        <v>1</v>
      </c>
      <c r="O190" s="10" t="str">
        <f t="shared" si="18"/>
        <v>January</v>
      </c>
      <c r="P190" s="10" t="str">
        <f t="shared" si="19"/>
        <v>2014</v>
      </c>
      <c r="Q190" s="8">
        <f>Table1[[#This Row],[Profit]]/Table1[[#This Row],[Units Sold]]</f>
        <v>-3</v>
      </c>
      <c r="R190" s="27">
        <f>Table1[[#This Row],[Profit]]/Table1[[#This Row],[ Sales]]</f>
        <v>-0.4464285714285714</v>
      </c>
      <c r="S190" s="11">
        <f>Table1[[#This Row],[Profit]]/Table1[[#This Row],[COGS]]</f>
        <v>-0.6</v>
      </c>
      <c r="T190" s="7" t="str">
        <f t="shared" si="20"/>
        <v>low</v>
      </c>
      <c r="U190" s="7" t="str">
        <f>IF(OR(Table1[[#This Row],[Country]]="United states of America",Table1[[#This Row],[Country]]="Canada",Table1[[#This Row],[Country]]="Mexico"),"North America",IF(OR(Table1[[#This Row],[Country]]="France",Table1[[#This Row],[Country]]="Germany"),"Europe","other"))</f>
        <v>North America</v>
      </c>
    </row>
    <row r="191" spans="1:21">
      <c r="A191" s="12" t="s">
        <v>26</v>
      </c>
      <c r="B191" s="12" t="s">
        <v>20</v>
      </c>
      <c r="C191" s="13" t="s">
        <v>29</v>
      </c>
      <c r="D191" s="13" t="s">
        <v>33</v>
      </c>
      <c r="E191" s="12">
        <v>795</v>
      </c>
      <c r="F191" s="13">
        <v>10</v>
      </c>
      <c r="G191" s="13">
        <v>125</v>
      </c>
      <c r="H191" s="8">
        <f t="shared" si="14"/>
        <v>99375</v>
      </c>
      <c r="I191" s="13">
        <v>3975</v>
      </c>
      <c r="J191" s="8">
        <f t="shared" si="15"/>
        <v>95400</v>
      </c>
      <c r="K191" s="13">
        <v>95400</v>
      </c>
      <c r="L191" s="8">
        <f t="shared" si="16"/>
        <v>91425</v>
      </c>
      <c r="M191" s="14">
        <v>41699</v>
      </c>
      <c r="N191" s="7">
        <f t="shared" si="17"/>
        <v>3</v>
      </c>
      <c r="O191" s="10" t="str">
        <f t="shared" si="18"/>
        <v>March</v>
      </c>
      <c r="P191" s="10" t="str">
        <f t="shared" si="19"/>
        <v>2014</v>
      </c>
      <c r="Q191" s="8">
        <f>Table1[[#This Row],[Profit]]/Table1[[#This Row],[Units Sold]]</f>
        <v>115</v>
      </c>
      <c r="R191" s="27">
        <f>Table1[[#This Row],[Profit]]/Table1[[#This Row],[ Sales]]</f>
        <v>0.95833333333333337</v>
      </c>
      <c r="S191" s="11">
        <f>Table1[[#This Row],[Profit]]/Table1[[#This Row],[COGS]]</f>
        <v>0.95833333333333337</v>
      </c>
      <c r="T191" s="7" t="str">
        <f t="shared" si="20"/>
        <v>mid</v>
      </c>
      <c r="U191" s="7" t="str">
        <f>IF(OR(Table1[[#This Row],[Country]]="United states of America",Table1[[#This Row],[Country]]="Canada",Table1[[#This Row],[Country]]="Mexico"),"North America",IF(OR(Table1[[#This Row],[Country]]="France",Table1[[#This Row],[Country]]="Germany"),"Europe","other"))</f>
        <v>Europe</v>
      </c>
    </row>
    <row r="192" spans="1:21">
      <c r="A192" s="7" t="s">
        <v>27</v>
      </c>
      <c r="B192" s="7" t="s">
        <v>20</v>
      </c>
      <c r="C192" s="8" t="s">
        <v>29</v>
      </c>
      <c r="D192" s="8" t="s">
        <v>33</v>
      </c>
      <c r="E192" s="7">
        <v>1414.5</v>
      </c>
      <c r="F192" s="8">
        <v>10</v>
      </c>
      <c r="G192" s="8">
        <v>300</v>
      </c>
      <c r="H192" s="8">
        <f t="shared" si="14"/>
        <v>424350</v>
      </c>
      <c r="I192" s="8">
        <v>16974</v>
      </c>
      <c r="J192" s="8">
        <f t="shared" si="15"/>
        <v>407376</v>
      </c>
      <c r="K192" s="8">
        <v>353625</v>
      </c>
      <c r="L192" s="8">
        <f t="shared" si="16"/>
        <v>410205</v>
      </c>
      <c r="M192" s="9">
        <v>41730</v>
      </c>
      <c r="N192" s="7">
        <f t="shared" si="17"/>
        <v>4</v>
      </c>
      <c r="O192" s="10" t="str">
        <f t="shared" si="18"/>
        <v>April</v>
      </c>
      <c r="P192" s="10" t="str">
        <f t="shared" si="19"/>
        <v>2014</v>
      </c>
      <c r="Q192" s="8">
        <f>Table1[[#This Row],[Profit]]/Table1[[#This Row],[Units Sold]]</f>
        <v>290</v>
      </c>
      <c r="R192" s="27">
        <f>Table1[[#This Row],[Profit]]/Table1[[#This Row],[ Sales]]</f>
        <v>1.0069444444444444</v>
      </c>
      <c r="S192" s="11">
        <f>Table1[[#This Row],[Profit]]/Table1[[#This Row],[COGS]]</f>
        <v>1.1599999999999999</v>
      </c>
      <c r="T192" s="7" t="str">
        <f t="shared" si="20"/>
        <v>high</v>
      </c>
      <c r="U192" s="7" t="str">
        <f>IF(OR(Table1[[#This Row],[Country]]="United states of America",Table1[[#This Row],[Country]]="Canada",Table1[[#This Row],[Country]]="Mexico"),"North America",IF(OR(Table1[[#This Row],[Country]]="France",Table1[[#This Row],[Country]]="Germany"),"Europe","other"))</f>
        <v>Europe</v>
      </c>
    </row>
    <row r="193" spans="1:21">
      <c r="A193" s="12" t="s">
        <v>27</v>
      </c>
      <c r="B193" s="12" t="s">
        <v>28</v>
      </c>
      <c r="C193" s="13" t="s">
        <v>29</v>
      </c>
      <c r="D193" s="13" t="s">
        <v>33</v>
      </c>
      <c r="E193" s="12">
        <v>2918</v>
      </c>
      <c r="F193" s="13">
        <v>10</v>
      </c>
      <c r="G193" s="13">
        <v>300</v>
      </c>
      <c r="H193" s="8">
        <f t="shared" si="14"/>
        <v>875400</v>
      </c>
      <c r="I193" s="13">
        <v>35016</v>
      </c>
      <c r="J193" s="8">
        <f t="shared" si="15"/>
        <v>840384</v>
      </c>
      <c r="K193" s="13">
        <v>729500</v>
      </c>
      <c r="L193" s="8">
        <f t="shared" si="16"/>
        <v>846220</v>
      </c>
      <c r="M193" s="14">
        <v>41760</v>
      </c>
      <c r="N193" s="7">
        <f t="shared" si="17"/>
        <v>5</v>
      </c>
      <c r="O193" s="10" t="str">
        <f t="shared" si="18"/>
        <v>May</v>
      </c>
      <c r="P193" s="10" t="str">
        <f t="shared" si="19"/>
        <v>2014</v>
      </c>
      <c r="Q193" s="8">
        <f>Table1[[#This Row],[Profit]]/Table1[[#This Row],[Units Sold]]</f>
        <v>290</v>
      </c>
      <c r="R193" s="27">
        <f>Table1[[#This Row],[Profit]]/Table1[[#This Row],[ Sales]]</f>
        <v>1.0069444444444444</v>
      </c>
      <c r="S193" s="11">
        <f>Table1[[#This Row],[Profit]]/Table1[[#This Row],[COGS]]</f>
        <v>1.1599999999999999</v>
      </c>
      <c r="T193" s="7" t="str">
        <f t="shared" si="20"/>
        <v>high</v>
      </c>
      <c r="U193" s="7" t="str">
        <f>IF(OR(Table1[[#This Row],[Country]]="United states of America",Table1[[#This Row],[Country]]="Canada",Table1[[#This Row],[Country]]="Mexico"),"North America",IF(OR(Table1[[#This Row],[Country]]="France",Table1[[#This Row],[Country]]="Germany"),"Europe","other"))</f>
        <v>North America</v>
      </c>
    </row>
    <row r="194" spans="1:21">
      <c r="A194" s="7" t="s">
        <v>16</v>
      </c>
      <c r="B194" s="7" t="s">
        <v>28</v>
      </c>
      <c r="C194" s="8" t="s">
        <v>29</v>
      </c>
      <c r="D194" s="8" t="s">
        <v>33</v>
      </c>
      <c r="E194" s="7">
        <v>3450</v>
      </c>
      <c r="F194" s="8">
        <v>10</v>
      </c>
      <c r="G194" s="8">
        <v>350</v>
      </c>
      <c r="H194" s="8">
        <f t="shared" si="14"/>
        <v>1207500</v>
      </c>
      <c r="I194" s="8">
        <v>48300</v>
      </c>
      <c r="J194" s="8">
        <f t="shared" si="15"/>
        <v>1159200</v>
      </c>
      <c r="K194" s="8">
        <v>897000</v>
      </c>
      <c r="L194" s="8">
        <f t="shared" si="16"/>
        <v>1173000</v>
      </c>
      <c r="M194" s="9">
        <v>41821</v>
      </c>
      <c r="N194" s="7">
        <f t="shared" si="17"/>
        <v>7</v>
      </c>
      <c r="O194" s="10" t="str">
        <f t="shared" si="18"/>
        <v>July</v>
      </c>
      <c r="P194" s="10" t="str">
        <f t="shared" si="19"/>
        <v>2014</v>
      </c>
      <c r="Q194" s="8">
        <f>Table1[[#This Row],[Profit]]/Table1[[#This Row],[Units Sold]]</f>
        <v>340</v>
      </c>
      <c r="R194" s="27">
        <f>Table1[[#This Row],[Profit]]/Table1[[#This Row],[ Sales]]</f>
        <v>1.0119047619047619</v>
      </c>
      <c r="S194" s="11">
        <f>Table1[[#This Row],[Profit]]/Table1[[#This Row],[COGS]]</f>
        <v>1.3076923076923077</v>
      </c>
      <c r="T194" s="7" t="str">
        <f t="shared" si="20"/>
        <v>high</v>
      </c>
      <c r="U194" s="7" t="str">
        <f>IF(OR(Table1[[#This Row],[Country]]="United states of America",Table1[[#This Row],[Country]]="Canada",Table1[[#This Row],[Country]]="Mexico"),"North America",IF(OR(Table1[[#This Row],[Country]]="France",Table1[[#This Row],[Country]]="Germany"),"Europe","other"))</f>
        <v>North America</v>
      </c>
    </row>
    <row r="195" spans="1:21">
      <c r="A195" s="12" t="s">
        <v>26</v>
      </c>
      <c r="B195" s="12" t="s">
        <v>22</v>
      </c>
      <c r="C195" s="13" t="s">
        <v>29</v>
      </c>
      <c r="D195" s="13" t="s">
        <v>33</v>
      </c>
      <c r="E195" s="12">
        <v>2988</v>
      </c>
      <c r="F195" s="13">
        <v>10</v>
      </c>
      <c r="G195" s="13">
        <v>125</v>
      </c>
      <c r="H195" s="8">
        <f t="shared" ref="H195:H258" si="21">E195*G195</f>
        <v>373500</v>
      </c>
      <c r="I195" s="13">
        <v>14940</v>
      </c>
      <c r="J195" s="8">
        <f t="shared" ref="J195:J258" si="22">H195-I195</f>
        <v>358560</v>
      </c>
      <c r="K195" s="13">
        <v>358560</v>
      </c>
      <c r="L195" s="8">
        <f t="shared" ref="L195:L258" si="23">(E195*G195)-(E195*F195)</f>
        <v>343620</v>
      </c>
      <c r="M195" s="14">
        <v>41821</v>
      </c>
      <c r="N195" s="7">
        <f t="shared" ref="N195:N258" si="24">MONTH(M195)</f>
        <v>7</v>
      </c>
      <c r="O195" s="10" t="str">
        <f t="shared" ref="O195:O258" si="25">TEXT(M195, "mmmm")</f>
        <v>July</v>
      </c>
      <c r="P195" s="10" t="str">
        <f t="shared" ref="P195:P258" si="26">TEXT(M195,"yyyy")</f>
        <v>2014</v>
      </c>
      <c r="Q195" s="8">
        <f>Table1[[#This Row],[Profit]]/Table1[[#This Row],[Units Sold]]</f>
        <v>115</v>
      </c>
      <c r="R195" s="27">
        <f>Table1[[#This Row],[Profit]]/Table1[[#This Row],[ Sales]]</f>
        <v>0.95833333333333337</v>
      </c>
      <c r="S195" s="11">
        <f>Table1[[#This Row],[Profit]]/Table1[[#This Row],[COGS]]</f>
        <v>0.95833333333333337</v>
      </c>
      <c r="T195" s="7" t="str">
        <f t="shared" ref="T195:T258" si="27">IF(G195&lt;50,"low",IF(G195&lt;=200,"mid","high"))</f>
        <v>mid</v>
      </c>
      <c r="U195" s="7" t="str">
        <f>IF(OR(Table1[[#This Row],[Country]]="United states of America",Table1[[#This Row],[Country]]="Canada",Table1[[#This Row],[Country]]="Mexico"),"North America",IF(OR(Table1[[#This Row],[Country]]="France",Table1[[#This Row],[Country]]="Germany"),"Europe","other"))</f>
        <v>Europe</v>
      </c>
    </row>
    <row r="196" spans="1:21">
      <c r="A196" s="7" t="s">
        <v>21</v>
      </c>
      <c r="B196" s="7" t="s">
        <v>17</v>
      </c>
      <c r="C196" s="8" t="s">
        <v>29</v>
      </c>
      <c r="D196" s="8" t="s">
        <v>33</v>
      </c>
      <c r="E196" s="7">
        <v>218</v>
      </c>
      <c r="F196" s="8">
        <v>10</v>
      </c>
      <c r="G196" s="8">
        <v>15</v>
      </c>
      <c r="H196" s="8">
        <f t="shared" si="21"/>
        <v>3270</v>
      </c>
      <c r="I196" s="8">
        <v>130.80000000000001</v>
      </c>
      <c r="J196" s="8">
        <f t="shared" si="22"/>
        <v>3139.2</v>
      </c>
      <c r="K196" s="8">
        <v>2180</v>
      </c>
      <c r="L196" s="8">
        <f t="shared" si="23"/>
        <v>1090</v>
      </c>
      <c r="M196" s="9">
        <v>41883</v>
      </c>
      <c r="N196" s="7">
        <f t="shared" si="24"/>
        <v>9</v>
      </c>
      <c r="O196" s="10" t="str">
        <f t="shared" si="25"/>
        <v>September</v>
      </c>
      <c r="P196" s="10" t="str">
        <f t="shared" si="26"/>
        <v>2014</v>
      </c>
      <c r="Q196" s="8">
        <f>Table1[[#This Row],[Profit]]/Table1[[#This Row],[Units Sold]]</f>
        <v>5</v>
      </c>
      <c r="R196" s="27">
        <f>Table1[[#This Row],[Profit]]/Table1[[#This Row],[ Sales]]</f>
        <v>0.34722222222222227</v>
      </c>
      <c r="S196" s="11">
        <f>Table1[[#This Row],[Profit]]/Table1[[#This Row],[COGS]]</f>
        <v>0.5</v>
      </c>
      <c r="T196" s="7" t="str">
        <f t="shared" si="27"/>
        <v>low</v>
      </c>
      <c r="U196" s="7" t="str">
        <f>IF(OR(Table1[[#This Row],[Country]]="United states of America",Table1[[#This Row],[Country]]="Canada",Table1[[#This Row],[Country]]="Mexico"),"North America",IF(OR(Table1[[#This Row],[Country]]="France",Table1[[#This Row],[Country]]="Germany"),"Europe","other"))</f>
        <v>North America</v>
      </c>
    </row>
    <row r="197" spans="1:21">
      <c r="A197" s="12" t="s">
        <v>16</v>
      </c>
      <c r="B197" s="12" t="s">
        <v>17</v>
      </c>
      <c r="C197" s="13" t="s">
        <v>29</v>
      </c>
      <c r="D197" s="13" t="s">
        <v>33</v>
      </c>
      <c r="E197" s="12">
        <v>2074</v>
      </c>
      <c r="F197" s="13">
        <v>10</v>
      </c>
      <c r="G197" s="13">
        <v>20</v>
      </c>
      <c r="H197" s="8">
        <f t="shared" si="21"/>
        <v>41480</v>
      </c>
      <c r="I197" s="13">
        <v>1659.2</v>
      </c>
      <c r="J197" s="8">
        <f t="shared" si="22"/>
        <v>39820.800000000003</v>
      </c>
      <c r="K197" s="13">
        <v>20740</v>
      </c>
      <c r="L197" s="8">
        <f t="shared" si="23"/>
        <v>20740</v>
      </c>
      <c r="M197" s="14">
        <v>41883</v>
      </c>
      <c r="N197" s="7">
        <f t="shared" si="24"/>
        <v>9</v>
      </c>
      <c r="O197" s="10" t="str">
        <f t="shared" si="25"/>
        <v>September</v>
      </c>
      <c r="P197" s="10" t="str">
        <f t="shared" si="26"/>
        <v>2014</v>
      </c>
      <c r="Q197" s="8">
        <f>Table1[[#This Row],[Profit]]/Table1[[#This Row],[Units Sold]]</f>
        <v>10</v>
      </c>
      <c r="R197" s="27">
        <f>Table1[[#This Row],[Profit]]/Table1[[#This Row],[ Sales]]</f>
        <v>0.52083333333333326</v>
      </c>
      <c r="S197" s="11">
        <f>Table1[[#This Row],[Profit]]/Table1[[#This Row],[COGS]]</f>
        <v>1</v>
      </c>
      <c r="T197" s="7" t="str">
        <f t="shared" si="27"/>
        <v>low</v>
      </c>
      <c r="U197" s="7" t="str">
        <f>IF(OR(Table1[[#This Row],[Country]]="United states of America",Table1[[#This Row],[Country]]="Canada",Table1[[#This Row],[Country]]="Mexico"),"North America",IF(OR(Table1[[#This Row],[Country]]="France",Table1[[#This Row],[Country]]="Germany"),"Europe","other"))</f>
        <v>North America</v>
      </c>
    </row>
    <row r="198" spans="1:21">
      <c r="A198" s="7" t="s">
        <v>16</v>
      </c>
      <c r="B198" s="7" t="s">
        <v>28</v>
      </c>
      <c r="C198" s="8" t="s">
        <v>29</v>
      </c>
      <c r="D198" s="8" t="s">
        <v>33</v>
      </c>
      <c r="E198" s="7">
        <v>1056</v>
      </c>
      <c r="F198" s="8">
        <v>10</v>
      </c>
      <c r="G198" s="8">
        <v>20</v>
      </c>
      <c r="H198" s="8">
        <f t="shared" si="21"/>
        <v>21120</v>
      </c>
      <c r="I198" s="8">
        <v>844.8</v>
      </c>
      <c r="J198" s="8">
        <f t="shared" si="22"/>
        <v>20275.2</v>
      </c>
      <c r="K198" s="8">
        <v>10560</v>
      </c>
      <c r="L198" s="8">
        <f t="shared" si="23"/>
        <v>10560</v>
      </c>
      <c r="M198" s="9">
        <v>41883</v>
      </c>
      <c r="N198" s="7">
        <f t="shared" si="24"/>
        <v>9</v>
      </c>
      <c r="O198" s="10" t="str">
        <f t="shared" si="25"/>
        <v>September</v>
      </c>
      <c r="P198" s="10" t="str">
        <f t="shared" si="26"/>
        <v>2014</v>
      </c>
      <c r="Q198" s="8">
        <f>Table1[[#This Row],[Profit]]/Table1[[#This Row],[Units Sold]]</f>
        <v>10</v>
      </c>
      <c r="R198" s="27">
        <f>Table1[[#This Row],[Profit]]/Table1[[#This Row],[ Sales]]</f>
        <v>0.52083333333333326</v>
      </c>
      <c r="S198" s="11">
        <f>Table1[[#This Row],[Profit]]/Table1[[#This Row],[COGS]]</f>
        <v>1</v>
      </c>
      <c r="T198" s="7" t="str">
        <f t="shared" si="27"/>
        <v>low</v>
      </c>
      <c r="U198" s="7" t="str">
        <f>IF(OR(Table1[[#This Row],[Country]]="United states of America",Table1[[#This Row],[Country]]="Canada",Table1[[#This Row],[Country]]="Mexico"),"North America",IF(OR(Table1[[#This Row],[Country]]="France",Table1[[#This Row],[Country]]="Germany"),"Europe","other"))</f>
        <v>North America</v>
      </c>
    </row>
    <row r="199" spans="1:21">
      <c r="A199" s="12" t="s">
        <v>21</v>
      </c>
      <c r="B199" s="12" t="s">
        <v>28</v>
      </c>
      <c r="C199" s="13" t="s">
        <v>29</v>
      </c>
      <c r="D199" s="13" t="s">
        <v>33</v>
      </c>
      <c r="E199" s="12">
        <v>671</v>
      </c>
      <c r="F199" s="13">
        <v>10</v>
      </c>
      <c r="G199" s="13">
        <v>15</v>
      </c>
      <c r="H199" s="8">
        <f t="shared" si="21"/>
        <v>10065</v>
      </c>
      <c r="I199" s="13">
        <v>402.6</v>
      </c>
      <c r="J199" s="8">
        <f t="shared" si="22"/>
        <v>9662.4</v>
      </c>
      <c r="K199" s="13">
        <v>6710</v>
      </c>
      <c r="L199" s="8">
        <f t="shared" si="23"/>
        <v>3355</v>
      </c>
      <c r="M199" s="14">
        <v>41548</v>
      </c>
      <c r="N199" s="7">
        <f t="shared" si="24"/>
        <v>10</v>
      </c>
      <c r="O199" s="10" t="str">
        <f t="shared" si="25"/>
        <v>October</v>
      </c>
      <c r="P199" s="10" t="str">
        <f t="shared" si="26"/>
        <v>2013</v>
      </c>
      <c r="Q199" s="8">
        <f>Table1[[#This Row],[Profit]]/Table1[[#This Row],[Units Sold]]</f>
        <v>5</v>
      </c>
      <c r="R199" s="27">
        <f>Table1[[#This Row],[Profit]]/Table1[[#This Row],[ Sales]]</f>
        <v>0.34722222222222221</v>
      </c>
      <c r="S199" s="11">
        <f>Table1[[#This Row],[Profit]]/Table1[[#This Row],[COGS]]</f>
        <v>0.5</v>
      </c>
      <c r="T199" s="7" t="str">
        <f t="shared" si="27"/>
        <v>low</v>
      </c>
      <c r="U199" s="7" t="str">
        <f>IF(OR(Table1[[#This Row],[Country]]="United states of America",Table1[[#This Row],[Country]]="Canada",Table1[[#This Row],[Country]]="Mexico"),"North America",IF(OR(Table1[[#This Row],[Country]]="France",Table1[[#This Row],[Country]]="Germany"),"Europe","other"))</f>
        <v>North America</v>
      </c>
    </row>
    <row r="200" spans="1:21">
      <c r="A200" s="7" t="s">
        <v>21</v>
      </c>
      <c r="B200" s="7" t="s">
        <v>23</v>
      </c>
      <c r="C200" s="8" t="s">
        <v>29</v>
      </c>
      <c r="D200" s="8" t="s">
        <v>33</v>
      </c>
      <c r="E200" s="7">
        <v>1514</v>
      </c>
      <c r="F200" s="8">
        <v>10</v>
      </c>
      <c r="G200" s="8">
        <v>15</v>
      </c>
      <c r="H200" s="8">
        <f t="shared" si="21"/>
        <v>22710</v>
      </c>
      <c r="I200" s="8">
        <v>908.4</v>
      </c>
      <c r="J200" s="8">
        <f t="shared" si="22"/>
        <v>21801.599999999999</v>
      </c>
      <c r="K200" s="8">
        <v>15140</v>
      </c>
      <c r="L200" s="8">
        <f t="shared" si="23"/>
        <v>7570</v>
      </c>
      <c r="M200" s="9">
        <v>41548</v>
      </c>
      <c r="N200" s="7">
        <f t="shared" si="24"/>
        <v>10</v>
      </c>
      <c r="O200" s="10" t="str">
        <f t="shared" si="25"/>
        <v>October</v>
      </c>
      <c r="P200" s="10" t="str">
        <f t="shared" si="26"/>
        <v>2013</v>
      </c>
      <c r="Q200" s="8">
        <f>Table1[[#This Row],[Profit]]/Table1[[#This Row],[Units Sold]]</f>
        <v>5</v>
      </c>
      <c r="R200" s="27">
        <f>Table1[[#This Row],[Profit]]/Table1[[#This Row],[ Sales]]</f>
        <v>0.34722222222222227</v>
      </c>
      <c r="S200" s="11">
        <f>Table1[[#This Row],[Profit]]/Table1[[#This Row],[COGS]]</f>
        <v>0.5</v>
      </c>
      <c r="T200" s="7" t="str">
        <f t="shared" si="27"/>
        <v>low</v>
      </c>
      <c r="U200" s="7" t="str">
        <f>IF(OR(Table1[[#This Row],[Country]]="United states of America",Table1[[#This Row],[Country]]="Canada",Table1[[#This Row],[Country]]="Mexico"),"North America",IF(OR(Table1[[#This Row],[Country]]="France",Table1[[#This Row],[Country]]="Germany"),"Europe","other"))</f>
        <v>North America</v>
      </c>
    </row>
    <row r="201" spans="1:21">
      <c r="A201" s="12" t="s">
        <v>16</v>
      </c>
      <c r="B201" s="12" t="s">
        <v>28</v>
      </c>
      <c r="C201" s="13" t="s">
        <v>29</v>
      </c>
      <c r="D201" s="13" t="s">
        <v>33</v>
      </c>
      <c r="E201" s="12">
        <v>274</v>
      </c>
      <c r="F201" s="13">
        <v>10</v>
      </c>
      <c r="G201" s="13">
        <v>350</v>
      </c>
      <c r="H201" s="8">
        <f t="shared" si="21"/>
        <v>95900</v>
      </c>
      <c r="I201" s="13">
        <v>3836</v>
      </c>
      <c r="J201" s="8">
        <f t="shared" si="22"/>
        <v>92064</v>
      </c>
      <c r="K201" s="13">
        <v>71240</v>
      </c>
      <c r="L201" s="8">
        <f t="shared" si="23"/>
        <v>93160</v>
      </c>
      <c r="M201" s="14">
        <v>41974</v>
      </c>
      <c r="N201" s="7">
        <f t="shared" si="24"/>
        <v>12</v>
      </c>
      <c r="O201" s="10" t="str">
        <f t="shared" si="25"/>
        <v>December</v>
      </c>
      <c r="P201" s="10" t="str">
        <f t="shared" si="26"/>
        <v>2014</v>
      </c>
      <c r="Q201" s="8">
        <f>Table1[[#This Row],[Profit]]/Table1[[#This Row],[Units Sold]]</f>
        <v>340</v>
      </c>
      <c r="R201" s="27">
        <f>Table1[[#This Row],[Profit]]/Table1[[#This Row],[ Sales]]</f>
        <v>1.0119047619047619</v>
      </c>
      <c r="S201" s="11">
        <f>Table1[[#This Row],[Profit]]/Table1[[#This Row],[COGS]]</f>
        <v>1.3076923076923077</v>
      </c>
      <c r="T201" s="7" t="str">
        <f t="shared" si="27"/>
        <v>high</v>
      </c>
      <c r="U201" s="7" t="str">
        <f>IF(OR(Table1[[#This Row],[Country]]="United states of America",Table1[[#This Row],[Country]]="Canada",Table1[[#This Row],[Country]]="Mexico"),"North America",IF(OR(Table1[[#This Row],[Country]]="France",Table1[[#This Row],[Country]]="Germany"),"Europe","other"))</f>
        <v>North America</v>
      </c>
    </row>
    <row r="202" spans="1:21">
      <c r="A202" s="7" t="s">
        <v>26</v>
      </c>
      <c r="B202" s="7" t="s">
        <v>23</v>
      </c>
      <c r="C202" s="8" t="s">
        <v>29</v>
      </c>
      <c r="D202" s="8" t="s">
        <v>33</v>
      </c>
      <c r="E202" s="7">
        <v>1138</v>
      </c>
      <c r="F202" s="8">
        <v>10</v>
      </c>
      <c r="G202" s="8">
        <v>125</v>
      </c>
      <c r="H202" s="8">
        <f t="shared" si="21"/>
        <v>142250</v>
      </c>
      <c r="I202" s="8">
        <v>5690</v>
      </c>
      <c r="J202" s="8">
        <f t="shared" si="22"/>
        <v>136560</v>
      </c>
      <c r="K202" s="8">
        <v>136560</v>
      </c>
      <c r="L202" s="8">
        <f t="shared" si="23"/>
        <v>130870</v>
      </c>
      <c r="M202" s="9">
        <v>41974</v>
      </c>
      <c r="N202" s="7">
        <f t="shared" si="24"/>
        <v>12</v>
      </c>
      <c r="O202" s="10" t="str">
        <f t="shared" si="25"/>
        <v>December</v>
      </c>
      <c r="P202" s="10" t="str">
        <f t="shared" si="26"/>
        <v>2014</v>
      </c>
      <c r="Q202" s="8">
        <f>Table1[[#This Row],[Profit]]/Table1[[#This Row],[Units Sold]]</f>
        <v>115</v>
      </c>
      <c r="R202" s="27">
        <f>Table1[[#This Row],[Profit]]/Table1[[#This Row],[ Sales]]</f>
        <v>0.95833333333333337</v>
      </c>
      <c r="S202" s="11">
        <f>Table1[[#This Row],[Profit]]/Table1[[#This Row],[COGS]]</f>
        <v>0.95833333333333337</v>
      </c>
      <c r="T202" s="7" t="str">
        <f t="shared" si="27"/>
        <v>mid</v>
      </c>
      <c r="U202" s="7" t="str">
        <f>IF(OR(Table1[[#This Row],[Country]]="United states of America",Table1[[#This Row],[Country]]="Canada",Table1[[#This Row],[Country]]="Mexico"),"North America",IF(OR(Table1[[#This Row],[Country]]="France",Table1[[#This Row],[Country]]="Germany"),"Europe","other"))</f>
        <v>North America</v>
      </c>
    </row>
    <row r="203" spans="1:21">
      <c r="A203" s="12" t="s">
        <v>25</v>
      </c>
      <c r="B203" s="12" t="s">
        <v>28</v>
      </c>
      <c r="C203" s="13" t="s">
        <v>30</v>
      </c>
      <c r="D203" s="13" t="s">
        <v>33</v>
      </c>
      <c r="E203" s="12">
        <v>1465</v>
      </c>
      <c r="F203" s="13">
        <v>120</v>
      </c>
      <c r="G203" s="13">
        <v>12</v>
      </c>
      <c r="H203" s="8">
        <f t="shared" si="21"/>
        <v>17580</v>
      </c>
      <c r="I203" s="13">
        <v>703.2</v>
      </c>
      <c r="J203" s="8">
        <f t="shared" si="22"/>
        <v>16876.8</v>
      </c>
      <c r="K203" s="13">
        <v>4395</v>
      </c>
      <c r="L203" s="8">
        <f t="shared" si="23"/>
        <v>-158220</v>
      </c>
      <c r="M203" s="14">
        <v>41699</v>
      </c>
      <c r="N203" s="7">
        <f t="shared" si="24"/>
        <v>3</v>
      </c>
      <c r="O203" s="10" t="str">
        <f t="shared" si="25"/>
        <v>March</v>
      </c>
      <c r="P203" s="10" t="str">
        <f t="shared" si="26"/>
        <v>2014</v>
      </c>
      <c r="Q203" s="8">
        <f>Table1[[#This Row],[Profit]]/Table1[[#This Row],[Units Sold]]</f>
        <v>-108</v>
      </c>
      <c r="R203" s="27">
        <f>Table1[[#This Row],[Profit]]/Table1[[#This Row],[ Sales]]</f>
        <v>-9.375</v>
      </c>
      <c r="S203" s="11">
        <f>Table1[[#This Row],[Profit]]/Table1[[#This Row],[COGS]]</f>
        <v>-36</v>
      </c>
      <c r="T203" s="7" t="str">
        <f t="shared" si="27"/>
        <v>low</v>
      </c>
      <c r="U203" s="7" t="str">
        <f>IF(OR(Table1[[#This Row],[Country]]="United states of America",Table1[[#This Row],[Country]]="Canada",Table1[[#This Row],[Country]]="Mexico"),"North America",IF(OR(Table1[[#This Row],[Country]]="France",Table1[[#This Row],[Country]]="Germany"),"Europe","other"))</f>
        <v>North America</v>
      </c>
    </row>
    <row r="204" spans="1:21">
      <c r="A204" s="7" t="s">
        <v>16</v>
      </c>
      <c r="B204" s="7" t="s">
        <v>17</v>
      </c>
      <c r="C204" s="8" t="s">
        <v>30</v>
      </c>
      <c r="D204" s="8" t="s">
        <v>33</v>
      </c>
      <c r="E204" s="7">
        <v>2646</v>
      </c>
      <c r="F204" s="8">
        <v>120</v>
      </c>
      <c r="G204" s="8">
        <v>20</v>
      </c>
      <c r="H204" s="8">
        <f t="shared" si="21"/>
        <v>52920</v>
      </c>
      <c r="I204" s="8">
        <v>2116.8000000000002</v>
      </c>
      <c r="J204" s="8">
        <f t="shared" si="22"/>
        <v>50803.199999999997</v>
      </c>
      <c r="K204" s="8">
        <v>26460</v>
      </c>
      <c r="L204" s="8">
        <f t="shared" si="23"/>
        <v>-264600</v>
      </c>
      <c r="M204" s="9">
        <v>41518</v>
      </c>
      <c r="N204" s="7">
        <f t="shared" si="24"/>
        <v>9</v>
      </c>
      <c r="O204" s="10" t="str">
        <f t="shared" si="25"/>
        <v>September</v>
      </c>
      <c r="P204" s="10" t="str">
        <f t="shared" si="26"/>
        <v>2013</v>
      </c>
      <c r="Q204" s="8">
        <f>Table1[[#This Row],[Profit]]/Table1[[#This Row],[Units Sold]]</f>
        <v>-100</v>
      </c>
      <c r="R204" s="27">
        <f>Table1[[#This Row],[Profit]]/Table1[[#This Row],[ Sales]]</f>
        <v>-5.2083333333333339</v>
      </c>
      <c r="S204" s="11">
        <f>Table1[[#This Row],[Profit]]/Table1[[#This Row],[COGS]]</f>
        <v>-10</v>
      </c>
      <c r="T204" s="7" t="str">
        <f t="shared" si="27"/>
        <v>low</v>
      </c>
      <c r="U204" s="7" t="str">
        <f>IF(OR(Table1[[#This Row],[Country]]="United states of America",Table1[[#This Row],[Country]]="Canada",Table1[[#This Row],[Country]]="Mexico"),"North America",IF(OR(Table1[[#This Row],[Country]]="France",Table1[[#This Row],[Country]]="Germany"),"Europe","other"))</f>
        <v>North America</v>
      </c>
    </row>
    <row r="205" spans="1:21">
      <c r="A205" s="12" t="s">
        <v>16</v>
      </c>
      <c r="B205" s="12" t="s">
        <v>22</v>
      </c>
      <c r="C205" s="13" t="s">
        <v>30</v>
      </c>
      <c r="D205" s="13" t="s">
        <v>33</v>
      </c>
      <c r="E205" s="12">
        <v>2177</v>
      </c>
      <c r="F205" s="13">
        <v>120</v>
      </c>
      <c r="G205" s="13">
        <v>350</v>
      </c>
      <c r="H205" s="8">
        <f t="shared" si="21"/>
        <v>761950</v>
      </c>
      <c r="I205" s="13">
        <v>30478</v>
      </c>
      <c r="J205" s="8">
        <f t="shared" si="22"/>
        <v>731472</v>
      </c>
      <c r="K205" s="13">
        <v>566020</v>
      </c>
      <c r="L205" s="8">
        <f t="shared" si="23"/>
        <v>500710</v>
      </c>
      <c r="M205" s="14">
        <v>41913</v>
      </c>
      <c r="N205" s="7">
        <f t="shared" si="24"/>
        <v>10</v>
      </c>
      <c r="O205" s="10" t="str">
        <f t="shared" si="25"/>
        <v>October</v>
      </c>
      <c r="P205" s="10" t="str">
        <f t="shared" si="26"/>
        <v>2014</v>
      </c>
      <c r="Q205" s="8">
        <f>Table1[[#This Row],[Profit]]/Table1[[#This Row],[Units Sold]]</f>
        <v>230</v>
      </c>
      <c r="R205" s="27">
        <f>Table1[[#This Row],[Profit]]/Table1[[#This Row],[ Sales]]</f>
        <v>0.68452380952380953</v>
      </c>
      <c r="S205" s="11">
        <f>Table1[[#This Row],[Profit]]/Table1[[#This Row],[COGS]]</f>
        <v>0.88461538461538458</v>
      </c>
      <c r="T205" s="7" t="str">
        <f t="shared" si="27"/>
        <v>high</v>
      </c>
      <c r="U205" s="7" t="str">
        <f>IF(OR(Table1[[#This Row],[Country]]="United states of America",Table1[[#This Row],[Country]]="Canada",Table1[[#This Row],[Country]]="Mexico"),"North America",IF(OR(Table1[[#This Row],[Country]]="France",Table1[[#This Row],[Country]]="Germany"),"Europe","other"))</f>
        <v>Europe</v>
      </c>
    </row>
    <row r="206" spans="1:21">
      <c r="A206" s="7" t="s">
        <v>25</v>
      </c>
      <c r="B206" s="7" t="s">
        <v>22</v>
      </c>
      <c r="C206" s="8" t="s">
        <v>31</v>
      </c>
      <c r="D206" s="8" t="s">
        <v>33</v>
      </c>
      <c r="E206" s="7">
        <v>866</v>
      </c>
      <c r="F206" s="8">
        <v>250</v>
      </c>
      <c r="G206" s="8">
        <v>12</v>
      </c>
      <c r="H206" s="8">
        <f t="shared" si="21"/>
        <v>10392</v>
      </c>
      <c r="I206" s="8">
        <v>415.68</v>
      </c>
      <c r="J206" s="8">
        <f t="shared" si="22"/>
        <v>9976.32</v>
      </c>
      <c r="K206" s="8">
        <v>2598</v>
      </c>
      <c r="L206" s="8">
        <f t="shared" si="23"/>
        <v>-206108</v>
      </c>
      <c r="M206" s="9">
        <v>41760</v>
      </c>
      <c r="N206" s="7">
        <f t="shared" si="24"/>
        <v>5</v>
      </c>
      <c r="O206" s="10" t="str">
        <f t="shared" si="25"/>
        <v>May</v>
      </c>
      <c r="P206" s="10" t="str">
        <f t="shared" si="26"/>
        <v>2014</v>
      </c>
      <c r="Q206" s="8">
        <f>Table1[[#This Row],[Profit]]/Table1[[#This Row],[Units Sold]]</f>
        <v>-238</v>
      </c>
      <c r="R206" s="27">
        <f>Table1[[#This Row],[Profit]]/Table1[[#This Row],[ Sales]]</f>
        <v>-20.659722222222221</v>
      </c>
      <c r="S206" s="11">
        <f>Table1[[#This Row],[Profit]]/Table1[[#This Row],[COGS]]</f>
        <v>-79.333333333333329</v>
      </c>
      <c r="T206" s="7" t="str">
        <f t="shared" si="27"/>
        <v>low</v>
      </c>
      <c r="U206" s="7" t="str">
        <f>IF(OR(Table1[[#This Row],[Country]]="United states of America",Table1[[#This Row],[Country]]="Canada",Table1[[#This Row],[Country]]="Mexico"),"North America",IF(OR(Table1[[#This Row],[Country]]="France",Table1[[#This Row],[Country]]="Germany"),"Europe","other"))</f>
        <v>Europe</v>
      </c>
    </row>
    <row r="207" spans="1:21">
      <c r="A207" s="12" t="s">
        <v>16</v>
      </c>
      <c r="B207" s="12" t="s">
        <v>28</v>
      </c>
      <c r="C207" s="13" t="s">
        <v>31</v>
      </c>
      <c r="D207" s="13" t="s">
        <v>33</v>
      </c>
      <c r="E207" s="12">
        <v>349</v>
      </c>
      <c r="F207" s="13">
        <v>250</v>
      </c>
      <c r="G207" s="13">
        <v>350</v>
      </c>
      <c r="H207" s="8">
        <f t="shared" si="21"/>
        <v>122150</v>
      </c>
      <c r="I207" s="13">
        <v>4886</v>
      </c>
      <c r="J207" s="8">
        <f t="shared" si="22"/>
        <v>117264</v>
      </c>
      <c r="K207" s="13">
        <v>90740</v>
      </c>
      <c r="L207" s="8">
        <f t="shared" si="23"/>
        <v>34900</v>
      </c>
      <c r="M207" s="14">
        <v>41518</v>
      </c>
      <c r="N207" s="7">
        <f t="shared" si="24"/>
        <v>9</v>
      </c>
      <c r="O207" s="10" t="str">
        <f t="shared" si="25"/>
        <v>September</v>
      </c>
      <c r="P207" s="10" t="str">
        <f t="shared" si="26"/>
        <v>2013</v>
      </c>
      <c r="Q207" s="8">
        <f>Table1[[#This Row],[Profit]]/Table1[[#This Row],[Units Sold]]</f>
        <v>100</v>
      </c>
      <c r="R207" s="27">
        <f>Table1[[#This Row],[Profit]]/Table1[[#This Row],[ Sales]]</f>
        <v>0.29761904761904762</v>
      </c>
      <c r="S207" s="11">
        <f>Table1[[#This Row],[Profit]]/Table1[[#This Row],[COGS]]</f>
        <v>0.38461538461538464</v>
      </c>
      <c r="T207" s="7" t="str">
        <f t="shared" si="27"/>
        <v>high</v>
      </c>
      <c r="U207" s="7" t="str">
        <f>IF(OR(Table1[[#This Row],[Country]]="United states of America",Table1[[#This Row],[Country]]="Canada",Table1[[#This Row],[Country]]="Mexico"),"North America",IF(OR(Table1[[#This Row],[Country]]="France",Table1[[#This Row],[Country]]="Germany"),"Europe","other"))</f>
        <v>North America</v>
      </c>
    </row>
    <row r="208" spans="1:21">
      <c r="A208" s="7" t="s">
        <v>16</v>
      </c>
      <c r="B208" s="7" t="s">
        <v>22</v>
      </c>
      <c r="C208" s="8" t="s">
        <v>31</v>
      </c>
      <c r="D208" s="8" t="s">
        <v>33</v>
      </c>
      <c r="E208" s="7">
        <v>2177</v>
      </c>
      <c r="F208" s="8">
        <v>250</v>
      </c>
      <c r="G208" s="8">
        <v>350</v>
      </c>
      <c r="H208" s="8">
        <f t="shared" si="21"/>
        <v>761950</v>
      </c>
      <c r="I208" s="8">
        <v>30478</v>
      </c>
      <c r="J208" s="8">
        <f t="shared" si="22"/>
        <v>731472</v>
      </c>
      <c r="K208" s="8">
        <v>566020</v>
      </c>
      <c r="L208" s="8">
        <f t="shared" si="23"/>
        <v>217700</v>
      </c>
      <c r="M208" s="9">
        <v>41913</v>
      </c>
      <c r="N208" s="7">
        <f t="shared" si="24"/>
        <v>10</v>
      </c>
      <c r="O208" s="10" t="str">
        <f t="shared" si="25"/>
        <v>October</v>
      </c>
      <c r="P208" s="10" t="str">
        <f t="shared" si="26"/>
        <v>2014</v>
      </c>
      <c r="Q208" s="8">
        <f>Table1[[#This Row],[Profit]]/Table1[[#This Row],[Units Sold]]</f>
        <v>100</v>
      </c>
      <c r="R208" s="27">
        <f>Table1[[#This Row],[Profit]]/Table1[[#This Row],[ Sales]]</f>
        <v>0.29761904761904762</v>
      </c>
      <c r="S208" s="11">
        <f>Table1[[#This Row],[Profit]]/Table1[[#This Row],[COGS]]</f>
        <v>0.38461538461538464</v>
      </c>
      <c r="T208" s="7" t="str">
        <f t="shared" si="27"/>
        <v>high</v>
      </c>
      <c r="U208" s="7" t="str">
        <f>IF(OR(Table1[[#This Row],[Country]]="United states of America",Table1[[#This Row],[Country]]="Canada",Table1[[#This Row],[Country]]="Mexico"),"North America",IF(OR(Table1[[#This Row],[Country]]="France",Table1[[#This Row],[Country]]="Germany"),"Europe","other"))</f>
        <v>Europe</v>
      </c>
    </row>
    <row r="209" spans="1:21">
      <c r="A209" s="12" t="s">
        <v>21</v>
      </c>
      <c r="B209" s="12" t="s">
        <v>23</v>
      </c>
      <c r="C209" s="13" t="s">
        <v>31</v>
      </c>
      <c r="D209" s="13" t="s">
        <v>33</v>
      </c>
      <c r="E209" s="12">
        <v>1514</v>
      </c>
      <c r="F209" s="13">
        <v>250</v>
      </c>
      <c r="G209" s="13">
        <v>15</v>
      </c>
      <c r="H209" s="8">
        <f t="shared" si="21"/>
        <v>22710</v>
      </c>
      <c r="I209" s="13">
        <v>908.4</v>
      </c>
      <c r="J209" s="8">
        <f t="shared" si="22"/>
        <v>21801.599999999999</v>
      </c>
      <c r="K209" s="13">
        <v>15140</v>
      </c>
      <c r="L209" s="8">
        <f t="shared" si="23"/>
        <v>-355790</v>
      </c>
      <c r="M209" s="14">
        <v>41548</v>
      </c>
      <c r="N209" s="7">
        <f t="shared" si="24"/>
        <v>10</v>
      </c>
      <c r="O209" s="10" t="str">
        <f t="shared" si="25"/>
        <v>October</v>
      </c>
      <c r="P209" s="10" t="str">
        <f t="shared" si="26"/>
        <v>2013</v>
      </c>
      <c r="Q209" s="8">
        <f>Table1[[#This Row],[Profit]]/Table1[[#This Row],[Units Sold]]</f>
        <v>-235</v>
      </c>
      <c r="R209" s="27">
        <f>Table1[[#This Row],[Profit]]/Table1[[#This Row],[ Sales]]</f>
        <v>-16.319444444444446</v>
      </c>
      <c r="S209" s="11">
        <f>Table1[[#This Row],[Profit]]/Table1[[#This Row],[COGS]]</f>
        <v>-23.5</v>
      </c>
      <c r="T209" s="7" t="str">
        <f t="shared" si="27"/>
        <v>low</v>
      </c>
      <c r="U209" s="7" t="str">
        <f>IF(OR(Table1[[#This Row],[Country]]="United states of America",Table1[[#This Row],[Country]]="Canada",Table1[[#This Row],[Country]]="Mexico"),"North America",IF(OR(Table1[[#This Row],[Country]]="France",Table1[[#This Row],[Country]]="Germany"),"Europe","other"))</f>
        <v>North America</v>
      </c>
    </row>
    <row r="210" spans="1:21">
      <c r="A210" s="7" t="s">
        <v>16</v>
      </c>
      <c r="B210" s="7" t="s">
        <v>23</v>
      </c>
      <c r="C210" s="8" t="s">
        <v>32</v>
      </c>
      <c r="D210" s="8" t="s">
        <v>33</v>
      </c>
      <c r="E210" s="7">
        <v>1865</v>
      </c>
      <c r="F210" s="8">
        <v>260</v>
      </c>
      <c r="G210" s="8">
        <v>350</v>
      </c>
      <c r="H210" s="8">
        <f t="shared" si="21"/>
        <v>652750</v>
      </c>
      <c r="I210" s="8">
        <v>26110</v>
      </c>
      <c r="J210" s="8">
        <f t="shared" si="22"/>
        <v>626640</v>
      </c>
      <c r="K210" s="8">
        <v>484900</v>
      </c>
      <c r="L210" s="8">
        <f t="shared" si="23"/>
        <v>167850</v>
      </c>
      <c r="M210" s="9">
        <v>41671</v>
      </c>
      <c r="N210" s="7">
        <f t="shared" si="24"/>
        <v>2</v>
      </c>
      <c r="O210" s="10" t="str">
        <f t="shared" si="25"/>
        <v>February</v>
      </c>
      <c r="P210" s="10" t="str">
        <f t="shared" si="26"/>
        <v>2014</v>
      </c>
      <c r="Q210" s="8">
        <f>Table1[[#This Row],[Profit]]/Table1[[#This Row],[Units Sold]]</f>
        <v>90</v>
      </c>
      <c r="R210" s="27">
        <f>Table1[[#This Row],[Profit]]/Table1[[#This Row],[ Sales]]</f>
        <v>0.26785714285714285</v>
      </c>
      <c r="S210" s="11">
        <f>Table1[[#This Row],[Profit]]/Table1[[#This Row],[COGS]]</f>
        <v>0.34615384615384615</v>
      </c>
      <c r="T210" s="7" t="str">
        <f t="shared" si="27"/>
        <v>high</v>
      </c>
      <c r="U210" s="7" t="str">
        <f>IF(OR(Table1[[#This Row],[Country]]="United states of America",Table1[[#This Row],[Country]]="Canada",Table1[[#This Row],[Country]]="Mexico"),"North America",IF(OR(Table1[[#This Row],[Country]]="France",Table1[[#This Row],[Country]]="Germany"),"Europe","other"))</f>
        <v>North America</v>
      </c>
    </row>
    <row r="211" spans="1:21">
      <c r="A211" s="12" t="s">
        <v>26</v>
      </c>
      <c r="B211" s="12" t="s">
        <v>23</v>
      </c>
      <c r="C211" s="13" t="s">
        <v>32</v>
      </c>
      <c r="D211" s="13" t="s">
        <v>33</v>
      </c>
      <c r="E211" s="12">
        <v>1074</v>
      </c>
      <c r="F211" s="13">
        <v>260</v>
      </c>
      <c r="G211" s="13">
        <v>125</v>
      </c>
      <c r="H211" s="8">
        <f t="shared" si="21"/>
        <v>134250</v>
      </c>
      <c r="I211" s="13">
        <v>5370</v>
      </c>
      <c r="J211" s="8">
        <f t="shared" si="22"/>
        <v>128880</v>
      </c>
      <c r="K211" s="13">
        <v>128880</v>
      </c>
      <c r="L211" s="8">
        <f t="shared" si="23"/>
        <v>-144990</v>
      </c>
      <c r="M211" s="14">
        <v>41730</v>
      </c>
      <c r="N211" s="7">
        <f t="shared" si="24"/>
        <v>4</v>
      </c>
      <c r="O211" s="10" t="str">
        <f t="shared" si="25"/>
        <v>April</v>
      </c>
      <c r="P211" s="10" t="str">
        <f t="shared" si="26"/>
        <v>2014</v>
      </c>
      <c r="Q211" s="8">
        <f>Table1[[#This Row],[Profit]]/Table1[[#This Row],[Units Sold]]</f>
        <v>-135</v>
      </c>
      <c r="R211" s="27">
        <f>Table1[[#This Row],[Profit]]/Table1[[#This Row],[ Sales]]</f>
        <v>-1.125</v>
      </c>
      <c r="S211" s="11">
        <f>Table1[[#This Row],[Profit]]/Table1[[#This Row],[COGS]]</f>
        <v>-1.125</v>
      </c>
      <c r="T211" s="7" t="str">
        <f t="shared" si="27"/>
        <v>mid</v>
      </c>
      <c r="U211" s="7" t="str">
        <f>IF(OR(Table1[[#This Row],[Country]]="United states of America",Table1[[#This Row],[Country]]="Canada",Table1[[#This Row],[Country]]="Mexico"),"North America",IF(OR(Table1[[#This Row],[Country]]="France",Table1[[#This Row],[Country]]="Germany"),"Europe","other"))</f>
        <v>North America</v>
      </c>
    </row>
    <row r="212" spans="1:21">
      <c r="A212" s="7" t="s">
        <v>16</v>
      </c>
      <c r="B212" s="7" t="s">
        <v>20</v>
      </c>
      <c r="C212" s="8" t="s">
        <v>32</v>
      </c>
      <c r="D212" s="8" t="s">
        <v>33</v>
      </c>
      <c r="E212" s="7">
        <v>1907</v>
      </c>
      <c r="F212" s="8">
        <v>260</v>
      </c>
      <c r="G212" s="8">
        <v>350</v>
      </c>
      <c r="H212" s="8">
        <f t="shared" si="21"/>
        <v>667450</v>
      </c>
      <c r="I212" s="8">
        <v>26698</v>
      </c>
      <c r="J212" s="8">
        <f t="shared" si="22"/>
        <v>640752</v>
      </c>
      <c r="K212" s="8">
        <v>495820</v>
      </c>
      <c r="L212" s="8">
        <f t="shared" si="23"/>
        <v>171630</v>
      </c>
      <c r="M212" s="9">
        <v>41883</v>
      </c>
      <c r="N212" s="7">
        <f t="shared" si="24"/>
        <v>9</v>
      </c>
      <c r="O212" s="10" t="str">
        <f t="shared" si="25"/>
        <v>September</v>
      </c>
      <c r="P212" s="10" t="str">
        <f t="shared" si="26"/>
        <v>2014</v>
      </c>
      <c r="Q212" s="8">
        <f>Table1[[#This Row],[Profit]]/Table1[[#This Row],[Units Sold]]</f>
        <v>90</v>
      </c>
      <c r="R212" s="27">
        <f>Table1[[#This Row],[Profit]]/Table1[[#This Row],[ Sales]]</f>
        <v>0.26785714285714285</v>
      </c>
      <c r="S212" s="11">
        <f>Table1[[#This Row],[Profit]]/Table1[[#This Row],[COGS]]</f>
        <v>0.34615384615384615</v>
      </c>
      <c r="T212" s="7" t="str">
        <f t="shared" si="27"/>
        <v>high</v>
      </c>
      <c r="U212" s="7" t="str">
        <f>IF(OR(Table1[[#This Row],[Country]]="United states of America",Table1[[#This Row],[Country]]="Canada",Table1[[#This Row],[Country]]="Mexico"),"North America",IF(OR(Table1[[#This Row],[Country]]="France",Table1[[#This Row],[Country]]="Germany"),"Europe","other"))</f>
        <v>Europe</v>
      </c>
    </row>
    <row r="213" spans="1:21">
      <c r="A213" s="12" t="s">
        <v>21</v>
      </c>
      <c r="B213" s="12" t="s">
        <v>28</v>
      </c>
      <c r="C213" s="13" t="s">
        <v>32</v>
      </c>
      <c r="D213" s="13" t="s">
        <v>33</v>
      </c>
      <c r="E213" s="12">
        <v>671</v>
      </c>
      <c r="F213" s="13">
        <v>260</v>
      </c>
      <c r="G213" s="13">
        <v>15</v>
      </c>
      <c r="H213" s="8">
        <f t="shared" si="21"/>
        <v>10065</v>
      </c>
      <c r="I213" s="13">
        <v>402.6</v>
      </c>
      <c r="J213" s="8">
        <f t="shared" si="22"/>
        <v>9662.4</v>
      </c>
      <c r="K213" s="13">
        <v>6710</v>
      </c>
      <c r="L213" s="8">
        <f t="shared" si="23"/>
        <v>-164395</v>
      </c>
      <c r="M213" s="14">
        <v>41548</v>
      </c>
      <c r="N213" s="7">
        <f t="shared" si="24"/>
        <v>10</v>
      </c>
      <c r="O213" s="10" t="str">
        <f t="shared" si="25"/>
        <v>October</v>
      </c>
      <c r="P213" s="10" t="str">
        <f t="shared" si="26"/>
        <v>2013</v>
      </c>
      <c r="Q213" s="8">
        <f>Table1[[#This Row],[Profit]]/Table1[[#This Row],[Units Sold]]</f>
        <v>-245</v>
      </c>
      <c r="R213" s="27">
        <f>Table1[[#This Row],[Profit]]/Table1[[#This Row],[ Sales]]</f>
        <v>-17.013888888888889</v>
      </c>
      <c r="S213" s="11">
        <f>Table1[[#This Row],[Profit]]/Table1[[#This Row],[COGS]]</f>
        <v>-24.5</v>
      </c>
      <c r="T213" s="7" t="str">
        <f t="shared" si="27"/>
        <v>low</v>
      </c>
      <c r="U213" s="7" t="str">
        <f>IF(OR(Table1[[#This Row],[Country]]="United states of America",Table1[[#This Row],[Country]]="Canada",Table1[[#This Row],[Country]]="Mexico"),"North America",IF(OR(Table1[[#This Row],[Country]]="France",Table1[[#This Row],[Country]]="Germany"),"Europe","other"))</f>
        <v>North America</v>
      </c>
    </row>
    <row r="214" spans="1:21">
      <c r="A214" s="7" t="s">
        <v>16</v>
      </c>
      <c r="B214" s="7" t="s">
        <v>17</v>
      </c>
      <c r="C214" s="8" t="s">
        <v>32</v>
      </c>
      <c r="D214" s="8" t="s">
        <v>33</v>
      </c>
      <c r="E214" s="7">
        <v>1778</v>
      </c>
      <c r="F214" s="8">
        <v>260</v>
      </c>
      <c r="G214" s="8">
        <v>350</v>
      </c>
      <c r="H214" s="8">
        <f t="shared" si="21"/>
        <v>622300</v>
      </c>
      <c r="I214" s="8">
        <v>24892</v>
      </c>
      <c r="J214" s="8">
        <f t="shared" si="22"/>
        <v>597408</v>
      </c>
      <c r="K214" s="8">
        <v>462280</v>
      </c>
      <c r="L214" s="8">
        <f t="shared" si="23"/>
        <v>160020</v>
      </c>
      <c r="M214" s="9">
        <v>41609</v>
      </c>
      <c r="N214" s="7">
        <f t="shared" si="24"/>
        <v>12</v>
      </c>
      <c r="O214" s="10" t="str">
        <f t="shared" si="25"/>
        <v>December</v>
      </c>
      <c r="P214" s="10" t="str">
        <f t="shared" si="26"/>
        <v>2013</v>
      </c>
      <c r="Q214" s="8">
        <f>Table1[[#This Row],[Profit]]/Table1[[#This Row],[Units Sold]]</f>
        <v>90</v>
      </c>
      <c r="R214" s="27">
        <f>Table1[[#This Row],[Profit]]/Table1[[#This Row],[ Sales]]</f>
        <v>0.26785714285714285</v>
      </c>
      <c r="S214" s="11">
        <f>Table1[[#This Row],[Profit]]/Table1[[#This Row],[COGS]]</f>
        <v>0.34615384615384615</v>
      </c>
      <c r="T214" s="7" t="str">
        <f t="shared" si="27"/>
        <v>high</v>
      </c>
      <c r="U214" s="7" t="str">
        <f>IF(OR(Table1[[#This Row],[Country]]="United states of America",Table1[[#This Row],[Country]]="Canada",Table1[[#This Row],[Country]]="Mexico"),"North America",IF(OR(Table1[[#This Row],[Country]]="France",Table1[[#This Row],[Country]]="Germany"),"Europe","other"))</f>
        <v>North America</v>
      </c>
    </row>
    <row r="215" spans="1:21">
      <c r="A215" s="12" t="s">
        <v>16</v>
      </c>
      <c r="B215" s="12" t="s">
        <v>20</v>
      </c>
      <c r="C215" s="13" t="s">
        <v>24</v>
      </c>
      <c r="D215" s="13" t="s">
        <v>34</v>
      </c>
      <c r="E215" s="12">
        <v>1159</v>
      </c>
      <c r="F215" s="13">
        <v>5</v>
      </c>
      <c r="G215" s="13">
        <v>7</v>
      </c>
      <c r="H215" s="8">
        <f t="shared" si="21"/>
        <v>8113</v>
      </c>
      <c r="I215" s="13">
        <v>405.65</v>
      </c>
      <c r="J215" s="8">
        <f t="shared" si="22"/>
        <v>7707.35</v>
      </c>
      <c r="K215" s="13">
        <v>5795</v>
      </c>
      <c r="L215" s="8">
        <f t="shared" si="23"/>
        <v>2318</v>
      </c>
      <c r="M215" s="14">
        <v>41548</v>
      </c>
      <c r="N215" s="7">
        <f t="shared" si="24"/>
        <v>10</v>
      </c>
      <c r="O215" s="10" t="str">
        <f t="shared" si="25"/>
        <v>October</v>
      </c>
      <c r="P215" s="10" t="str">
        <f t="shared" si="26"/>
        <v>2013</v>
      </c>
      <c r="Q215" s="8">
        <f>Table1[[#This Row],[Profit]]/Table1[[#This Row],[Units Sold]]</f>
        <v>2</v>
      </c>
      <c r="R215" s="27">
        <f>Table1[[#This Row],[Profit]]/Table1[[#This Row],[ Sales]]</f>
        <v>0.3007518796992481</v>
      </c>
      <c r="S215" s="11">
        <f>Table1[[#This Row],[Profit]]/Table1[[#This Row],[COGS]]</f>
        <v>0.4</v>
      </c>
      <c r="T215" s="7" t="str">
        <f t="shared" si="27"/>
        <v>low</v>
      </c>
      <c r="U215" s="7" t="str">
        <f>IF(OR(Table1[[#This Row],[Country]]="United states of America",Table1[[#This Row],[Country]]="Canada",Table1[[#This Row],[Country]]="Mexico"),"North America",IF(OR(Table1[[#This Row],[Country]]="France",Table1[[#This Row],[Country]]="Germany"),"Europe","other"))</f>
        <v>Europe</v>
      </c>
    </row>
    <row r="216" spans="1:21">
      <c r="A216" s="7" t="s">
        <v>16</v>
      </c>
      <c r="B216" s="7" t="s">
        <v>20</v>
      </c>
      <c r="C216" s="8" t="s">
        <v>29</v>
      </c>
      <c r="D216" s="8" t="s">
        <v>34</v>
      </c>
      <c r="E216" s="7">
        <v>1372</v>
      </c>
      <c r="F216" s="8">
        <v>10</v>
      </c>
      <c r="G216" s="8">
        <v>7</v>
      </c>
      <c r="H216" s="8">
        <f t="shared" si="21"/>
        <v>9604</v>
      </c>
      <c r="I216" s="8">
        <v>480.2</v>
      </c>
      <c r="J216" s="8">
        <f t="shared" si="22"/>
        <v>9123.7999999999993</v>
      </c>
      <c r="K216" s="8">
        <v>6860</v>
      </c>
      <c r="L216" s="8">
        <f t="shared" si="23"/>
        <v>-4116</v>
      </c>
      <c r="M216" s="9">
        <v>41640</v>
      </c>
      <c r="N216" s="7">
        <f t="shared" si="24"/>
        <v>1</v>
      </c>
      <c r="O216" s="10" t="str">
        <f t="shared" si="25"/>
        <v>January</v>
      </c>
      <c r="P216" s="10" t="str">
        <f t="shared" si="26"/>
        <v>2014</v>
      </c>
      <c r="Q216" s="8">
        <f>Table1[[#This Row],[Profit]]/Table1[[#This Row],[Units Sold]]</f>
        <v>-3</v>
      </c>
      <c r="R216" s="27">
        <f>Table1[[#This Row],[Profit]]/Table1[[#This Row],[ Sales]]</f>
        <v>-0.45112781954887221</v>
      </c>
      <c r="S216" s="11">
        <f>Table1[[#This Row],[Profit]]/Table1[[#This Row],[COGS]]</f>
        <v>-0.6</v>
      </c>
      <c r="T216" s="7" t="str">
        <f t="shared" si="27"/>
        <v>low</v>
      </c>
      <c r="U216" s="7" t="str">
        <f>IF(OR(Table1[[#This Row],[Country]]="United states of America",Table1[[#This Row],[Country]]="Canada",Table1[[#This Row],[Country]]="Mexico"),"North America",IF(OR(Table1[[#This Row],[Country]]="France",Table1[[#This Row],[Country]]="Germany"),"Europe","other"))</f>
        <v>Europe</v>
      </c>
    </row>
    <row r="217" spans="1:21">
      <c r="A217" s="12" t="s">
        <v>16</v>
      </c>
      <c r="B217" s="12" t="s">
        <v>17</v>
      </c>
      <c r="C217" s="13" t="s">
        <v>29</v>
      </c>
      <c r="D217" s="13" t="s">
        <v>34</v>
      </c>
      <c r="E217" s="12">
        <v>2349</v>
      </c>
      <c r="F217" s="13">
        <v>10</v>
      </c>
      <c r="G217" s="13">
        <v>7</v>
      </c>
      <c r="H217" s="8">
        <f t="shared" si="21"/>
        <v>16443</v>
      </c>
      <c r="I217" s="13">
        <v>822.15</v>
      </c>
      <c r="J217" s="8">
        <f t="shared" si="22"/>
        <v>15620.85</v>
      </c>
      <c r="K217" s="13">
        <v>11745</v>
      </c>
      <c r="L217" s="8">
        <f t="shared" si="23"/>
        <v>-7047</v>
      </c>
      <c r="M217" s="14">
        <v>41518</v>
      </c>
      <c r="N217" s="7">
        <f t="shared" si="24"/>
        <v>9</v>
      </c>
      <c r="O217" s="10" t="str">
        <f t="shared" si="25"/>
        <v>September</v>
      </c>
      <c r="P217" s="10" t="str">
        <f t="shared" si="26"/>
        <v>2013</v>
      </c>
      <c r="Q217" s="8">
        <f>Table1[[#This Row],[Profit]]/Table1[[#This Row],[Units Sold]]</f>
        <v>-3</v>
      </c>
      <c r="R217" s="27">
        <f>Table1[[#This Row],[Profit]]/Table1[[#This Row],[ Sales]]</f>
        <v>-0.45112781954887216</v>
      </c>
      <c r="S217" s="11">
        <f>Table1[[#This Row],[Profit]]/Table1[[#This Row],[COGS]]</f>
        <v>-0.6</v>
      </c>
      <c r="T217" s="7" t="str">
        <f t="shared" si="27"/>
        <v>low</v>
      </c>
      <c r="U217" s="7" t="str">
        <f>IF(OR(Table1[[#This Row],[Country]]="United states of America",Table1[[#This Row],[Country]]="Canada",Table1[[#This Row],[Country]]="Mexico"),"North America",IF(OR(Table1[[#This Row],[Country]]="France",Table1[[#This Row],[Country]]="Germany"),"Europe","other"))</f>
        <v>North America</v>
      </c>
    </row>
    <row r="218" spans="1:21">
      <c r="A218" s="7" t="s">
        <v>16</v>
      </c>
      <c r="B218" s="7" t="s">
        <v>23</v>
      </c>
      <c r="C218" s="8" t="s">
        <v>29</v>
      </c>
      <c r="D218" s="8" t="s">
        <v>34</v>
      </c>
      <c r="E218" s="7">
        <v>2689</v>
      </c>
      <c r="F218" s="8">
        <v>10</v>
      </c>
      <c r="G218" s="8">
        <v>7</v>
      </c>
      <c r="H218" s="8">
        <f t="shared" si="21"/>
        <v>18823</v>
      </c>
      <c r="I218" s="8">
        <v>941.15</v>
      </c>
      <c r="J218" s="8">
        <f t="shared" si="22"/>
        <v>17881.849999999999</v>
      </c>
      <c r="K218" s="8">
        <v>13445</v>
      </c>
      <c r="L218" s="8">
        <f t="shared" si="23"/>
        <v>-8067</v>
      </c>
      <c r="M218" s="9">
        <v>41913</v>
      </c>
      <c r="N218" s="7">
        <f t="shared" si="24"/>
        <v>10</v>
      </c>
      <c r="O218" s="10" t="str">
        <f t="shared" si="25"/>
        <v>October</v>
      </c>
      <c r="P218" s="10" t="str">
        <f t="shared" si="26"/>
        <v>2014</v>
      </c>
      <c r="Q218" s="8">
        <f>Table1[[#This Row],[Profit]]/Table1[[#This Row],[Units Sold]]</f>
        <v>-3</v>
      </c>
      <c r="R218" s="27">
        <f>Table1[[#This Row],[Profit]]/Table1[[#This Row],[ Sales]]</f>
        <v>-0.45112781954887221</v>
      </c>
      <c r="S218" s="11">
        <f>Table1[[#This Row],[Profit]]/Table1[[#This Row],[COGS]]</f>
        <v>-0.6</v>
      </c>
      <c r="T218" s="7" t="str">
        <f t="shared" si="27"/>
        <v>low</v>
      </c>
      <c r="U218" s="7" t="str">
        <f>IF(OR(Table1[[#This Row],[Country]]="United states of America",Table1[[#This Row],[Country]]="Canada",Table1[[#This Row],[Country]]="Mexico"),"North America",IF(OR(Table1[[#This Row],[Country]]="France",Table1[[#This Row],[Country]]="Germany"),"Europe","other"))</f>
        <v>North America</v>
      </c>
    </row>
    <row r="219" spans="1:21">
      <c r="A219" s="12" t="s">
        <v>25</v>
      </c>
      <c r="B219" s="12" t="s">
        <v>17</v>
      </c>
      <c r="C219" s="13" t="s">
        <v>29</v>
      </c>
      <c r="D219" s="13" t="s">
        <v>34</v>
      </c>
      <c r="E219" s="12">
        <v>2431</v>
      </c>
      <c r="F219" s="13">
        <v>10</v>
      </c>
      <c r="G219" s="13">
        <v>12</v>
      </c>
      <c r="H219" s="8">
        <f t="shared" si="21"/>
        <v>29172</v>
      </c>
      <c r="I219" s="13">
        <v>1458.6</v>
      </c>
      <c r="J219" s="8">
        <f t="shared" si="22"/>
        <v>27713.4</v>
      </c>
      <c r="K219" s="13">
        <v>7293</v>
      </c>
      <c r="L219" s="8">
        <f t="shared" si="23"/>
        <v>4862</v>
      </c>
      <c r="M219" s="14">
        <v>41974</v>
      </c>
      <c r="N219" s="7">
        <f t="shared" si="24"/>
        <v>12</v>
      </c>
      <c r="O219" s="10" t="str">
        <f t="shared" si="25"/>
        <v>December</v>
      </c>
      <c r="P219" s="10" t="str">
        <f t="shared" si="26"/>
        <v>2014</v>
      </c>
      <c r="Q219" s="8">
        <f>Table1[[#This Row],[Profit]]/Table1[[#This Row],[Units Sold]]</f>
        <v>2</v>
      </c>
      <c r="R219" s="27">
        <f>Table1[[#This Row],[Profit]]/Table1[[#This Row],[ Sales]]</f>
        <v>0.17543859649122806</v>
      </c>
      <c r="S219" s="11">
        <f>Table1[[#This Row],[Profit]]/Table1[[#This Row],[COGS]]</f>
        <v>0.66666666666666663</v>
      </c>
      <c r="T219" s="7" t="str">
        <f t="shared" si="27"/>
        <v>low</v>
      </c>
      <c r="U219" s="7" t="str">
        <f>IF(OR(Table1[[#This Row],[Country]]="United states of America",Table1[[#This Row],[Country]]="Canada",Table1[[#This Row],[Country]]="Mexico"),"North America",IF(OR(Table1[[#This Row],[Country]]="France",Table1[[#This Row],[Country]]="Germany"),"Europe","other"))</f>
        <v>North America</v>
      </c>
    </row>
    <row r="220" spans="1:21">
      <c r="A220" s="7" t="s">
        <v>25</v>
      </c>
      <c r="B220" s="7" t="s">
        <v>17</v>
      </c>
      <c r="C220" s="8" t="s">
        <v>30</v>
      </c>
      <c r="D220" s="8" t="s">
        <v>34</v>
      </c>
      <c r="E220" s="7">
        <v>2431</v>
      </c>
      <c r="F220" s="8">
        <v>120</v>
      </c>
      <c r="G220" s="8">
        <v>12</v>
      </c>
      <c r="H220" s="8">
        <f t="shared" si="21"/>
        <v>29172</v>
      </c>
      <c r="I220" s="8">
        <v>1458.6</v>
      </c>
      <c r="J220" s="8">
        <f t="shared" si="22"/>
        <v>27713.4</v>
      </c>
      <c r="K220" s="8">
        <v>7293</v>
      </c>
      <c r="L220" s="8">
        <f t="shared" si="23"/>
        <v>-262548</v>
      </c>
      <c r="M220" s="9">
        <v>41974</v>
      </c>
      <c r="N220" s="7">
        <f t="shared" si="24"/>
        <v>12</v>
      </c>
      <c r="O220" s="10" t="str">
        <f t="shared" si="25"/>
        <v>December</v>
      </c>
      <c r="P220" s="10" t="str">
        <f t="shared" si="26"/>
        <v>2014</v>
      </c>
      <c r="Q220" s="8">
        <f>Table1[[#This Row],[Profit]]/Table1[[#This Row],[Units Sold]]</f>
        <v>-108</v>
      </c>
      <c r="R220" s="27">
        <f>Table1[[#This Row],[Profit]]/Table1[[#This Row],[ Sales]]</f>
        <v>-9.473684210526315</v>
      </c>
      <c r="S220" s="11">
        <f>Table1[[#This Row],[Profit]]/Table1[[#This Row],[COGS]]</f>
        <v>-36</v>
      </c>
      <c r="T220" s="7" t="str">
        <f t="shared" si="27"/>
        <v>low</v>
      </c>
      <c r="U220" s="7" t="str">
        <f>IF(OR(Table1[[#This Row],[Country]]="United states of America",Table1[[#This Row],[Country]]="Canada",Table1[[#This Row],[Country]]="Mexico"),"North America",IF(OR(Table1[[#This Row],[Country]]="France",Table1[[#This Row],[Country]]="Germany"),"Europe","other"))</f>
        <v>North America</v>
      </c>
    </row>
    <row r="221" spans="1:21">
      <c r="A221" s="12" t="s">
        <v>16</v>
      </c>
      <c r="B221" s="12" t="s">
        <v>23</v>
      </c>
      <c r="C221" s="13" t="s">
        <v>31</v>
      </c>
      <c r="D221" s="13" t="s">
        <v>34</v>
      </c>
      <c r="E221" s="12">
        <v>2689</v>
      </c>
      <c r="F221" s="13">
        <v>250</v>
      </c>
      <c r="G221" s="13">
        <v>7</v>
      </c>
      <c r="H221" s="8">
        <f t="shared" si="21"/>
        <v>18823</v>
      </c>
      <c r="I221" s="13">
        <v>941.15</v>
      </c>
      <c r="J221" s="8">
        <f t="shared" si="22"/>
        <v>17881.849999999999</v>
      </c>
      <c r="K221" s="13">
        <v>13445</v>
      </c>
      <c r="L221" s="8">
        <f t="shared" si="23"/>
        <v>-653427</v>
      </c>
      <c r="M221" s="14">
        <v>41913</v>
      </c>
      <c r="N221" s="7">
        <f t="shared" si="24"/>
        <v>10</v>
      </c>
      <c r="O221" s="10" t="str">
        <f t="shared" si="25"/>
        <v>October</v>
      </c>
      <c r="P221" s="10" t="str">
        <f t="shared" si="26"/>
        <v>2014</v>
      </c>
      <c r="Q221" s="8">
        <f>Table1[[#This Row],[Profit]]/Table1[[#This Row],[Units Sold]]</f>
        <v>-243</v>
      </c>
      <c r="R221" s="27">
        <f>Table1[[#This Row],[Profit]]/Table1[[#This Row],[ Sales]]</f>
        <v>-36.541353383458649</v>
      </c>
      <c r="S221" s="11">
        <f>Table1[[#This Row],[Profit]]/Table1[[#This Row],[COGS]]</f>
        <v>-48.6</v>
      </c>
      <c r="T221" s="7" t="str">
        <f t="shared" si="27"/>
        <v>low</v>
      </c>
      <c r="U221" s="7" t="str">
        <f>IF(OR(Table1[[#This Row],[Country]]="United states of America",Table1[[#This Row],[Country]]="Canada",Table1[[#This Row],[Country]]="Mexico"),"North America",IF(OR(Table1[[#This Row],[Country]]="France",Table1[[#This Row],[Country]]="Germany"),"Europe","other"))</f>
        <v>North America</v>
      </c>
    </row>
    <row r="222" spans="1:21">
      <c r="A222" s="7" t="s">
        <v>16</v>
      </c>
      <c r="B222" s="7" t="s">
        <v>23</v>
      </c>
      <c r="C222" s="8" t="s">
        <v>32</v>
      </c>
      <c r="D222" s="8" t="s">
        <v>34</v>
      </c>
      <c r="E222" s="7">
        <v>1683</v>
      </c>
      <c r="F222" s="8">
        <v>260</v>
      </c>
      <c r="G222" s="8">
        <v>7</v>
      </c>
      <c r="H222" s="8">
        <f t="shared" si="21"/>
        <v>11781</v>
      </c>
      <c r="I222" s="8">
        <v>589.04999999999995</v>
      </c>
      <c r="J222" s="8">
        <f t="shared" si="22"/>
        <v>11191.95</v>
      </c>
      <c r="K222" s="8">
        <v>8415</v>
      </c>
      <c r="L222" s="8">
        <f t="shared" si="23"/>
        <v>-425799</v>
      </c>
      <c r="M222" s="9">
        <v>41821</v>
      </c>
      <c r="N222" s="7">
        <f t="shared" si="24"/>
        <v>7</v>
      </c>
      <c r="O222" s="10" t="str">
        <f t="shared" si="25"/>
        <v>July</v>
      </c>
      <c r="P222" s="10" t="str">
        <f t="shared" si="26"/>
        <v>2014</v>
      </c>
      <c r="Q222" s="8">
        <f>Table1[[#This Row],[Profit]]/Table1[[#This Row],[Units Sold]]</f>
        <v>-253</v>
      </c>
      <c r="R222" s="27">
        <f>Table1[[#This Row],[Profit]]/Table1[[#This Row],[ Sales]]</f>
        <v>-38.045112781954884</v>
      </c>
      <c r="S222" s="11">
        <f>Table1[[#This Row],[Profit]]/Table1[[#This Row],[COGS]]</f>
        <v>-50.6</v>
      </c>
      <c r="T222" s="7" t="str">
        <f t="shared" si="27"/>
        <v>low</v>
      </c>
      <c r="U222" s="7" t="str">
        <f>IF(OR(Table1[[#This Row],[Country]]="United states of America",Table1[[#This Row],[Country]]="Canada",Table1[[#This Row],[Country]]="Mexico"),"North America",IF(OR(Table1[[#This Row],[Country]]="France",Table1[[#This Row],[Country]]="Germany"),"Europe","other"))</f>
        <v>North America</v>
      </c>
    </row>
    <row r="223" spans="1:21">
      <c r="A223" s="12" t="s">
        <v>25</v>
      </c>
      <c r="B223" s="12" t="s">
        <v>23</v>
      </c>
      <c r="C223" s="13" t="s">
        <v>32</v>
      </c>
      <c r="D223" s="13" t="s">
        <v>34</v>
      </c>
      <c r="E223" s="12">
        <v>1123</v>
      </c>
      <c r="F223" s="13">
        <v>260</v>
      </c>
      <c r="G223" s="13">
        <v>12</v>
      </c>
      <c r="H223" s="8">
        <f t="shared" si="21"/>
        <v>13476</v>
      </c>
      <c r="I223" s="13">
        <v>673.8</v>
      </c>
      <c r="J223" s="8">
        <f t="shared" si="22"/>
        <v>12802.2</v>
      </c>
      <c r="K223" s="13">
        <v>3369</v>
      </c>
      <c r="L223" s="8">
        <f t="shared" si="23"/>
        <v>-278504</v>
      </c>
      <c r="M223" s="14">
        <v>41852</v>
      </c>
      <c r="N223" s="7">
        <f t="shared" si="24"/>
        <v>8</v>
      </c>
      <c r="O223" s="10" t="str">
        <f t="shared" si="25"/>
        <v>August</v>
      </c>
      <c r="P223" s="10" t="str">
        <f t="shared" si="26"/>
        <v>2014</v>
      </c>
      <c r="Q223" s="8">
        <f>Table1[[#This Row],[Profit]]/Table1[[#This Row],[Units Sold]]</f>
        <v>-248</v>
      </c>
      <c r="R223" s="27">
        <f>Table1[[#This Row],[Profit]]/Table1[[#This Row],[ Sales]]</f>
        <v>-21.754385964912281</v>
      </c>
      <c r="S223" s="11">
        <f>Table1[[#This Row],[Profit]]/Table1[[#This Row],[COGS]]</f>
        <v>-82.666666666666671</v>
      </c>
      <c r="T223" s="7" t="str">
        <f t="shared" si="27"/>
        <v>low</v>
      </c>
      <c r="U223" s="7" t="str">
        <f>IF(OR(Table1[[#This Row],[Country]]="United states of America",Table1[[#This Row],[Country]]="Canada",Table1[[#This Row],[Country]]="Mexico"),"North America",IF(OR(Table1[[#This Row],[Country]]="France",Table1[[#This Row],[Country]]="Germany"),"Europe","other"))</f>
        <v>North America</v>
      </c>
    </row>
    <row r="224" spans="1:21">
      <c r="A224" s="7" t="s">
        <v>16</v>
      </c>
      <c r="B224" s="7" t="s">
        <v>20</v>
      </c>
      <c r="C224" s="8" t="s">
        <v>32</v>
      </c>
      <c r="D224" s="8" t="s">
        <v>34</v>
      </c>
      <c r="E224" s="7">
        <v>1159</v>
      </c>
      <c r="F224" s="8">
        <v>260</v>
      </c>
      <c r="G224" s="8">
        <v>7</v>
      </c>
      <c r="H224" s="8">
        <f t="shared" si="21"/>
        <v>8113</v>
      </c>
      <c r="I224" s="8">
        <v>405.65</v>
      </c>
      <c r="J224" s="8">
        <f t="shared" si="22"/>
        <v>7707.35</v>
      </c>
      <c r="K224" s="8">
        <v>5795</v>
      </c>
      <c r="L224" s="8">
        <f t="shared" si="23"/>
        <v>-293227</v>
      </c>
      <c r="M224" s="9">
        <v>41548</v>
      </c>
      <c r="N224" s="7">
        <f t="shared" si="24"/>
        <v>10</v>
      </c>
      <c r="O224" s="10" t="str">
        <f t="shared" si="25"/>
        <v>October</v>
      </c>
      <c r="P224" s="10" t="str">
        <f t="shared" si="26"/>
        <v>2013</v>
      </c>
      <c r="Q224" s="8">
        <f>Table1[[#This Row],[Profit]]/Table1[[#This Row],[Units Sold]]</f>
        <v>-253</v>
      </c>
      <c r="R224" s="27">
        <f>Table1[[#This Row],[Profit]]/Table1[[#This Row],[ Sales]]</f>
        <v>-38.045112781954884</v>
      </c>
      <c r="S224" s="11">
        <f>Table1[[#This Row],[Profit]]/Table1[[#This Row],[COGS]]</f>
        <v>-50.6</v>
      </c>
      <c r="T224" s="7" t="str">
        <f t="shared" si="27"/>
        <v>low</v>
      </c>
      <c r="U224" s="7" t="str">
        <f>IF(OR(Table1[[#This Row],[Country]]="United states of America",Table1[[#This Row],[Country]]="Canada",Table1[[#This Row],[Country]]="Mexico"),"North America",IF(OR(Table1[[#This Row],[Country]]="France",Table1[[#This Row],[Country]]="Germany"),"Europe","other"))</f>
        <v>Europe</v>
      </c>
    </row>
    <row r="225" spans="1:21">
      <c r="A225" s="12" t="s">
        <v>25</v>
      </c>
      <c r="B225" s="12" t="s">
        <v>22</v>
      </c>
      <c r="C225" s="13" t="s">
        <v>18</v>
      </c>
      <c r="D225" s="13" t="s">
        <v>34</v>
      </c>
      <c r="E225" s="12">
        <v>1865</v>
      </c>
      <c r="F225" s="13">
        <v>3</v>
      </c>
      <c r="G225" s="13">
        <v>12</v>
      </c>
      <c r="H225" s="8">
        <f t="shared" si="21"/>
        <v>22380</v>
      </c>
      <c r="I225" s="13">
        <v>1119</v>
      </c>
      <c r="J225" s="8">
        <f t="shared" si="22"/>
        <v>21261</v>
      </c>
      <c r="K225" s="13">
        <v>5595</v>
      </c>
      <c r="L225" s="8">
        <f t="shared" si="23"/>
        <v>16785</v>
      </c>
      <c r="M225" s="14">
        <v>41671</v>
      </c>
      <c r="N225" s="7">
        <f t="shared" si="24"/>
        <v>2</v>
      </c>
      <c r="O225" s="10" t="str">
        <f t="shared" si="25"/>
        <v>February</v>
      </c>
      <c r="P225" s="10" t="str">
        <f t="shared" si="26"/>
        <v>2014</v>
      </c>
      <c r="Q225" s="8">
        <f>Table1[[#This Row],[Profit]]/Table1[[#This Row],[Units Sold]]</f>
        <v>9</v>
      </c>
      <c r="R225" s="27">
        <f>Table1[[#This Row],[Profit]]/Table1[[#This Row],[ Sales]]</f>
        <v>0.78947368421052633</v>
      </c>
      <c r="S225" s="11">
        <f>Table1[[#This Row],[Profit]]/Table1[[#This Row],[COGS]]</f>
        <v>3</v>
      </c>
      <c r="T225" s="7" t="str">
        <f t="shared" si="27"/>
        <v>low</v>
      </c>
      <c r="U225" s="7" t="str">
        <f>IF(OR(Table1[[#This Row],[Country]]="United states of America",Table1[[#This Row],[Country]]="Canada",Table1[[#This Row],[Country]]="Mexico"),"North America",IF(OR(Table1[[#This Row],[Country]]="France",Table1[[#This Row],[Country]]="Germany"),"Europe","other"))</f>
        <v>Europe</v>
      </c>
    </row>
    <row r="226" spans="1:21">
      <c r="A226" s="7" t="s">
        <v>25</v>
      </c>
      <c r="B226" s="7" t="s">
        <v>20</v>
      </c>
      <c r="C226" s="8" t="s">
        <v>18</v>
      </c>
      <c r="D226" s="8" t="s">
        <v>34</v>
      </c>
      <c r="E226" s="7">
        <v>1116</v>
      </c>
      <c r="F226" s="8">
        <v>3</v>
      </c>
      <c r="G226" s="8">
        <v>12</v>
      </c>
      <c r="H226" s="8">
        <f t="shared" si="21"/>
        <v>13392</v>
      </c>
      <c r="I226" s="8">
        <v>669.6</v>
      </c>
      <c r="J226" s="8">
        <f t="shared" si="22"/>
        <v>12722.4</v>
      </c>
      <c r="K226" s="8">
        <v>3348</v>
      </c>
      <c r="L226" s="8">
        <f t="shared" si="23"/>
        <v>10044</v>
      </c>
      <c r="M226" s="9">
        <v>41671</v>
      </c>
      <c r="N226" s="7">
        <f t="shared" si="24"/>
        <v>2</v>
      </c>
      <c r="O226" s="10" t="str">
        <f t="shared" si="25"/>
        <v>February</v>
      </c>
      <c r="P226" s="10" t="str">
        <f t="shared" si="26"/>
        <v>2014</v>
      </c>
      <c r="Q226" s="8">
        <f>Table1[[#This Row],[Profit]]/Table1[[#This Row],[Units Sold]]</f>
        <v>9</v>
      </c>
      <c r="R226" s="27">
        <f>Table1[[#This Row],[Profit]]/Table1[[#This Row],[ Sales]]</f>
        <v>0.78947368421052633</v>
      </c>
      <c r="S226" s="11">
        <f>Table1[[#This Row],[Profit]]/Table1[[#This Row],[COGS]]</f>
        <v>3</v>
      </c>
      <c r="T226" s="7" t="str">
        <f t="shared" si="27"/>
        <v>low</v>
      </c>
      <c r="U226" s="7" t="str">
        <f>IF(OR(Table1[[#This Row],[Country]]="United states of America",Table1[[#This Row],[Country]]="Canada",Table1[[#This Row],[Country]]="Mexico"),"North America",IF(OR(Table1[[#This Row],[Country]]="France",Table1[[#This Row],[Country]]="Germany"),"Europe","other"))</f>
        <v>Europe</v>
      </c>
    </row>
    <row r="227" spans="1:21">
      <c r="A227" s="12" t="s">
        <v>16</v>
      </c>
      <c r="B227" s="12" t="s">
        <v>22</v>
      </c>
      <c r="C227" s="13" t="s">
        <v>18</v>
      </c>
      <c r="D227" s="13" t="s">
        <v>34</v>
      </c>
      <c r="E227" s="12">
        <v>1563</v>
      </c>
      <c r="F227" s="13">
        <v>3</v>
      </c>
      <c r="G227" s="13">
        <v>20</v>
      </c>
      <c r="H227" s="8">
        <f t="shared" si="21"/>
        <v>31260</v>
      </c>
      <c r="I227" s="13">
        <v>1563</v>
      </c>
      <c r="J227" s="8">
        <f t="shared" si="22"/>
        <v>29697</v>
      </c>
      <c r="K227" s="13">
        <v>15630</v>
      </c>
      <c r="L227" s="8">
        <f t="shared" si="23"/>
        <v>26571</v>
      </c>
      <c r="M227" s="14">
        <v>41760</v>
      </c>
      <c r="N227" s="7">
        <f t="shared" si="24"/>
        <v>5</v>
      </c>
      <c r="O227" s="10" t="str">
        <f t="shared" si="25"/>
        <v>May</v>
      </c>
      <c r="P227" s="10" t="str">
        <f t="shared" si="26"/>
        <v>2014</v>
      </c>
      <c r="Q227" s="8">
        <f>Table1[[#This Row],[Profit]]/Table1[[#This Row],[Units Sold]]</f>
        <v>17</v>
      </c>
      <c r="R227" s="27">
        <f>Table1[[#This Row],[Profit]]/Table1[[#This Row],[ Sales]]</f>
        <v>0.89473684210526316</v>
      </c>
      <c r="S227" s="11">
        <f>Table1[[#This Row],[Profit]]/Table1[[#This Row],[COGS]]</f>
        <v>1.7</v>
      </c>
      <c r="T227" s="7" t="str">
        <f t="shared" si="27"/>
        <v>low</v>
      </c>
      <c r="U227" s="7" t="str">
        <f>IF(OR(Table1[[#This Row],[Country]]="United states of America",Table1[[#This Row],[Country]]="Canada",Table1[[#This Row],[Country]]="Mexico"),"North America",IF(OR(Table1[[#This Row],[Country]]="France",Table1[[#This Row],[Country]]="Germany"),"Europe","other"))</f>
        <v>Europe</v>
      </c>
    </row>
    <row r="228" spans="1:21">
      <c r="A228" s="7" t="s">
        <v>27</v>
      </c>
      <c r="B228" s="7" t="s">
        <v>28</v>
      </c>
      <c r="C228" s="8" t="s">
        <v>18</v>
      </c>
      <c r="D228" s="8" t="s">
        <v>34</v>
      </c>
      <c r="E228" s="7">
        <v>991</v>
      </c>
      <c r="F228" s="8">
        <v>3</v>
      </c>
      <c r="G228" s="8">
        <v>300</v>
      </c>
      <c r="H228" s="8">
        <f t="shared" si="21"/>
        <v>297300</v>
      </c>
      <c r="I228" s="8">
        <v>14865</v>
      </c>
      <c r="J228" s="8">
        <f t="shared" si="22"/>
        <v>282435</v>
      </c>
      <c r="K228" s="8">
        <v>247750</v>
      </c>
      <c r="L228" s="8">
        <f t="shared" si="23"/>
        <v>294327</v>
      </c>
      <c r="M228" s="9">
        <v>41791</v>
      </c>
      <c r="N228" s="7">
        <f t="shared" si="24"/>
        <v>6</v>
      </c>
      <c r="O228" s="10" t="str">
        <f t="shared" si="25"/>
        <v>June</v>
      </c>
      <c r="P228" s="10" t="str">
        <f t="shared" si="26"/>
        <v>2014</v>
      </c>
      <c r="Q228" s="8">
        <f>Table1[[#This Row],[Profit]]/Table1[[#This Row],[Units Sold]]</f>
        <v>297</v>
      </c>
      <c r="R228" s="27">
        <f>Table1[[#This Row],[Profit]]/Table1[[#This Row],[ Sales]]</f>
        <v>1.0421052631578946</v>
      </c>
      <c r="S228" s="11">
        <f>Table1[[#This Row],[Profit]]/Table1[[#This Row],[COGS]]</f>
        <v>1.1879999999999999</v>
      </c>
      <c r="T228" s="7" t="str">
        <f t="shared" si="27"/>
        <v>high</v>
      </c>
      <c r="U228" s="7" t="str">
        <f>IF(OR(Table1[[#This Row],[Country]]="United states of America",Table1[[#This Row],[Country]]="Canada",Table1[[#This Row],[Country]]="Mexico"),"North America",IF(OR(Table1[[#This Row],[Country]]="France",Table1[[#This Row],[Country]]="Germany"),"Europe","other"))</f>
        <v>North America</v>
      </c>
    </row>
    <row r="229" spans="1:21">
      <c r="A229" s="12" t="s">
        <v>16</v>
      </c>
      <c r="B229" s="12" t="s">
        <v>20</v>
      </c>
      <c r="C229" s="13" t="s">
        <v>18</v>
      </c>
      <c r="D229" s="13" t="s">
        <v>34</v>
      </c>
      <c r="E229" s="12">
        <v>1016</v>
      </c>
      <c r="F229" s="13">
        <v>3</v>
      </c>
      <c r="G229" s="13">
        <v>7</v>
      </c>
      <c r="H229" s="8">
        <f t="shared" si="21"/>
        <v>7112</v>
      </c>
      <c r="I229" s="13">
        <v>355.6</v>
      </c>
      <c r="J229" s="8">
        <f t="shared" si="22"/>
        <v>6756.4</v>
      </c>
      <c r="K229" s="13">
        <v>5080</v>
      </c>
      <c r="L229" s="8">
        <f t="shared" si="23"/>
        <v>4064</v>
      </c>
      <c r="M229" s="14">
        <v>41579</v>
      </c>
      <c r="N229" s="7">
        <f t="shared" si="24"/>
        <v>11</v>
      </c>
      <c r="O229" s="10" t="str">
        <f t="shared" si="25"/>
        <v>November</v>
      </c>
      <c r="P229" s="10" t="str">
        <f t="shared" si="26"/>
        <v>2013</v>
      </c>
      <c r="Q229" s="8">
        <f>Table1[[#This Row],[Profit]]/Table1[[#This Row],[Units Sold]]</f>
        <v>4</v>
      </c>
      <c r="R229" s="27">
        <f>Table1[[#This Row],[Profit]]/Table1[[#This Row],[ Sales]]</f>
        <v>0.60150375939849632</v>
      </c>
      <c r="S229" s="11">
        <f>Table1[[#This Row],[Profit]]/Table1[[#This Row],[COGS]]</f>
        <v>0.8</v>
      </c>
      <c r="T229" s="7" t="str">
        <f t="shared" si="27"/>
        <v>low</v>
      </c>
      <c r="U229" s="7" t="str">
        <f>IF(OR(Table1[[#This Row],[Country]]="United states of America",Table1[[#This Row],[Country]]="Canada",Table1[[#This Row],[Country]]="Mexico"),"North America",IF(OR(Table1[[#This Row],[Country]]="France",Table1[[#This Row],[Country]]="Germany"),"Europe","other"))</f>
        <v>Europe</v>
      </c>
    </row>
    <row r="230" spans="1:21">
      <c r="A230" s="7" t="s">
        <v>21</v>
      </c>
      <c r="B230" s="7" t="s">
        <v>23</v>
      </c>
      <c r="C230" s="8" t="s">
        <v>18</v>
      </c>
      <c r="D230" s="8" t="s">
        <v>34</v>
      </c>
      <c r="E230" s="7">
        <v>2791</v>
      </c>
      <c r="F230" s="8">
        <v>3</v>
      </c>
      <c r="G230" s="8">
        <v>15</v>
      </c>
      <c r="H230" s="8">
        <f t="shared" si="21"/>
        <v>41865</v>
      </c>
      <c r="I230" s="8">
        <v>2093.25</v>
      </c>
      <c r="J230" s="8">
        <f t="shared" si="22"/>
        <v>39771.75</v>
      </c>
      <c r="K230" s="8">
        <v>27910</v>
      </c>
      <c r="L230" s="8">
        <f t="shared" si="23"/>
        <v>33492</v>
      </c>
      <c r="M230" s="9">
        <v>41944</v>
      </c>
      <c r="N230" s="7">
        <f t="shared" si="24"/>
        <v>11</v>
      </c>
      <c r="O230" s="10" t="str">
        <f t="shared" si="25"/>
        <v>November</v>
      </c>
      <c r="P230" s="10" t="str">
        <f t="shared" si="26"/>
        <v>2014</v>
      </c>
      <c r="Q230" s="8">
        <f>Table1[[#This Row],[Profit]]/Table1[[#This Row],[Units Sold]]</f>
        <v>12</v>
      </c>
      <c r="R230" s="27">
        <f>Table1[[#This Row],[Profit]]/Table1[[#This Row],[ Sales]]</f>
        <v>0.84210526315789469</v>
      </c>
      <c r="S230" s="11">
        <f>Table1[[#This Row],[Profit]]/Table1[[#This Row],[COGS]]</f>
        <v>1.2</v>
      </c>
      <c r="T230" s="7" t="str">
        <f t="shared" si="27"/>
        <v>low</v>
      </c>
      <c r="U230" s="7" t="str">
        <f>IF(OR(Table1[[#This Row],[Country]]="United states of America",Table1[[#This Row],[Country]]="Canada",Table1[[#This Row],[Country]]="Mexico"),"North America",IF(OR(Table1[[#This Row],[Country]]="France",Table1[[#This Row],[Country]]="Germany"),"Europe","other"))</f>
        <v>North America</v>
      </c>
    </row>
    <row r="231" spans="1:21">
      <c r="A231" s="12" t="s">
        <v>16</v>
      </c>
      <c r="B231" s="12" t="s">
        <v>28</v>
      </c>
      <c r="C231" s="13" t="s">
        <v>18</v>
      </c>
      <c r="D231" s="13" t="s">
        <v>34</v>
      </c>
      <c r="E231" s="12">
        <v>570</v>
      </c>
      <c r="F231" s="13">
        <v>3</v>
      </c>
      <c r="G231" s="13">
        <v>7</v>
      </c>
      <c r="H231" s="8">
        <f t="shared" si="21"/>
        <v>3990</v>
      </c>
      <c r="I231" s="13">
        <v>199.5</v>
      </c>
      <c r="J231" s="8">
        <f t="shared" si="22"/>
        <v>3790.5</v>
      </c>
      <c r="K231" s="13">
        <v>2850</v>
      </c>
      <c r="L231" s="8">
        <f t="shared" si="23"/>
        <v>2280</v>
      </c>
      <c r="M231" s="14">
        <v>41974</v>
      </c>
      <c r="N231" s="7">
        <f t="shared" si="24"/>
        <v>12</v>
      </c>
      <c r="O231" s="10" t="str">
        <f t="shared" si="25"/>
        <v>December</v>
      </c>
      <c r="P231" s="10" t="str">
        <f t="shared" si="26"/>
        <v>2014</v>
      </c>
      <c r="Q231" s="8">
        <f>Table1[[#This Row],[Profit]]/Table1[[#This Row],[Units Sold]]</f>
        <v>4</v>
      </c>
      <c r="R231" s="27">
        <f>Table1[[#This Row],[Profit]]/Table1[[#This Row],[ Sales]]</f>
        <v>0.60150375939849621</v>
      </c>
      <c r="S231" s="11">
        <f>Table1[[#This Row],[Profit]]/Table1[[#This Row],[COGS]]</f>
        <v>0.8</v>
      </c>
      <c r="T231" s="7" t="str">
        <f t="shared" si="27"/>
        <v>low</v>
      </c>
      <c r="U231" s="7" t="str">
        <f>IF(OR(Table1[[#This Row],[Country]]="United states of America",Table1[[#This Row],[Country]]="Canada",Table1[[#This Row],[Country]]="Mexico"),"North America",IF(OR(Table1[[#This Row],[Country]]="France",Table1[[#This Row],[Country]]="Germany"),"Europe","other"))</f>
        <v>North America</v>
      </c>
    </row>
    <row r="232" spans="1:21">
      <c r="A232" s="7" t="s">
        <v>16</v>
      </c>
      <c r="B232" s="7" t="s">
        <v>22</v>
      </c>
      <c r="C232" s="8" t="s">
        <v>18</v>
      </c>
      <c r="D232" s="8" t="s">
        <v>34</v>
      </c>
      <c r="E232" s="7">
        <v>2487</v>
      </c>
      <c r="F232" s="8">
        <v>3</v>
      </c>
      <c r="G232" s="8">
        <v>7</v>
      </c>
      <c r="H232" s="8">
        <f t="shared" si="21"/>
        <v>17409</v>
      </c>
      <c r="I232" s="8">
        <v>870.45</v>
      </c>
      <c r="J232" s="8">
        <f t="shared" si="22"/>
        <v>16538.55</v>
      </c>
      <c r="K232" s="8">
        <v>12435</v>
      </c>
      <c r="L232" s="8">
        <f t="shared" si="23"/>
        <v>9948</v>
      </c>
      <c r="M232" s="9">
        <v>41974</v>
      </c>
      <c r="N232" s="7">
        <f t="shared" si="24"/>
        <v>12</v>
      </c>
      <c r="O232" s="10" t="str">
        <f t="shared" si="25"/>
        <v>December</v>
      </c>
      <c r="P232" s="10" t="str">
        <f t="shared" si="26"/>
        <v>2014</v>
      </c>
      <c r="Q232" s="8">
        <f>Table1[[#This Row],[Profit]]/Table1[[#This Row],[Units Sold]]</f>
        <v>4</v>
      </c>
      <c r="R232" s="27">
        <f>Table1[[#This Row],[Profit]]/Table1[[#This Row],[ Sales]]</f>
        <v>0.60150375939849632</v>
      </c>
      <c r="S232" s="11">
        <f>Table1[[#This Row],[Profit]]/Table1[[#This Row],[COGS]]</f>
        <v>0.8</v>
      </c>
      <c r="T232" s="7" t="str">
        <f t="shared" si="27"/>
        <v>low</v>
      </c>
      <c r="U232" s="7" t="str">
        <f>IF(OR(Table1[[#This Row],[Country]]="United states of America",Table1[[#This Row],[Country]]="Canada",Table1[[#This Row],[Country]]="Mexico"),"North America",IF(OR(Table1[[#This Row],[Country]]="France",Table1[[#This Row],[Country]]="Germany"),"Europe","other"))</f>
        <v>Europe</v>
      </c>
    </row>
    <row r="233" spans="1:21">
      <c r="A233" s="12" t="s">
        <v>16</v>
      </c>
      <c r="B233" s="12" t="s">
        <v>22</v>
      </c>
      <c r="C233" s="13" t="s">
        <v>24</v>
      </c>
      <c r="D233" s="13" t="s">
        <v>34</v>
      </c>
      <c r="E233" s="12">
        <v>1384.5</v>
      </c>
      <c r="F233" s="13">
        <v>5</v>
      </c>
      <c r="G233" s="13">
        <v>350</v>
      </c>
      <c r="H233" s="8">
        <f t="shared" si="21"/>
        <v>484575</v>
      </c>
      <c r="I233" s="13">
        <v>24228.75</v>
      </c>
      <c r="J233" s="8">
        <f t="shared" si="22"/>
        <v>460346.25</v>
      </c>
      <c r="K233" s="13">
        <v>359970</v>
      </c>
      <c r="L233" s="8">
        <f t="shared" si="23"/>
        <v>477652.5</v>
      </c>
      <c r="M233" s="14">
        <v>41640</v>
      </c>
      <c r="N233" s="7">
        <f t="shared" si="24"/>
        <v>1</v>
      </c>
      <c r="O233" s="10" t="str">
        <f t="shared" si="25"/>
        <v>January</v>
      </c>
      <c r="P233" s="10" t="str">
        <f t="shared" si="26"/>
        <v>2014</v>
      </c>
      <c r="Q233" s="8">
        <f>Table1[[#This Row],[Profit]]/Table1[[#This Row],[Units Sold]]</f>
        <v>345</v>
      </c>
      <c r="R233" s="27">
        <f>Table1[[#This Row],[Profit]]/Table1[[#This Row],[ Sales]]</f>
        <v>1.0375939849624061</v>
      </c>
      <c r="S233" s="11">
        <f>Table1[[#This Row],[Profit]]/Table1[[#This Row],[COGS]]</f>
        <v>1.3269230769230769</v>
      </c>
      <c r="T233" s="7" t="str">
        <f t="shared" si="27"/>
        <v>high</v>
      </c>
      <c r="U233" s="7" t="str">
        <f>IF(OR(Table1[[#This Row],[Country]]="United states of America",Table1[[#This Row],[Country]]="Canada",Table1[[#This Row],[Country]]="Mexico"),"North America",IF(OR(Table1[[#This Row],[Country]]="France",Table1[[#This Row],[Country]]="Germany"),"Europe","other"))</f>
        <v>Europe</v>
      </c>
    </row>
    <row r="234" spans="1:21">
      <c r="A234" s="7" t="s">
        <v>26</v>
      </c>
      <c r="B234" s="7" t="s">
        <v>28</v>
      </c>
      <c r="C234" s="8" t="s">
        <v>24</v>
      </c>
      <c r="D234" s="8" t="s">
        <v>34</v>
      </c>
      <c r="E234" s="7">
        <v>3627</v>
      </c>
      <c r="F234" s="8">
        <v>5</v>
      </c>
      <c r="G234" s="8">
        <v>125</v>
      </c>
      <c r="H234" s="8">
        <f t="shared" si="21"/>
        <v>453375</v>
      </c>
      <c r="I234" s="8">
        <v>22668.75</v>
      </c>
      <c r="J234" s="8">
        <f t="shared" si="22"/>
        <v>430706.25</v>
      </c>
      <c r="K234" s="8">
        <v>435240</v>
      </c>
      <c r="L234" s="8">
        <f t="shared" si="23"/>
        <v>435240</v>
      </c>
      <c r="M234" s="9">
        <v>41821</v>
      </c>
      <c r="N234" s="7">
        <f t="shared" si="24"/>
        <v>7</v>
      </c>
      <c r="O234" s="10" t="str">
        <f t="shared" si="25"/>
        <v>July</v>
      </c>
      <c r="P234" s="10" t="str">
        <f t="shared" si="26"/>
        <v>2014</v>
      </c>
      <c r="Q234" s="8">
        <f>Table1[[#This Row],[Profit]]/Table1[[#This Row],[Units Sold]]</f>
        <v>120</v>
      </c>
      <c r="R234" s="27">
        <f>Table1[[#This Row],[Profit]]/Table1[[#This Row],[ Sales]]</f>
        <v>1.0105263157894737</v>
      </c>
      <c r="S234" s="11">
        <f>Table1[[#This Row],[Profit]]/Table1[[#This Row],[COGS]]</f>
        <v>1</v>
      </c>
      <c r="T234" s="7" t="str">
        <f t="shared" si="27"/>
        <v>mid</v>
      </c>
      <c r="U234" s="7" t="str">
        <f>IF(OR(Table1[[#This Row],[Country]]="United states of America",Table1[[#This Row],[Country]]="Canada",Table1[[#This Row],[Country]]="Mexico"),"North America",IF(OR(Table1[[#This Row],[Country]]="France",Table1[[#This Row],[Country]]="Germany"),"Europe","other"))</f>
        <v>North America</v>
      </c>
    </row>
    <row r="235" spans="1:21">
      <c r="A235" s="12" t="s">
        <v>16</v>
      </c>
      <c r="B235" s="12" t="s">
        <v>23</v>
      </c>
      <c r="C235" s="13" t="s">
        <v>24</v>
      </c>
      <c r="D235" s="13" t="s">
        <v>34</v>
      </c>
      <c r="E235" s="12">
        <v>720</v>
      </c>
      <c r="F235" s="13">
        <v>5</v>
      </c>
      <c r="G235" s="13">
        <v>350</v>
      </c>
      <c r="H235" s="8">
        <f t="shared" si="21"/>
        <v>252000</v>
      </c>
      <c r="I235" s="13">
        <v>12600</v>
      </c>
      <c r="J235" s="8">
        <f t="shared" si="22"/>
        <v>239400</v>
      </c>
      <c r="K235" s="13">
        <v>187200</v>
      </c>
      <c r="L235" s="8">
        <f t="shared" si="23"/>
        <v>248400</v>
      </c>
      <c r="M235" s="14">
        <v>41518</v>
      </c>
      <c r="N235" s="7">
        <f t="shared" si="24"/>
        <v>9</v>
      </c>
      <c r="O235" s="10" t="str">
        <f t="shared" si="25"/>
        <v>September</v>
      </c>
      <c r="P235" s="10" t="str">
        <f t="shared" si="26"/>
        <v>2013</v>
      </c>
      <c r="Q235" s="8">
        <f>Table1[[#This Row],[Profit]]/Table1[[#This Row],[Units Sold]]</f>
        <v>345</v>
      </c>
      <c r="R235" s="27">
        <f>Table1[[#This Row],[Profit]]/Table1[[#This Row],[ Sales]]</f>
        <v>1.0375939849624061</v>
      </c>
      <c r="S235" s="11">
        <f>Table1[[#This Row],[Profit]]/Table1[[#This Row],[COGS]]</f>
        <v>1.3269230769230769</v>
      </c>
      <c r="T235" s="7" t="str">
        <f t="shared" si="27"/>
        <v>high</v>
      </c>
      <c r="U235" s="7" t="str">
        <f>IF(OR(Table1[[#This Row],[Country]]="United states of America",Table1[[#This Row],[Country]]="Canada",Table1[[#This Row],[Country]]="Mexico"),"North America",IF(OR(Table1[[#This Row],[Country]]="France",Table1[[#This Row],[Country]]="Germany"),"Europe","other"))</f>
        <v>North America</v>
      </c>
    </row>
    <row r="236" spans="1:21">
      <c r="A236" s="7" t="s">
        <v>25</v>
      </c>
      <c r="B236" s="7" t="s">
        <v>20</v>
      </c>
      <c r="C236" s="8" t="s">
        <v>24</v>
      </c>
      <c r="D236" s="8" t="s">
        <v>34</v>
      </c>
      <c r="E236" s="7">
        <v>2342</v>
      </c>
      <c r="F236" s="8">
        <v>5</v>
      </c>
      <c r="G236" s="8">
        <v>12</v>
      </c>
      <c r="H236" s="8">
        <f t="shared" si="21"/>
        <v>28104</v>
      </c>
      <c r="I236" s="8">
        <v>1405.2</v>
      </c>
      <c r="J236" s="8">
        <f t="shared" si="22"/>
        <v>26698.799999999999</v>
      </c>
      <c r="K236" s="8">
        <v>7026</v>
      </c>
      <c r="L236" s="8">
        <f t="shared" si="23"/>
        <v>16394</v>
      </c>
      <c r="M236" s="9">
        <v>41944</v>
      </c>
      <c r="N236" s="7">
        <f t="shared" si="24"/>
        <v>11</v>
      </c>
      <c r="O236" s="10" t="str">
        <f t="shared" si="25"/>
        <v>November</v>
      </c>
      <c r="P236" s="10" t="str">
        <f t="shared" si="26"/>
        <v>2014</v>
      </c>
      <c r="Q236" s="8">
        <f>Table1[[#This Row],[Profit]]/Table1[[#This Row],[Units Sold]]</f>
        <v>7</v>
      </c>
      <c r="R236" s="27">
        <f>Table1[[#This Row],[Profit]]/Table1[[#This Row],[ Sales]]</f>
        <v>0.61403508771929827</v>
      </c>
      <c r="S236" s="11">
        <f>Table1[[#This Row],[Profit]]/Table1[[#This Row],[COGS]]</f>
        <v>2.3333333333333335</v>
      </c>
      <c r="T236" s="7" t="str">
        <f t="shared" si="27"/>
        <v>low</v>
      </c>
      <c r="U236" s="7" t="str">
        <f>IF(OR(Table1[[#This Row],[Country]]="United states of America",Table1[[#This Row],[Country]]="Canada",Table1[[#This Row],[Country]]="Mexico"),"North America",IF(OR(Table1[[#This Row],[Country]]="France",Table1[[#This Row],[Country]]="Germany"),"Europe","other"))</f>
        <v>Europe</v>
      </c>
    </row>
    <row r="237" spans="1:21">
      <c r="A237" s="12" t="s">
        <v>27</v>
      </c>
      <c r="B237" s="12" t="s">
        <v>23</v>
      </c>
      <c r="C237" s="13" t="s">
        <v>24</v>
      </c>
      <c r="D237" s="13" t="s">
        <v>34</v>
      </c>
      <c r="E237" s="12">
        <v>1100</v>
      </c>
      <c r="F237" s="13">
        <v>5</v>
      </c>
      <c r="G237" s="13">
        <v>300</v>
      </c>
      <c r="H237" s="8">
        <f t="shared" si="21"/>
        <v>330000</v>
      </c>
      <c r="I237" s="13">
        <v>16500</v>
      </c>
      <c r="J237" s="8">
        <f t="shared" si="22"/>
        <v>313500</v>
      </c>
      <c r="K237" s="13">
        <v>275000</v>
      </c>
      <c r="L237" s="8">
        <f t="shared" si="23"/>
        <v>324500</v>
      </c>
      <c r="M237" s="14">
        <v>41609</v>
      </c>
      <c r="N237" s="7">
        <f t="shared" si="24"/>
        <v>12</v>
      </c>
      <c r="O237" s="10" t="str">
        <f t="shared" si="25"/>
        <v>December</v>
      </c>
      <c r="P237" s="10" t="str">
        <f t="shared" si="26"/>
        <v>2013</v>
      </c>
      <c r="Q237" s="8">
        <f>Table1[[#This Row],[Profit]]/Table1[[#This Row],[Units Sold]]</f>
        <v>295</v>
      </c>
      <c r="R237" s="27">
        <f>Table1[[#This Row],[Profit]]/Table1[[#This Row],[ Sales]]</f>
        <v>1.0350877192982457</v>
      </c>
      <c r="S237" s="11">
        <f>Table1[[#This Row],[Profit]]/Table1[[#This Row],[COGS]]</f>
        <v>1.18</v>
      </c>
      <c r="T237" s="7" t="str">
        <f t="shared" si="27"/>
        <v>high</v>
      </c>
      <c r="U237" s="7" t="str">
        <f>IF(OR(Table1[[#This Row],[Country]]="United states of America",Table1[[#This Row],[Country]]="Canada",Table1[[#This Row],[Country]]="Mexico"),"North America",IF(OR(Table1[[#This Row],[Country]]="France",Table1[[#This Row],[Country]]="Germany"),"Europe","other"))</f>
        <v>North America</v>
      </c>
    </row>
    <row r="238" spans="1:21">
      <c r="A238" s="7" t="s">
        <v>16</v>
      </c>
      <c r="B238" s="7" t="s">
        <v>22</v>
      </c>
      <c r="C238" s="8" t="s">
        <v>29</v>
      </c>
      <c r="D238" s="8" t="s">
        <v>34</v>
      </c>
      <c r="E238" s="7">
        <v>1303</v>
      </c>
      <c r="F238" s="8">
        <v>10</v>
      </c>
      <c r="G238" s="8">
        <v>20</v>
      </c>
      <c r="H238" s="8">
        <f t="shared" si="21"/>
        <v>26060</v>
      </c>
      <c r="I238" s="8">
        <v>1303</v>
      </c>
      <c r="J238" s="8">
        <f t="shared" si="22"/>
        <v>24757</v>
      </c>
      <c r="K238" s="8">
        <v>13030</v>
      </c>
      <c r="L238" s="8">
        <f t="shared" si="23"/>
        <v>13030</v>
      </c>
      <c r="M238" s="9">
        <v>41671</v>
      </c>
      <c r="N238" s="7">
        <f t="shared" si="24"/>
        <v>2</v>
      </c>
      <c r="O238" s="10" t="str">
        <f t="shared" si="25"/>
        <v>February</v>
      </c>
      <c r="P238" s="10" t="str">
        <f t="shared" si="26"/>
        <v>2014</v>
      </c>
      <c r="Q238" s="8">
        <f>Table1[[#This Row],[Profit]]/Table1[[#This Row],[Units Sold]]</f>
        <v>10</v>
      </c>
      <c r="R238" s="27">
        <f>Table1[[#This Row],[Profit]]/Table1[[#This Row],[ Sales]]</f>
        <v>0.52631578947368418</v>
      </c>
      <c r="S238" s="11">
        <f>Table1[[#This Row],[Profit]]/Table1[[#This Row],[COGS]]</f>
        <v>1</v>
      </c>
      <c r="T238" s="7" t="str">
        <f t="shared" si="27"/>
        <v>low</v>
      </c>
      <c r="U238" s="7" t="str">
        <f>IF(OR(Table1[[#This Row],[Country]]="United states of America",Table1[[#This Row],[Country]]="Canada",Table1[[#This Row],[Country]]="Mexico"),"North America",IF(OR(Table1[[#This Row],[Country]]="France",Table1[[#This Row],[Country]]="Germany"),"Europe","other"))</f>
        <v>Europe</v>
      </c>
    </row>
    <row r="239" spans="1:21">
      <c r="A239" s="12" t="s">
        <v>26</v>
      </c>
      <c r="B239" s="12" t="s">
        <v>28</v>
      </c>
      <c r="C239" s="13" t="s">
        <v>29</v>
      </c>
      <c r="D239" s="13" t="s">
        <v>34</v>
      </c>
      <c r="E239" s="12">
        <v>2992</v>
      </c>
      <c r="F239" s="13">
        <v>10</v>
      </c>
      <c r="G239" s="13">
        <v>125</v>
      </c>
      <c r="H239" s="8">
        <f t="shared" si="21"/>
        <v>374000</v>
      </c>
      <c r="I239" s="13">
        <v>18700</v>
      </c>
      <c r="J239" s="8">
        <f t="shared" si="22"/>
        <v>355300</v>
      </c>
      <c r="K239" s="13">
        <v>359040</v>
      </c>
      <c r="L239" s="8">
        <f t="shared" si="23"/>
        <v>344080</v>
      </c>
      <c r="M239" s="14">
        <v>41699</v>
      </c>
      <c r="N239" s="7">
        <f t="shared" si="24"/>
        <v>3</v>
      </c>
      <c r="O239" s="10" t="str">
        <f t="shared" si="25"/>
        <v>March</v>
      </c>
      <c r="P239" s="10" t="str">
        <f t="shared" si="26"/>
        <v>2014</v>
      </c>
      <c r="Q239" s="8">
        <f>Table1[[#This Row],[Profit]]/Table1[[#This Row],[Units Sold]]</f>
        <v>115</v>
      </c>
      <c r="R239" s="27">
        <f>Table1[[#This Row],[Profit]]/Table1[[#This Row],[ Sales]]</f>
        <v>0.96842105263157896</v>
      </c>
      <c r="S239" s="11">
        <f>Table1[[#This Row],[Profit]]/Table1[[#This Row],[COGS]]</f>
        <v>0.95833333333333337</v>
      </c>
      <c r="T239" s="7" t="str">
        <f t="shared" si="27"/>
        <v>mid</v>
      </c>
      <c r="U239" s="7" t="str">
        <f>IF(OR(Table1[[#This Row],[Country]]="United states of America",Table1[[#This Row],[Country]]="Canada",Table1[[#This Row],[Country]]="Mexico"),"North America",IF(OR(Table1[[#This Row],[Country]]="France",Table1[[#This Row],[Country]]="Germany"),"Europe","other"))</f>
        <v>North America</v>
      </c>
    </row>
    <row r="240" spans="1:21">
      <c r="A240" s="7" t="s">
        <v>26</v>
      </c>
      <c r="B240" s="7" t="s">
        <v>22</v>
      </c>
      <c r="C240" s="8" t="s">
        <v>29</v>
      </c>
      <c r="D240" s="8" t="s">
        <v>34</v>
      </c>
      <c r="E240" s="7">
        <v>2385</v>
      </c>
      <c r="F240" s="8">
        <v>10</v>
      </c>
      <c r="G240" s="8">
        <v>125</v>
      </c>
      <c r="H240" s="8">
        <f t="shared" si="21"/>
        <v>298125</v>
      </c>
      <c r="I240" s="8">
        <v>14906.25</v>
      </c>
      <c r="J240" s="8">
        <f t="shared" si="22"/>
        <v>283218.75</v>
      </c>
      <c r="K240" s="8">
        <v>286200</v>
      </c>
      <c r="L240" s="8">
        <f t="shared" si="23"/>
        <v>274275</v>
      </c>
      <c r="M240" s="9">
        <v>41699</v>
      </c>
      <c r="N240" s="7">
        <f t="shared" si="24"/>
        <v>3</v>
      </c>
      <c r="O240" s="10" t="str">
        <f t="shared" si="25"/>
        <v>March</v>
      </c>
      <c r="P240" s="10" t="str">
        <f t="shared" si="26"/>
        <v>2014</v>
      </c>
      <c r="Q240" s="8">
        <f>Table1[[#This Row],[Profit]]/Table1[[#This Row],[Units Sold]]</f>
        <v>115</v>
      </c>
      <c r="R240" s="27">
        <f>Table1[[#This Row],[Profit]]/Table1[[#This Row],[ Sales]]</f>
        <v>0.96842105263157896</v>
      </c>
      <c r="S240" s="11">
        <f>Table1[[#This Row],[Profit]]/Table1[[#This Row],[COGS]]</f>
        <v>0.95833333333333337</v>
      </c>
      <c r="T240" s="7" t="str">
        <f t="shared" si="27"/>
        <v>mid</v>
      </c>
      <c r="U240" s="7" t="str">
        <f>IF(OR(Table1[[#This Row],[Country]]="United states of America",Table1[[#This Row],[Country]]="Canada",Table1[[#This Row],[Country]]="Mexico"),"North America",IF(OR(Table1[[#This Row],[Country]]="France",Table1[[#This Row],[Country]]="Germany"),"Europe","other"))</f>
        <v>Europe</v>
      </c>
    </row>
    <row r="241" spans="1:21">
      <c r="A241" s="12" t="s">
        <v>27</v>
      </c>
      <c r="B241" s="12" t="s">
        <v>23</v>
      </c>
      <c r="C241" s="13" t="s">
        <v>29</v>
      </c>
      <c r="D241" s="13" t="s">
        <v>34</v>
      </c>
      <c r="E241" s="12">
        <v>1607</v>
      </c>
      <c r="F241" s="13">
        <v>10</v>
      </c>
      <c r="G241" s="13">
        <v>300</v>
      </c>
      <c r="H241" s="8">
        <f t="shared" si="21"/>
        <v>482100</v>
      </c>
      <c r="I241" s="13">
        <v>24105</v>
      </c>
      <c r="J241" s="8">
        <f t="shared" si="22"/>
        <v>457995</v>
      </c>
      <c r="K241" s="13">
        <v>401750</v>
      </c>
      <c r="L241" s="8">
        <f t="shared" si="23"/>
        <v>466030</v>
      </c>
      <c r="M241" s="14">
        <v>41730</v>
      </c>
      <c r="N241" s="7">
        <f t="shared" si="24"/>
        <v>4</v>
      </c>
      <c r="O241" s="10" t="str">
        <f t="shared" si="25"/>
        <v>April</v>
      </c>
      <c r="P241" s="10" t="str">
        <f t="shared" si="26"/>
        <v>2014</v>
      </c>
      <c r="Q241" s="8">
        <f>Table1[[#This Row],[Profit]]/Table1[[#This Row],[Units Sold]]</f>
        <v>290</v>
      </c>
      <c r="R241" s="27">
        <f>Table1[[#This Row],[Profit]]/Table1[[#This Row],[ Sales]]</f>
        <v>1.0175438596491229</v>
      </c>
      <c r="S241" s="11">
        <f>Table1[[#This Row],[Profit]]/Table1[[#This Row],[COGS]]</f>
        <v>1.1599999999999999</v>
      </c>
      <c r="T241" s="7" t="str">
        <f t="shared" si="27"/>
        <v>high</v>
      </c>
      <c r="U241" s="7" t="str">
        <f>IF(OR(Table1[[#This Row],[Country]]="United states of America",Table1[[#This Row],[Country]]="Canada",Table1[[#This Row],[Country]]="Mexico"),"North America",IF(OR(Table1[[#This Row],[Country]]="France",Table1[[#This Row],[Country]]="Germany"),"Europe","other"))</f>
        <v>North America</v>
      </c>
    </row>
    <row r="242" spans="1:21">
      <c r="A242" s="7" t="s">
        <v>16</v>
      </c>
      <c r="B242" s="7" t="s">
        <v>28</v>
      </c>
      <c r="C242" s="8" t="s">
        <v>29</v>
      </c>
      <c r="D242" s="8" t="s">
        <v>34</v>
      </c>
      <c r="E242" s="7">
        <v>2327</v>
      </c>
      <c r="F242" s="8">
        <v>10</v>
      </c>
      <c r="G242" s="8">
        <v>7</v>
      </c>
      <c r="H242" s="8">
        <f t="shared" si="21"/>
        <v>16289</v>
      </c>
      <c r="I242" s="8">
        <v>814.45</v>
      </c>
      <c r="J242" s="8">
        <f t="shared" si="22"/>
        <v>15474.55</v>
      </c>
      <c r="K242" s="8">
        <v>11635</v>
      </c>
      <c r="L242" s="8">
        <f t="shared" si="23"/>
        <v>-6981</v>
      </c>
      <c r="M242" s="9">
        <v>41760</v>
      </c>
      <c r="N242" s="7">
        <f t="shared" si="24"/>
        <v>5</v>
      </c>
      <c r="O242" s="10" t="str">
        <f t="shared" si="25"/>
        <v>May</v>
      </c>
      <c r="P242" s="10" t="str">
        <f t="shared" si="26"/>
        <v>2014</v>
      </c>
      <c r="Q242" s="8">
        <f>Table1[[#This Row],[Profit]]/Table1[[#This Row],[Units Sold]]</f>
        <v>-3</v>
      </c>
      <c r="R242" s="27">
        <f>Table1[[#This Row],[Profit]]/Table1[[#This Row],[ Sales]]</f>
        <v>-0.45112781954887221</v>
      </c>
      <c r="S242" s="11">
        <f>Table1[[#This Row],[Profit]]/Table1[[#This Row],[COGS]]</f>
        <v>-0.6</v>
      </c>
      <c r="T242" s="7" t="str">
        <f t="shared" si="27"/>
        <v>low</v>
      </c>
      <c r="U242" s="7" t="str">
        <f>IF(OR(Table1[[#This Row],[Country]]="United states of America",Table1[[#This Row],[Country]]="Canada",Table1[[#This Row],[Country]]="Mexico"),"North America",IF(OR(Table1[[#This Row],[Country]]="France",Table1[[#This Row],[Country]]="Germany"),"Europe","other"))</f>
        <v>North America</v>
      </c>
    </row>
    <row r="243" spans="1:21">
      <c r="A243" s="12" t="s">
        <v>27</v>
      </c>
      <c r="B243" s="12" t="s">
        <v>28</v>
      </c>
      <c r="C243" s="13" t="s">
        <v>29</v>
      </c>
      <c r="D243" s="13" t="s">
        <v>34</v>
      </c>
      <c r="E243" s="12">
        <v>991</v>
      </c>
      <c r="F243" s="13">
        <v>10</v>
      </c>
      <c r="G243" s="13">
        <v>300</v>
      </c>
      <c r="H243" s="8">
        <f t="shared" si="21"/>
        <v>297300</v>
      </c>
      <c r="I243" s="13">
        <v>14865</v>
      </c>
      <c r="J243" s="8">
        <f t="shared" si="22"/>
        <v>282435</v>
      </c>
      <c r="K243" s="13">
        <v>247750</v>
      </c>
      <c r="L243" s="8">
        <f t="shared" si="23"/>
        <v>287390</v>
      </c>
      <c r="M243" s="14">
        <v>41791</v>
      </c>
      <c r="N243" s="7">
        <f t="shared" si="24"/>
        <v>6</v>
      </c>
      <c r="O243" s="10" t="str">
        <f t="shared" si="25"/>
        <v>June</v>
      </c>
      <c r="P243" s="10" t="str">
        <f t="shared" si="26"/>
        <v>2014</v>
      </c>
      <c r="Q243" s="8">
        <f>Table1[[#This Row],[Profit]]/Table1[[#This Row],[Units Sold]]</f>
        <v>290</v>
      </c>
      <c r="R243" s="27">
        <f>Table1[[#This Row],[Profit]]/Table1[[#This Row],[ Sales]]</f>
        <v>1.0175438596491229</v>
      </c>
      <c r="S243" s="11">
        <f>Table1[[#This Row],[Profit]]/Table1[[#This Row],[COGS]]</f>
        <v>1.1599999999999999</v>
      </c>
      <c r="T243" s="7" t="str">
        <f t="shared" si="27"/>
        <v>high</v>
      </c>
      <c r="U243" s="7" t="str">
        <f>IF(OR(Table1[[#This Row],[Country]]="United states of America",Table1[[#This Row],[Country]]="Canada",Table1[[#This Row],[Country]]="Mexico"),"North America",IF(OR(Table1[[#This Row],[Country]]="France",Table1[[#This Row],[Country]]="Germany"),"Europe","other"))</f>
        <v>North America</v>
      </c>
    </row>
    <row r="244" spans="1:21">
      <c r="A244" s="7" t="s">
        <v>16</v>
      </c>
      <c r="B244" s="7" t="s">
        <v>28</v>
      </c>
      <c r="C244" s="8" t="s">
        <v>29</v>
      </c>
      <c r="D244" s="8" t="s">
        <v>34</v>
      </c>
      <c r="E244" s="7">
        <v>602</v>
      </c>
      <c r="F244" s="8">
        <v>10</v>
      </c>
      <c r="G244" s="8">
        <v>350</v>
      </c>
      <c r="H244" s="8">
        <f t="shared" si="21"/>
        <v>210700</v>
      </c>
      <c r="I244" s="8">
        <v>10535</v>
      </c>
      <c r="J244" s="8">
        <f t="shared" si="22"/>
        <v>200165</v>
      </c>
      <c r="K244" s="8">
        <v>156520</v>
      </c>
      <c r="L244" s="8">
        <f t="shared" si="23"/>
        <v>204680</v>
      </c>
      <c r="M244" s="9">
        <v>41791</v>
      </c>
      <c r="N244" s="7">
        <f t="shared" si="24"/>
        <v>6</v>
      </c>
      <c r="O244" s="10" t="str">
        <f t="shared" si="25"/>
        <v>June</v>
      </c>
      <c r="P244" s="10" t="str">
        <f t="shared" si="26"/>
        <v>2014</v>
      </c>
      <c r="Q244" s="8">
        <f>Table1[[#This Row],[Profit]]/Table1[[#This Row],[Units Sold]]</f>
        <v>340</v>
      </c>
      <c r="R244" s="27">
        <f>Table1[[#This Row],[Profit]]/Table1[[#This Row],[ Sales]]</f>
        <v>1.0225563909774436</v>
      </c>
      <c r="S244" s="11">
        <f>Table1[[#This Row],[Profit]]/Table1[[#This Row],[COGS]]</f>
        <v>1.3076923076923077</v>
      </c>
      <c r="T244" s="7" t="str">
        <f t="shared" si="27"/>
        <v>high</v>
      </c>
      <c r="U244" s="7" t="str">
        <f>IF(OR(Table1[[#This Row],[Country]]="United states of America",Table1[[#This Row],[Country]]="Canada",Table1[[#This Row],[Country]]="Mexico"),"North America",IF(OR(Table1[[#This Row],[Country]]="France",Table1[[#This Row],[Country]]="Germany"),"Europe","other"))</f>
        <v>North America</v>
      </c>
    </row>
    <row r="245" spans="1:21">
      <c r="A245" s="12" t="s">
        <v>21</v>
      </c>
      <c r="B245" s="12" t="s">
        <v>22</v>
      </c>
      <c r="C245" s="13" t="s">
        <v>29</v>
      </c>
      <c r="D245" s="13" t="s">
        <v>34</v>
      </c>
      <c r="E245" s="12">
        <v>2620</v>
      </c>
      <c r="F245" s="13">
        <v>10</v>
      </c>
      <c r="G245" s="13">
        <v>15</v>
      </c>
      <c r="H245" s="8">
        <f t="shared" si="21"/>
        <v>39300</v>
      </c>
      <c r="I245" s="13">
        <v>1965</v>
      </c>
      <c r="J245" s="8">
        <f t="shared" si="22"/>
        <v>37335</v>
      </c>
      <c r="K245" s="13">
        <v>26200</v>
      </c>
      <c r="L245" s="8">
        <f t="shared" si="23"/>
        <v>13100</v>
      </c>
      <c r="M245" s="14">
        <v>41883</v>
      </c>
      <c r="N245" s="7">
        <f t="shared" si="24"/>
        <v>9</v>
      </c>
      <c r="O245" s="10" t="str">
        <f t="shared" si="25"/>
        <v>September</v>
      </c>
      <c r="P245" s="10" t="str">
        <f t="shared" si="26"/>
        <v>2014</v>
      </c>
      <c r="Q245" s="8">
        <f>Table1[[#This Row],[Profit]]/Table1[[#This Row],[Units Sold]]</f>
        <v>5</v>
      </c>
      <c r="R245" s="27">
        <f>Table1[[#This Row],[Profit]]/Table1[[#This Row],[ Sales]]</f>
        <v>0.35087719298245612</v>
      </c>
      <c r="S245" s="11">
        <f>Table1[[#This Row],[Profit]]/Table1[[#This Row],[COGS]]</f>
        <v>0.5</v>
      </c>
      <c r="T245" s="7" t="str">
        <f t="shared" si="27"/>
        <v>low</v>
      </c>
      <c r="U245" s="7" t="str">
        <f>IF(OR(Table1[[#This Row],[Country]]="United states of America",Table1[[#This Row],[Country]]="Canada",Table1[[#This Row],[Country]]="Mexico"),"North America",IF(OR(Table1[[#This Row],[Country]]="France",Table1[[#This Row],[Country]]="Germany"),"Europe","other"))</f>
        <v>Europe</v>
      </c>
    </row>
    <row r="246" spans="1:21">
      <c r="A246" s="7" t="s">
        <v>16</v>
      </c>
      <c r="B246" s="7" t="s">
        <v>17</v>
      </c>
      <c r="C246" s="8" t="s">
        <v>29</v>
      </c>
      <c r="D246" s="8" t="s">
        <v>34</v>
      </c>
      <c r="E246" s="7">
        <v>1228</v>
      </c>
      <c r="F246" s="8">
        <v>10</v>
      </c>
      <c r="G246" s="8">
        <v>350</v>
      </c>
      <c r="H246" s="8">
        <f t="shared" si="21"/>
        <v>429800</v>
      </c>
      <c r="I246" s="8">
        <v>21490</v>
      </c>
      <c r="J246" s="8">
        <f t="shared" si="22"/>
        <v>408310</v>
      </c>
      <c r="K246" s="8">
        <v>319280</v>
      </c>
      <c r="L246" s="8">
        <f t="shared" si="23"/>
        <v>417520</v>
      </c>
      <c r="M246" s="9">
        <v>41548</v>
      </c>
      <c r="N246" s="7">
        <f t="shared" si="24"/>
        <v>10</v>
      </c>
      <c r="O246" s="10" t="str">
        <f t="shared" si="25"/>
        <v>October</v>
      </c>
      <c r="P246" s="10" t="str">
        <f t="shared" si="26"/>
        <v>2013</v>
      </c>
      <c r="Q246" s="8">
        <f>Table1[[#This Row],[Profit]]/Table1[[#This Row],[Units Sold]]</f>
        <v>340</v>
      </c>
      <c r="R246" s="27">
        <f>Table1[[#This Row],[Profit]]/Table1[[#This Row],[ Sales]]</f>
        <v>1.0225563909774436</v>
      </c>
      <c r="S246" s="11">
        <f>Table1[[#This Row],[Profit]]/Table1[[#This Row],[COGS]]</f>
        <v>1.3076923076923077</v>
      </c>
      <c r="T246" s="7" t="str">
        <f t="shared" si="27"/>
        <v>high</v>
      </c>
      <c r="U246" s="7" t="str">
        <f>IF(OR(Table1[[#This Row],[Country]]="United states of America",Table1[[#This Row],[Country]]="Canada",Table1[[#This Row],[Country]]="Mexico"),"North America",IF(OR(Table1[[#This Row],[Country]]="France",Table1[[#This Row],[Country]]="Germany"),"Europe","other"))</f>
        <v>North America</v>
      </c>
    </row>
    <row r="247" spans="1:21">
      <c r="A247" s="12" t="s">
        <v>16</v>
      </c>
      <c r="B247" s="12" t="s">
        <v>17</v>
      </c>
      <c r="C247" s="13" t="s">
        <v>29</v>
      </c>
      <c r="D247" s="13" t="s">
        <v>34</v>
      </c>
      <c r="E247" s="12">
        <v>1389</v>
      </c>
      <c r="F247" s="13">
        <v>10</v>
      </c>
      <c r="G247" s="13">
        <v>20</v>
      </c>
      <c r="H247" s="8">
        <f t="shared" si="21"/>
        <v>27780</v>
      </c>
      <c r="I247" s="13">
        <v>1389</v>
      </c>
      <c r="J247" s="8">
        <f t="shared" si="22"/>
        <v>26391</v>
      </c>
      <c r="K247" s="13">
        <v>13890</v>
      </c>
      <c r="L247" s="8">
        <f t="shared" si="23"/>
        <v>13890</v>
      </c>
      <c r="M247" s="14">
        <v>41548</v>
      </c>
      <c r="N247" s="7">
        <f t="shared" si="24"/>
        <v>10</v>
      </c>
      <c r="O247" s="10" t="str">
        <f t="shared" si="25"/>
        <v>October</v>
      </c>
      <c r="P247" s="10" t="str">
        <f t="shared" si="26"/>
        <v>2013</v>
      </c>
      <c r="Q247" s="8">
        <f>Table1[[#This Row],[Profit]]/Table1[[#This Row],[Units Sold]]</f>
        <v>10</v>
      </c>
      <c r="R247" s="27">
        <f>Table1[[#This Row],[Profit]]/Table1[[#This Row],[ Sales]]</f>
        <v>0.52631578947368418</v>
      </c>
      <c r="S247" s="11">
        <f>Table1[[#This Row],[Profit]]/Table1[[#This Row],[COGS]]</f>
        <v>1</v>
      </c>
      <c r="T247" s="7" t="str">
        <f t="shared" si="27"/>
        <v>low</v>
      </c>
      <c r="U247" s="7" t="str">
        <f>IF(OR(Table1[[#This Row],[Country]]="United states of America",Table1[[#This Row],[Country]]="Canada",Table1[[#This Row],[Country]]="Mexico"),"North America",IF(OR(Table1[[#This Row],[Country]]="France",Table1[[#This Row],[Country]]="Germany"),"Europe","other"))</f>
        <v>North America</v>
      </c>
    </row>
    <row r="248" spans="1:21">
      <c r="A248" s="7" t="s">
        <v>26</v>
      </c>
      <c r="B248" s="7" t="s">
        <v>28</v>
      </c>
      <c r="C248" s="8" t="s">
        <v>29</v>
      </c>
      <c r="D248" s="8" t="s">
        <v>34</v>
      </c>
      <c r="E248" s="7">
        <v>861</v>
      </c>
      <c r="F248" s="8">
        <v>10</v>
      </c>
      <c r="G248" s="8">
        <v>125</v>
      </c>
      <c r="H248" s="8">
        <f t="shared" si="21"/>
        <v>107625</v>
      </c>
      <c r="I248" s="8">
        <v>5381.25</v>
      </c>
      <c r="J248" s="8">
        <f t="shared" si="22"/>
        <v>102243.75</v>
      </c>
      <c r="K248" s="8">
        <v>103320</v>
      </c>
      <c r="L248" s="8">
        <f t="shared" si="23"/>
        <v>99015</v>
      </c>
      <c r="M248" s="9">
        <v>41913</v>
      </c>
      <c r="N248" s="7">
        <f t="shared" si="24"/>
        <v>10</v>
      </c>
      <c r="O248" s="10" t="str">
        <f t="shared" si="25"/>
        <v>October</v>
      </c>
      <c r="P248" s="10" t="str">
        <f t="shared" si="26"/>
        <v>2014</v>
      </c>
      <c r="Q248" s="8">
        <f>Table1[[#This Row],[Profit]]/Table1[[#This Row],[Units Sold]]</f>
        <v>115</v>
      </c>
      <c r="R248" s="27">
        <f>Table1[[#This Row],[Profit]]/Table1[[#This Row],[ Sales]]</f>
        <v>0.96842105263157896</v>
      </c>
      <c r="S248" s="11">
        <f>Table1[[#This Row],[Profit]]/Table1[[#This Row],[COGS]]</f>
        <v>0.95833333333333337</v>
      </c>
      <c r="T248" s="7" t="str">
        <f t="shared" si="27"/>
        <v>mid</v>
      </c>
      <c r="U248" s="7" t="str">
        <f>IF(OR(Table1[[#This Row],[Country]]="United states of America",Table1[[#This Row],[Country]]="Canada",Table1[[#This Row],[Country]]="Mexico"),"North America",IF(OR(Table1[[#This Row],[Country]]="France",Table1[[#This Row],[Country]]="Germany"),"Europe","other"))</f>
        <v>North America</v>
      </c>
    </row>
    <row r="249" spans="1:21">
      <c r="A249" s="12" t="s">
        <v>26</v>
      </c>
      <c r="B249" s="12" t="s">
        <v>22</v>
      </c>
      <c r="C249" s="13" t="s">
        <v>29</v>
      </c>
      <c r="D249" s="13" t="s">
        <v>34</v>
      </c>
      <c r="E249" s="12">
        <v>704</v>
      </c>
      <c r="F249" s="13">
        <v>10</v>
      </c>
      <c r="G249" s="13">
        <v>125</v>
      </c>
      <c r="H249" s="8">
        <f t="shared" si="21"/>
        <v>88000</v>
      </c>
      <c r="I249" s="13">
        <v>4400</v>
      </c>
      <c r="J249" s="8">
        <f t="shared" si="22"/>
        <v>83600</v>
      </c>
      <c r="K249" s="13">
        <v>84480</v>
      </c>
      <c r="L249" s="8">
        <f t="shared" si="23"/>
        <v>80960</v>
      </c>
      <c r="M249" s="14">
        <v>41548</v>
      </c>
      <c r="N249" s="7">
        <f t="shared" si="24"/>
        <v>10</v>
      </c>
      <c r="O249" s="10" t="str">
        <f t="shared" si="25"/>
        <v>October</v>
      </c>
      <c r="P249" s="10" t="str">
        <f t="shared" si="26"/>
        <v>2013</v>
      </c>
      <c r="Q249" s="8">
        <f>Table1[[#This Row],[Profit]]/Table1[[#This Row],[Units Sold]]</f>
        <v>115</v>
      </c>
      <c r="R249" s="27">
        <f>Table1[[#This Row],[Profit]]/Table1[[#This Row],[ Sales]]</f>
        <v>0.96842105263157896</v>
      </c>
      <c r="S249" s="11">
        <f>Table1[[#This Row],[Profit]]/Table1[[#This Row],[COGS]]</f>
        <v>0.95833333333333337</v>
      </c>
      <c r="T249" s="7" t="str">
        <f t="shared" si="27"/>
        <v>mid</v>
      </c>
      <c r="U249" s="7" t="str">
        <f>IF(OR(Table1[[#This Row],[Country]]="United states of America",Table1[[#This Row],[Country]]="Canada",Table1[[#This Row],[Country]]="Mexico"),"North America",IF(OR(Table1[[#This Row],[Country]]="France",Table1[[#This Row],[Country]]="Germany"),"Europe","other"))</f>
        <v>Europe</v>
      </c>
    </row>
    <row r="250" spans="1:21">
      <c r="A250" s="7" t="s">
        <v>16</v>
      </c>
      <c r="B250" s="7" t="s">
        <v>17</v>
      </c>
      <c r="C250" s="8" t="s">
        <v>29</v>
      </c>
      <c r="D250" s="8" t="s">
        <v>34</v>
      </c>
      <c r="E250" s="7">
        <v>1802</v>
      </c>
      <c r="F250" s="8">
        <v>10</v>
      </c>
      <c r="G250" s="8">
        <v>20</v>
      </c>
      <c r="H250" s="8">
        <f t="shared" si="21"/>
        <v>36040</v>
      </c>
      <c r="I250" s="8">
        <v>1802</v>
      </c>
      <c r="J250" s="8">
        <f t="shared" si="22"/>
        <v>34238</v>
      </c>
      <c r="K250" s="8">
        <v>18020</v>
      </c>
      <c r="L250" s="8">
        <f t="shared" si="23"/>
        <v>18020</v>
      </c>
      <c r="M250" s="9">
        <v>41609</v>
      </c>
      <c r="N250" s="7">
        <f t="shared" si="24"/>
        <v>12</v>
      </c>
      <c r="O250" s="10" t="str">
        <f t="shared" si="25"/>
        <v>December</v>
      </c>
      <c r="P250" s="10" t="str">
        <f t="shared" si="26"/>
        <v>2013</v>
      </c>
      <c r="Q250" s="8">
        <f>Table1[[#This Row],[Profit]]/Table1[[#This Row],[Units Sold]]</f>
        <v>10</v>
      </c>
      <c r="R250" s="27">
        <f>Table1[[#This Row],[Profit]]/Table1[[#This Row],[ Sales]]</f>
        <v>0.52631578947368418</v>
      </c>
      <c r="S250" s="11">
        <f>Table1[[#This Row],[Profit]]/Table1[[#This Row],[COGS]]</f>
        <v>1</v>
      </c>
      <c r="T250" s="7" t="str">
        <f t="shared" si="27"/>
        <v>low</v>
      </c>
      <c r="U250" s="7" t="str">
        <f>IF(OR(Table1[[#This Row],[Country]]="United states of America",Table1[[#This Row],[Country]]="Canada",Table1[[#This Row],[Country]]="Mexico"),"North America",IF(OR(Table1[[#This Row],[Country]]="France",Table1[[#This Row],[Country]]="Germany"),"Europe","other"))</f>
        <v>North America</v>
      </c>
    </row>
    <row r="251" spans="1:21">
      <c r="A251" s="12" t="s">
        <v>16</v>
      </c>
      <c r="B251" s="12" t="s">
        <v>28</v>
      </c>
      <c r="C251" s="13" t="s">
        <v>29</v>
      </c>
      <c r="D251" s="13" t="s">
        <v>34</v>
      </c>
      <c r="E251" s="12">
        <v>2663</v>
      </c>
      <c r="F251" s="13">
        <v>10</v>
      </c>
      <c r="G251" s="13">
        <v>20</v>
      </c>
      <c r="H251" s="8">
        <f t="shared" si="21"/>
        <v>53260</v>
      </c>
      <c r="I251" s="13">
        <v>2663</v>
      </c>
      <c r="J251" s="8">
        <f t="shared" si="22"/>
        <v>50597</v>
      </c>
      <c r="K251" s="13">
        <v>26630</v>
      </c>
      <c r="L251" s="8">
        <f t="shared" si="23"/>
        <v>26630</v>
      </c>
      <c r="M251" s="14">
        <v>41974</v>
      </c>
      <c r="N251" s="7">
        <f t="shared" si="24"/>
        <v>12</v>
      </c>
      <c r="O251" s="10" t="str">
        <f t="shared" si="25"/>
        <v>December</v>
      </c>
      <c r="P251" s="10" t="str">
        <f t="shared" si="26"/>
        <v>2014</v>
      </c>
      <c r="Q251" s="8">
        <f>Table1[[#This Row],[Profit]]/Table1[[#This Row],[Units Sold]]</f>
        <v>10</v>
      </c>
      <c r="R251" s="27">
        <f>Table1[[#This Row],[Profit]]/Table1[[#This Row],[ Sales]]</f>
        <v>0.52631578947368418</v>
      </c>
      <c r="S251" s="11">
        <f>Table1[[#This Row],[Profit]]/Table1[[#This Row],[COGS]]</f>
        <v>1</v>
      </c>
      <c r="T251" s="7" t="str">
        <f t="shared" si="27"/>
        <v>low</v>
      </c>
      <c r="U251" s="7" t="str">
        <f>IF(OR(Table1[[#This Row],[Country]]="United states of America",Table1[[#This Row],[Country]]="Canada",Table1[[#This Row],[Country]]="Mexico"),"North America",IF(OR(Table1[[#This Row],[Country]]="France",Table1[[#This Row],[Country]]="Germany"),"Europe","other"))</f>
        <v>North America</v>
      </c>
    </row>
    <row r="252" spans="1:21">
      <c r="A252" s="7" t="s">
        <v>16</v>
      </c>
      <c r="B252" s="7" t="s">
        <v>22</v>
      </c>
      <c r="C252" s="8" t="s">
        <v>29</v>
      </c>
      <c r="D252" s="8" t="s">
        <v>34</v>
      </c>
      <c r="E252" s="7">
        <v>2136</v>
      </c>
      <c r="F252" s="8">
        <v>10</v>
      </c>
      <c r="G252" s="8">
        <v>7</v>
      </c>
      <c r="H252" s="8">
        <f t="shared" si="21"/>
        <v>14952</v>
      </c>
      <c r="I252" s="8">
        <v>747.6</v>
      </c>
      <c r="J252" s="8">
        <f t="shared" si="22"/>
        <v>14204.4</v>
      </c>
      <c r="K252" s="8">
        <v>10680</v>
      </c>
      <c r="L252" s="8">
        <f t="shared" si="23"/>
        <v>-6408</v>
      </c>
      <c r="M252" s="9">
        <v>41609</v>
      </c>
      <c r="N252" s="7">
        <f t="shared" si="24"/>
        <v>12</v>
      </c>
      <c r="O252" s="10" t="str">
        <f t="shared" si="25"/>
        <v>December</v>
      </c>
      <c r="P252" s="10" t="str">
        <f t="shared" si="26"/>
        <v>2013</v>
      </c>
      <c r="Q252" s="8">
        <f>Table1[[#This Row],[Profit]]/Table1[[#This Row],[Units Sold]]</f>
        <v>-3</v>
      </c>
      <c r="R252" s="27">
        <f>Table1[[#This Row],[Profit]]/Table1[[#This Row],[ Sales]]</f>
        <v>-0.45112781954887221</v>
      </c>
      <c r="S252" s="11">
        <f>Table1[[#This Row],[Profit]]/Table1[[#This Row],[COGS]]</f>
        <v>-0.6</v>
      </c>
      <c r="T252" s="7" t="str">
        <f t="shared" si="27"/>
        <v>low</v>
      </c>
      <c r="U252" s="7" t="str">
        <f>IF(OR(Table1[[#This Row],[Country]]="United states of America",Table1[[#This Row],[Country]]="Canada",Table1[[#This Row],[Country]]="Mexico"),"North America",IF(OR(Table1[[#This Row],[Country]]="France",Table1[[#This Row],[Country]]="Germany"),"Europe","other"))</f>
        <v>Europe</v>
      </c>
    </row>
    <row r="253" spans="1:21">
      <c r="A253" s="12" t="s">
        <v>21</v>
      </c>
      <c r="B253" s="12" t="s">
        <v>20</v>
      </c>
      <c r="C253" s="13" t="s">
        <v>29</v>
      </c>
      <c r="D253" s="13" t="s">
        <v>34</v>
      </c>
      <c r="E253" s="12">
        <v>2116</v>
      </c>
      <c r="F253" s="13">
        <v>10</v>
      </c>
      <c r="G253" s="13">
        <v>15</v>
      </c>
      <c r="H253" s="8">
        <f t="shared" si="21"/>
        <v>31740</v>
      </c>
      <c r="I253" s="13">
        <v>1587</v>
      </c>
      <c r="J253" s="8">
        <f t="shared" si="22"/>
        <v>30153</v>
      </c>
      <c r="K253" s="13">
        <v>21160</v>
      </c>
      <c r="L253" s="8">
        <f t="shared" si="23"/>
        <v>10580</v>
      </c>
      <c r="M253" s="14">
        <v>41609</v>
      </c>
      <c r="N253" s="7">
        <f t="shared" si="24"/>
        <v>12</v>
      </c>
      <c r="O253" s="10" t="str">
        <f t="shared" si="25"/>
        <v>December</v>
      </c>
      <c r="P253" s="10" t="str">
        <f t="shared" si="26"/>
        <v>2013</v>
      </c>
      <c r="Q253" s="8">
        <f>Table1[[#This Row],[Profit]]/Table1[[#This Row],[Units Sold]]</f>
        <v>5</v>
      </c>
      <c r="R253" s="27">
        <f>Table1[[#This Row],[Profit]]/Table1[[#This Row],[ Sales]]</f>
        <v>0.35087719298245612</v>
      </c>
      <c r="S253" s="11">
        <f>Table1[[#This Row],[Profit]]/Table1[[#This Row],[COGS]]</f>
        <v>0.5</v>
      </c>
      <c r="T253" s="7" t="str">
        <f t="shared" si="27"/>
        <v>low</v>
      </c>
      <c r="U253" s="7" t="str">
        <f>IF(OR(Table1[[#This Row],[Country]]="United states of America",Table1[[#This Row],[Country]]="Canada",Table1[[#This Row],[Country]]="Mexico"),"North America",IF(OR(Table1[[#This Row],[Country]]="France",Table1[[#This Row],[Country]]="Germany"),"Europe","other"))</f>
        <v>Europe</v>
      </c>
    </row>
    <row r="254" spans="1:21">
      <c r="A254" s="7" t="s">
        <v>21</v>
      </c>
      <c r="B254" s="7" t="s">
        <v>28</v>
      </c>
      <c r="C254" s="8" t="s">
        <v>30</v>
      </c>
      <c r="D254" s="8" t="s">
        <v>34</v>
      </c>
      <c r="E254" s="7">
        <v>555</v>
      </c>
      <c r="F254" s="8">
        <v>120</v>
      </c>
      <c r="G254" s="8">
        <v>15</v>
      </c>
      <c r="H254" s="8">
        <f t="shared" si="21"/>
        <v>8325</v>
      </c>
      <c r="I254" s="8">
        <v>416.25</v>
      </c>
      <c r="J254" s="8">
        <f t="shared" si="22"/>
        <v>7908.75</v>
      </c>
      <c r="K254" s="8">
        <v>5550</v>
      </c>
      <c r="L254" s="8">
        <f t="shared" si="23"/>
        <v>-58275</v>
      </c>
      <c r="M254" s="9">
        <v>41640</v>
      </c>
      <c r="N254" s="7">
        <f t="shared" si="24"/>
        <v>1</v>
      </c>
      <c r="O254" s="10" t="str">
        <f t="shared" si="25"/>
        <v>January</v>
      </c>
      <c r="P254" s="10" t="str">
        <f t="shared" si="26"/>
        <v>2014</v>
      </c>
      <c r="Q254" s="8">
        <f>Table1[[#This Row],[Profit]]/Table1[[#This Row],[Units Sold]]</f>
        <v>-105</v>
      </c>
      <c r="R254" s="27">
        <f>Table1[[#This Row],[Profit]]/Table1[[#This Row],[ Sales]]</f>
        <v>-7.3684210526315788</v>
      </c>
      <c r="S254" s="11">
        <f>Table1[[#This Row],[Profit]]/Table1[[#This Row],[COGS]]</f>
        <v>-10.5</v>
      </c>
      <c r="T254" s="7" t="str">
        <f t="shared" si="27"/>
        <v>low</v>
      </c>
      <c r="U254" s="7" t="str">
        <f>IF(OR(Table1[[#This Row],[Country]]="United states of America",Table1[[#This Row],[Country]]="Canada",Table1[[#This Row],[Country]]="Mexico"),"North America",IF(OR(Table1[[#This Row],[Country]]="France",Table1[[#This Row],[Country]]="Germany"),"Europe","other"))</f>
        <v>North America</v>
      </c>
    </row>
    <row r="255" spans="1:21">
      <c r="A255" s="12" t="s">
        <v>21</v>
      </c>
      <c r="B255" s="12" t="s">
        <v>23</v>
      </c>
      <c r="C255" s="13" t="s">
        <v>30</v>
      </c>
      <c r="D255" s="13" t="s">
        <v>34</v>
      </c>
      <c r="E255" s="12">
        <v>2861</v>
      </c>
      <c r="F255" s="13">
        <v>120</v>
      </c>
      <c r="G255" s="13">
        <v>15</v>
      </c>
      <c r="H255" s="8">
        <f t="shared" si="21"/>
        <v>42915</v>
      </c>
      <c r="I255" s="13">
        <v>2145.75</v>
      </c>
      <c r="J255" s="8">
        <f t="shared" si="22"/>
        <v>40769.25</v>
      </c>
      <c r="K255" s="13">
        <v>28610</v>
      </c>
      <c r="L255" s="8">
        <f t="shared" si="23"/>
        <v>-300405</v>
      </c>
      <c r="M255" s="14">
        <v>41640</v>
      </c>
      <c r="N255" s="7">
        <f t="shared" si="24"/>
        <v>1</v>
      </c>
      <c r="O255" s="10" t="str">
        <f t="shared" si="25"/>
        <v>January</v>
      </c>
      <c r="P255" s="10" t="str">
        <f t="shared" si="26"/>
        <v>2014</v>
      </c>
      <c r="Q255" s="8">
        <f>Table1[[#This Row],[Profit]]/Table1[[#This Row],[Units Sold]]</f>
        <v>-105</v>
      </c>
      <c r="R255" s="27">
        <f>Table1[[#This Row],[Profit]]/Table1[[#This Row],[ Sales]]</f>
        <v>-7.3684210526315788</v>
      </c>
      <c r="S255" s="11">
        <f>Table1[[#This Row],[Profit]]/Table1[[#This Row],[COGS]]</f>
        <v>-10.5</v>
      </c>
      <c r="T255" s="7" t="str">
        <f t="shared" si="27"/>
        <v>low</v>
      </c>
      <c r="U255" s="7" t="str">
        <f>IF(OR(Table1[[#This Row],[Country]]="United states of America",Table1[[#This Row],[Country]]="Canada",Table1[[#This Row],[Country]]="Mexico"),"North America",IF(OR(Table1[[#This Row],[Country]]="France",Table1[[#This Row],[Country]]="Germany"),"Europe","other"))</f>
        <v>North America</v>
      </c>
    </row>
    <row r="256" spans="1:21">
      <c r="A256" s="7" t="s">
        <v>26</v>
      </c>
      <c r="B256" s="7" t="s">
        <v>20</v>
      </c>
      <c r="C256" s="8" t="s">
        <v>30</v>
      </c>
      <c r="D256" s="8" t="s">
        <v>34</v>
      </c>
      <c r="E256" s="7">
        <v>807</v>
      </c>
      <c r="F256" s="8">
        <v>120</v>
      </c>
      <c r="G256" s="8">
        <v>125</v>
      </c>
      <c r="H256" s="8">
        <f t="shared" si="21"/>
        <v>100875</v>
      </c>
      <c r="I256" s="8">
        <v>5043.75</v>
      </c>
      <c r="J256" s="8">
        <f t="shared" si="22"/>
        <v>95831.25</v>
      </c>
      <c r="K256" s="8">
        <v>96840</v>
      </c>
      <c r="L256" s="8">
        <f t="shared" si="23"/>
        <v>4035</v>
      </c>
      <c r="M256" s="9">
        <v>41671</v>
      </c>
      <c r="N256" s="7">
        <f t="shared" si="24"/>
        <v>2</v>
      </c>
      <c r="O256" s="10" t="str">
        <f t="shared" si="25"/>
        <v>February</v>
      </c>
      <c r="P256" s="10" t="str">
        <f t="shared" si="26"/>
        <v>2014</v>
      </c>
      <c r="Q256" s="8">
        <f>Table1[[#This Row],[Profit]]/Table1[[#This Row],[Units Sold]]</f>
        <v>5</v>
      </c>
      <c r="R256" s="27">
        <f>Table1[[#This Row],[Profit]]/Table1[[#This Row],[ Sales]]</f>
        <v>4.2105263157894736E-2</v>
      </c>
      <c r="S256" s="11">
        <f>Table1[[#This Row],[Profit]]/Table1[[#This Row],[COGS]]</f>
        <v>4.1666666666666664E-2</v>
      </c>
      <c r="T256" s="7" t="str">
        <f t="shared" si="27"/>
        <v>mid</v>
      </c>
      <c r="U256" s="7" t="str">
        <f>IF(OR(Table1[[#This Row],[Country]]="United states of America",Table1[[#This Row],[Country]]="Canada",Table1[[#This Row],[Country]]="Mexico"),"North America",IF(OR(Table1[[#This Row],[Country]]="France",Table1[[#This Row],[Country]]="Germany"),"Europe","other"))</f>
        <v>Europe</v>
      </c>
    </row>
    <row r="257" spans="1:21">
      <c r="A257" s="12" t="s">
        <v>16</v>
      </c>
      <c r="B257" s="12" t="s">
        <v>28</v>
      </c>
      <c r="C257" s="13" t="s">
        <v>30</v>
      </c>
      <c r="D257" s="13" t="s">
        <v>34</v>
      </c>
      <c r="E257" s="12">
        <v>602</v>
      </c>
      <c r="F257" s="13">
        <v>120</v>
      </c>
      <c r="G257" s="13">
        <v>350</v>
      </c>
      <c r="H257" s="8">
        <f t="shared" si="21"/>
        <v>210700</v>
      </c>
      <c r="I257" s="13">
        <v>10535</v>
      </c>
      <c r="J257" s="8">
        <f t="shared" si="22"/>
        <v>200165</v>
      </c>
      <c r="K257" s="13">
        <v>156520</v>
      </c>
      <c r="L257" s="8">
        <f t="shared" si="23"/>
        <v>138460</v>
      </c>
      <c r="M257" s="14">
        <v>41791</v>
      </c>
      <c r="N257" s="7">
        <f t="shared" si="24"/>
        <v>6</v>
      </c>
      <c r="O257" s="10" t="str">
        <f t="shared" si="25"/>
        <v>June</v>
      </c>
      <c r="P257" s="10" t="str">
        <f t="shared" si="26"/>
        <v>2014</v>
      </c>
      <c r="Q257" s="8">
        <f>Table1[[#This Row],[Profit]]/Table1[[#This Row],[Units Sold]]</f>
        <v>230</v>
      </c>
      <c r="R257" s="27">
        <f>Table1[[#This Row],[Profit]]/Table1[[#This Row],[ Sales]]</f>
        <v>0.69172932330827064</v>
      </c>
      <c r="S257" s="11">
        <f>Table1[[#This Row],[Profit]]/Table1[[#This Row],[COGS]]</f>
        <v>0.88461538461538458</v>
      </c>
      <c r="T257" s="7" t="str">
        <f t="shared" si="27"/>
        <v>high</v>
      </c>
      <c r="U257" s="7" t="str">
        <f>IF(OR(Table1[[#This Row],[Country]]="United states of America",Table1[[#This Row],[Country]]="Canada",Table1[[#This Row],[Country]]="Mexico"),"North America",IF(OR(Table1[[#This Row],[Country]]="France",Table1[[#This Row],[Country]]="Germany"),"Europe","other"))</f>
        <v>North America</v>
      </c>
    </row>
    <row r="258" spans="1:21">
      <c r="A258" s="7" t="s">
        <v>16</v>
      </c>
      <c r="B258" s="7" t="s">
        <v>28</v>
      </c>
      <c r="C258" s="8" t="s">
        <v>30</v>
      </c>
      <c r="D258" s="8" t="s">
        <v>34</v>
      </c>
      <c r="E258" s="7">
        <v>2832</v>
      </c>
      <c r="F258" s="8">
        <v>120</v>
      </c>
      <c r="G258" s="8">
        <v>20</v>
      </c>
      <c r="H258" s="8">
        <f t="shared" si="21"/>
        <v>56640</v>
      </c>
      <c r="I258" s="8">
        <v>2832</v>
      </c>
      <c r="J258" s="8">
        <f t="shared" si="22"/>
        <v>53808</v>
      </c>
      <c r="K258" s="8">
        <v>28320</v>
      </c>
      <c r="L258" s="8">
        <f t="shared" si="23"/>
        <v>-283200</v>
      </c>
      <c r="M258" s="9">
        <v>41852</v>
      </c>
      <c r="N258" s="7">
        <f t="shared" si="24"/>
        <v>8</v>
      </c>
      <c r="O258" s="10" t="str">
        <f t="shared" si="25"/>
        <v>August</v>
      </c>
      <c r="P258" s="10" t="str">
        <f t="shared" si="26"/>
        <v>2014</v>
      </c>
      <c r="Q258" s="8">
        <f>Table1[[#This Row],[Profit]]/Table1[[#This Row],[Units Sold]]</f>
        <v>-100</v>
      </c>
      <c r="R258" s="27">
        <f>Table1[[#This Row],[Profit]]/Table1[[#This Row],[ Sales]]</f>
        <v>-5.2631578947368425</v>
      </c>
      <c r="S258" s="11">
        <f>Table1[[#This Row],[Profit]]/Table1[[#This Row],[COGS]]</f>
        <v>-10</v>
      </c>
      <c r="T258" s="7" t="str">
        <f t="shared" si="27"/>
        <v>low</v>
      </c>
      <c r="U258" s="7" t="str">
        <f>IF(OR(Table1[[#This Row],[Country]]="United states of America",Table1[[#This Row],[Country]]="Canada",Table1[[#This Row],[Country]]="Mexico"),"North America",IF(OR(Table1[[#This Row],[Country]]="France",Table1[[#This Row],[Country]]="Germany"),"Europe","other"))</f>
        <v>North America</v>
      </c>
    </row>
    <row r="259" spans="1:21">
      <c r="A259" s="12" t="s">
        <v>16</v>
      </c>
      <c r="B259" s="12" t="s">
        <v>22</v>
      </c>
      <c r="C259" s="13" t="s">
        <v>30</v>
      </c>
      <c r="D259" s="13" t="s">
        <v>34</v>
      </c>
      <c r="E259" s="12">
        <v>1579</v>
      </c>
      <c r="F259" s="13">
        <v>120</v>
      </c>
      <c r="G259" s="13">
        <v>20</v>
      </c>
      <c r="H259" s="8">
        <f t="shared" ref="H259:H322" si="28">E259*G259</f>
        <v>31580</v>
      </c>
      <c r="I259" s="13">
        <v>1579</v>
      </c>
      <c r="J259" s="8">
        <f t="shared" ref="J259:J322" si="29">H259-I259</f>
        <v>30001</v>
      </c>
      <c r="K259" s="13">
        <v>15790</v>
      </c>
      <c r="L259" s="8">
        <f t="shared" ref="L259:L322" si="30">(E259*G259)-(E259*F259)</f>
        <v>-157900</v>
      </c>
      <c r="M259" s="14">
        <v>41852</v>
      </c>
      <c r="N259" s="7">
        <f t="shared" ref="N259:N322" si="31">MONTH(M259)</f>
        <v>8</v>
      </c>
      <c r="O259" s="10" t="str">
        <f t="shared" ref="O259:O322" si="32">TEXT(M259, "mmmm")</f>
        <v>August</v>
      </c>
      <c r="P259" s="10" t="str">
        <f t="shared" ref="P259:P322" si="33">TEXT(M259,"yyyy")</f>
        <v>2014</v>
      </c>
      <c r="Q259" s="8">
        <f>Table1[[#This Row],[Profit]]/Table1[[#This Row],[Units Sold]]</f>
        <v>-100</v>
      </c>
      <c r="R259" s="27">
        <f>Table1[[#This Row],[Profit]]/Table1[[#This Row],[ Sales]]</f>
        <v>-5.2631578947368425</v>
      </c>
      <c r="S259" s="11">
        <f>Table1[[#This Row],[Profit]]/Table1[[#This Row],[COGS]]</f>
        <v>-10</v>
      </c>
      <c r="T259" s="7" t="str">
        <f t="shared" ref="T259:T322" si="34">IF(G259&lt;50,"low",IF(G259&lt;=200,"mid","high"))</f>
        <v>low</v>
      </c>
      <c r="U259" s="7" t="str">
        <f>IF(OR(Table1[[#This Row],[Country]]="United states of America",Table1[[#This Row],[Country]]="Canada",Table1[[#This Row],[Country]]="Mexico"),"North America",IF(OR(Table1[[#This Row],[Country]]="France",Table1[[#This Row],[Country]]="Germany"),"Europe","other"))</f>
        <v>Europe</v>
      </c>
    </row>
    <row r="260" spans="1:21">
      <c r="A260" s="7" t="s">
        <v>26</v>
      </c>
      <c r="B260" s="7" t="s">
        <v>28</v>
      </c>
      <c r="C260" s="8" t="s">
        <v>30</v>
      </c>
      <c r="D260" s="8" t="s">
        <v>34</v>
      </c>
      <c r="E260" s="7">
        <v>861</v>
      </c>
      <c r="F260" s="8">
        <v>120</v>
      </c>
      <c r="G260" s="8">
        <v>125</v>
      </c>
      <c r="H260" s="8">
        <f t="shared" si="28"/>
        <v>107625</v>
      </c>
      <c r="I260" s="8">
        <v>5381.25</v>
      </c>
      <c r="J260" s="8">
        <f t="shared" si="29"/>
        <v>102243.75</v>
      </c>
      <c r="K260" s="8">
        <v>103320</v>
      </c>
      <c r="L260" s="8">
        <f t="shared" si="30"/>
        <v>4305</v>
      </c>
      <c r="M260" s="9">
        <v>41913</v>
      </c>
      <c r="N260" s="7">
        <f t="shared" si="31"/>
        <v>10</v>
      </c>
      <c r="O260" s="10" t="str">
        <f t="shared" si="32"/>
        <v>October</v>
      </c>
      <c r="P260" s="10" t="str">
        <f t="shared" si="33"/>
        <v>2014</v>
      </c>
      <c r="Q260" s="8">
        <f>Table1[[#This Row],[Profit]]/Table1[[#This Row],[Units Sold]]</f>
        <v>5</v>
      </c>
      <c r="R260" s="27">
        <f>Table1[[#This Row],[Profit]]/Table1[[#This Row],[ Sales]]</f>
        <v>4.2105263157894736E-2</v>
      </c>
      <c r="S260" s="11">
        <f>Table1[[#This Row],[Profit]]/Table1[[#This Row],[COGS]]</f>
        <v>4.1666666666666664E-2</v>
      </c>
      <c r="T260" s="7" t="str">
        <f t="shared" si="34"/>
        <v>mid</v>
      </c>
      <c r="U260" s="7" t="str">
        <f>IF(OR(Table1[[#This Row],[Country]]="United states of America",Table1[[#This Row],[Country]]="Canada",Table1[[#This Row],[Country]]="Mexico"),"North America",IF(OR(Table1[[#This Row],[Country]]="France",Table1[[#This Row],[Country]]="Germany"),"Europe","other"))</f>
        <v>North America</v>
      </c>
    </row>
    <row r="261" spans="1:21">
      <c r="A261" s="12" t="s">
        <v>26</v>
      </c>
      <c r="B261" s="12" t="s">
        <v>22</v>
      </c>
      <c r="C261" s="13" t="s">
        <v>30</v>
      </c>
      <c r="D261" s="13" t="s">
        <v>34</v>
      </c>
      <c r="E261" s="12">
        <v>704</v>
      </c>
      <c r="F261" s="13">
        <v>120</v>
      </c>
      <c r="G261" s="13">
        <v>125</v>
      </c>
      <c r="H261" s="8">
        <f t="shared" si="28"/>
        <v>88000</v>
      </c>
      <c r="I261" s="13">
        <v>4400</v>
      </c>
      <c r="J261" s="8">
        <f t="shared" si="29"/>
        <v>83600</v>
      </c>
      <c r="K261" s="13">
        <v>84480</v>
      </c>
      <c r="L261" s="8">
        <f t="shared" si="30"/>
        <v>3520</v>
      </c>
      <c r="M261" s="14">
        <v>41548</v>
      </c>
      <c r="N261" s="7">
        <f t="shared" si="31"/>
        <v>10</v>
      </c>
      <c r="O261" s="10" t="str">
        <f t="shared" si="32"/>
        <v>October</v>
      </c>
      <c r="P261" s="10" t="str">
        <f t="shared" si="33"/>
        <v>2013</v>
      </c>
      <c r="Q261" s="8">
        <f>Table1[[#This Row],[Profit]]/Table1[[#This Row],[Units Sold]]</f>
        <v>5</v>
      </c>
      <c r="R261" s="27">
        <f>Table1[[#This Row],[Profit]]/Table1[[#This Row],[ Sales]]</f>
        <v>4.2105263157894736E-2</v>
      </c>
      <c r="S261" s="11">
        <f>Table1[[#This Row],[Profit]]/Table1[[#This Row],[COGS]]</f>
        <v>4.1666666666666664E-2</v>
      </c>
      <c r="T261" s="7" t="str">
        <f t="shared" si="34"/>
        <v>mid</v>
      </c>
      <c r="U261" s="7" t="str">
        <f>IF(OR(Table1[[#This Row],[Country]]="United states of America",Table1[[#This Row],[Country]]="Canada",Table1[[#This Row],[Country]]="Mexico"),"North America",IF(OR(Table1[[#This Row],[Country]]="France",Table1[[#This Row],[Country]]="Germany"),"Europe","other"))</f>
        <v>Europe</v>
      </c>
    </row>
    <row r="262" spans="1:21">
      <c r="A262" s="7" t="s">
        <v>16</v>
      </c>
      <c r="B262" s="7" t="s">
        <v>22</v>
      </c>
      <c r="C262" s="8" t="s">
        <v>30</v>
      </c>
      <c r="D262" s="8" t="s">
        <v>34</v>
      </c>
      <c r="E262" s="7">
        <v>1033</v>
      </c>
      <c r="F262" s="8">
        <v>120</v>
      </c>
      <c r="G262" s="8">
        <v>20</v>
      </c>
      <c r="H262" s="8">
        <f t="shared" si="28"/>
        <v>20660</v>
      </c>
      <c r="I262" s="8">
        <v>1033</v>
      </c>
      <c r="J262" s="8">
        <f t="shared" si="29"/>
        <v>19627</v>
      </c>
      <c r="K262" s="8">
        <v>10330</v>
      </c>
      <c r="L262" s="8">
        <f t="shared" si="30"/>
        <v>-103300</v>
      </c>
      <c r="M262" s="9">
        <v>41609</v>
      </c>
      <c r="N262" s="7">
        <f t="shared" si="31"/>
        <v>12</v>
      </c>
      <c r="O262" s="10" t="str">
        <f t="shared" si="32"/>
        <v>December</v>
      </c>
      <c r="P262" s="10" t="str">
        <f t="shared" si="33"/>
        <v>2013</v>
      </c>
      <c r="Q262" s="8">
        <f>Table1[[#This Row],[Profit]]/Table1[[#This Row],[Units Sold]]</f>
        <v>-100</v>
      </c>
      <c r="R262" s="27">
        <f>Table1[[#This Row],[Profit]]/Table1[[#This Row],[ Sales]]</f>
        <v>-5.2631578947368425</v>
      </c>
      <c r="S262" s="11">
        <f>Table1[[#This Row],[Profit]]/Table1[[#This Row],[COGS]]</f>
        <v>-10</v>
      </c>
      <c r="T262" s="7" t="str">
        <f t="shared" si="34"/>
        <v>low</v>
      </c>
      <c r="U262" s="7" t="str">
        <f>IF(OR(Table1[[#This Row],[Country]]="United states of America",Table1[[#This Row],[Country]]="Canada",Table1[[#This Row],[Country]]="Mexico"),"North America",IF(OR(Table1[[#This Row],[Country]]="France",Table1[[#This Row],[Country]]="Germany"),"Europe","other"))</f>
        <v>Europe</v>
      </c>
    </row>
    <row r="263" spans="1:21">
      <c r="A263" s="12" t="s">
        <v>27</v>
      </c>
      <c r="B263" s="12" t="s">
        <v>20</v>
      </c>
      <c r="C263" s="13" t="s">
        <v>30</v>
      </c>
      <c r="D263" s="13" t="s">
        <v>34</v>
      </c>
      <c r="E263" s="12">
        <v>1250</v>
      </c>
      <c r="F263" s="13">
        <v>120</v>
      </c>
      <c r="G263" s="13">
        <v>300</v>
      </c>
      <c r="H263" s="8">
        <f t="shared" si="28"/>
        <v>375000</v>
      </c>
      <c r="I263" s="13">
        <v>18750</v>
      </c>
      <c r="J263" s="8">
        <f t="shared" si="29"/>
        <v>356250</v>
      </c>
      <c r="K263" s="13">
        <v>312500</v>
      </c>
      <c r="L263" s="8">
        <f t="shared" si="30"/>
        <v>225000</v>
      </c>
      <c r="M263" s="14">
        <v>41974</v>
      </c>
      <c r="N263" s="7">
        <f t="shared" si="31"/>
        <v>12</v>
      </c>
      <c r="O263" s="10" t="str">
        <f t="shared" si="32"/>
        <v>December</v>
      </c>
      <c r="P263" s="10" t="str">
        <f t="shared" si="33"/>
        <v>2014</v>
      </c>
      <c r="Q263" s="8">
        <f>Table1[[#This Row],[Profit]]/Table1[[#This Row],[Units Sold]]</f>
        <v>180</v>
      </c>
      <c r="R263" s="27">
        <f>Table1[[#This Row],[Profit]]/Table1[[#This Row],[ Sales]]</f>
        <v>0.63157894736842102</v>
      </c>
      <c r="S263" s="11">
        <f>Table1[[#This Row],[Profit]]/Table1[[#This Row],[COGS]]</f>
        <v>0.72</v>
      </c>
      <c r="T263" s="7" t="str">
        <f t="shared" si="34"/>
        <v>high</v>
      </c>
      <c r="U263" s="7" t="str">
        <f>IF(OR(Table1[[#This Row],[Country]]="United states of America",Table1[[#This Row],[Country]]="Canada",Table1[[#This Row],[Country]]="Mexico"),"North America",IF(OR(Table1[[#This Row],[Country]]="France",Table1[[#This Row],[Country]]="Germany"),"Europe","other"))</f>
        <v>Europe</v>
      </c>
    </row>
    <row r="264" spans="1:21">
      <c r="A264" s="7" t="s">
        <v>16</v>
      </c>
      <c r="B264" s="7" t="s">
        <v>17</v>
      </c>
      <c r="C264" s="8" t="s">
        <v>31</v>
      </c>
      <c r="D264" s="8" t="s">
        <v>34</v>
      </c>
      <c r="E264" s="7">
        <v>1389</v>
      </c>
      <c r="F264" s="8">
        <v>250</v>
      </c>
      <c r="G264" s="8">
        <v>20</v>
      </c>
      <c r="H264" s="8">
        <f t="shared" si="28"/>
        <v>27780</v>
      </c>
      <c r="I264" s="8">
        <v>1389</v>
      </c>
      <c r="J264" s="8">
        <f t="shared" si="29"/>
        <v>26391</v>
      </c>
      <c r="K264" s="8">
        <v>13890</v>
      </c>
      <c r="L264" s="8">
        <f t="shared" si="30"/>
        <v>-319470</v>
      </c>
      <c r="M264" s="9">
        <v>41548</v>
      </c>
      <c r="N264" s="7">
        <f t="shared" si="31"/>
        <v>10</v>
      </c>
      <c r="O264" s="10" t="str">
        <f t="shared" si="32"/>
        <v>October</v>
      </c>
      <c r="P264" s="10" t="str">
        <f t="shared" si="33"/>
        <v>2013</v>
      </c>
      <c r="Q264" s="8">
        <f>Table1[[#This Row],[Profit]]/Table1[[#This Row],[Units Sold]]</f>
        <v>-230</v>
      </c>
      <c r="R264" s="27">
        <f>Table1[[#This Row],[Profit]]/Table1[[#This Row],[ Sales]]</f>
        <v>-12.105263157894736</v>
      </c>
      <c r="S264" s="11">
        <f>Table1[[#This Row],[Profit]]/Table1[[#This Row],[COGS]]</f>
        <v>-23</v>
      </c>
      <c r="T264" s="7" t="str">
        <f t="shared" si="34"/>
        <v>low</v>
      </c>
      <c r="U264" s="7" t="str">
        <f>IF(OR(Table1[[#This Row],[Country]]="United states of America",Table1[[#This Row],[Country]]="Canada",Table1[[#This Row],[Country]]="Mexico"),"North America",IF(OR(Table1[[#This Row],[Country]]="France",Table1[[#This Row],[Country]]="Germany"),"Europe","other"))</f>
        <v>North America</v>
      </c>
    </row>
    <row r="265" spans="1:21">
      <c r="A265" s="12" t="s">
        <v>16</v>
      </c>
      <c r="B265" s="12" t="s">
        <v>28</v>
      </c>
      <c r="C265" s="13" t="s">
        <v>31</v>
      </c>
      <c r="D265" s="13" t="s">
        <v>34</v>
      </c>
      <c r="E265" s="12">
        <v>1265</v>
      </c>
      <c r="F265" s="13">
        <v>250</v>
      </c>
      <c r="G265" s="13">
        <v>20</v>
      </c>
      <c r="H265" s="8">
        <f t="shared" si="28"/>
        <v>25300</v>
      </c>
      <c r="I265" s="13">
        <v>1265</v>
      </c>
      <c r="J265" s="8">
        <f t="shared" si="29"/>
        <v>24035</v>
      </c>
      <c r="K265" s="13">
        <v>12650</v>
      </c>
      <c r="L265" s="8">
        <f t="shared" si="30"/>
        <v>-290950</v>
      </c>
      <c r="M265" s="14">
        <v>41579</v>
      </c>
      <c r="N265" s="7">
        <f t="shared" si="31"/>
        <v>11</v>
      </c>
      <c r="O265" s="10" t="str">
        <f t="shared" si="32"/>
        <v>November</v>
      </c>
      <c r="P265" s="10" t="str">
        <f t="shared" si="33"/>
        <v>2013</v>
      </c>
      <c r="Q265" s="8">
        <f>Table1[[#This Row],[Profit]]/Table1[[#This Row],[Units Sold]]</f>
        <v>-230</v>
      </c>
      <c r="R265" s="27">
        <f>Table1[[#This Row],[Profit]]/Table1[[#This Row],[ Sales]]</f>
        <v>-12.105263157894736</v>
      </c>
      <c r="S265" s="11">
        <f>Table1[[#This Row],[Profit]]/Table1[[#This Row],[COGS]]</f>
        <v>-23</v>
      </c>
      <c r="T265" s="7" t="str">
        <f t="shared" si="34"/>
        <v>low</v>
      </c>
      <c r="U265" s="7" t="str">
        <f>IF(OR(Table1[[#This Row],[Country]]="United states of America",Table1[[#This Row],[Country]]="Canada",Table1[[#This Row],[Country]]="Mexico"),"North America",IF(OR(Table1[[#This Row],[Country]]="France",Table1[[#This Row],[Country]]="Germany"),"Europe","other"))</f>
        <v>North America</v>
      </c>
    </row>
    <row r="266" spans="1:21">
      <c r="A266" s="7" t="s">
        <v>16</v>
      </c>
      <c r="B266" s="7" t="s">
        <v>20</v>
      </c>
      <c r="C266" s="8" t="s">
        <v>31</v>
      </c>
      <c r="D266" s="8" t="s">
        <v>34</v>
      </c>
      <c r="E266" s="7">
        <v>2297</v>
      </c>
      <c r="F266" s="8">
        <v>250</v>
      </c>
      <c r="G266" s="8">
        <v>20</v>
      </c>
      <c r="H266" s="8">
        <f t="shared" si="28"/>
        <v>45940</v>
      </c>
      <c r="I266" s="8">
        <v>2297</v>
      </c>
      <c r="J266" s="8">
        <f t="shared" si="29"/>
        <v>43643</v>
      </c>
      <c r="K266" s="8">
        <v>22970</v>
      </c>
      <c r="L266" s="8">
        <f t="shared" si="30"/>
        <v>-528310</v>
      </c>
      <c r="M266" s="9">
        <v>41579</v>
      </c>
      <c r="N266" s="7">
        <f t="shared" si="31"/>
        <v>11</v>
      </c>
      <c r="O266" s="10" t="str">
        <f t="shared" si="32"/>
        <v>November</v>
      </c>
      <c r="P266" s="10" t="str">
        <f t="shared" si="33"/>
        <v>2013</v>
      </c>
      <c r="Q266" s="8">
        <f>Table1[[#This Row],[Profit]]/Table1[[#This Row],[Units Sold]]</f>
        <v>-230</v>
      </c>
      <c r="R266" s="27">
        <f>Table1[[#This Row],[Profit]]/Table1[[#This Row],[ Sales]]</f>
        <v>-12.105263157894736</v>
      </c>
      <c r="S266" s="11">
        <f>Table1[[#This Row],[Profit]]/Table1[[#This Row],[COGS]]</f>
        <v>-23</v>
      </c>
      <c r="T266" s="7" t="str">
        <f t="shared" si="34"/>
        <v>low</v>
      </c>
      <c r="U266" s="7" t="str">
        <f>IF(OR(Table1[[#This Row],[Country]]="United states of America",Table1[[#This Row],[Country]]="Canada",Table1[[#This Row],[Country]]="Mexico"),"North America",IF(OR(Table1[[#This Row],[Country]]="France",Table1[[#This Row],[Country]]="Germany"),"Europe","other"))</f>
        <v>Europe</v>
      </c>
    </row>
    <row r="267" spans="1:21">
      <c r="A267" s="12" t="s">
        <v>16</v>
      </c>
      <c r="B267" s="12" t="s">
        <v>28</v>
      </c>
      <c r="C267" s="13" t="s">
        <v>31</v>
      </c>
      <c r="D267" s="13" t="s">
        <v>34</v>
      </c>
      <c r="E267" s="12">
        <v>2663</v>
      </c>
      <c r="F267" s="13">
        <v>250</v>
      </c>
      <c r="G267" s="13">
        <v>20</v>
      </c>
      <c r="H267" s="8">
        <f t="shared" si="28"/>
        <v>53260</v>
      </c>
      <c r="I267" s="13">
        <v>2663</v>
      </c>
      <c r="J267" s="8">
        <f t="shared" si="29"/>
        <v>50597</v>
      </c>
      <c r="K267" s="13">
        <v>26630</v>
      </c>
      <c r="L267" s="8">
        <f t="shared" si="30"/>
        <v>-612490</v>
      </c>
      <c r="M267" s="14">
        <v>41974</v>
      </c>
      <c r="N267" s="7">
        <f t="shared" si="31"/>
        <v>12</v>
      </c>
      <c r="O267" s="10" t="str">
        <f t="shared" si="32"/>
        <v>December</v>
      </c>
      <c r="P267" s="10" t="str">
        <f t="shared" si="33"/>
        <v>2014</v>
      </c>
      <c r="Q267" s="8">
        <f>Table1[[#This Row],[Profit]]/Table1[[#This Row],[Units Sold]]</f>
        <v>-230</v>
      </c>
      <c r="R267" s="27">
        <f>Table1[[#This Row],[Profit]]/Table1[[#This Row],[ Sales]]</f>
        <v>-12.105263157894736</v>
      </c>
      <c r="S267" s="11">
        <f>Table1[[#This Row],[Profit]]/Table1[[#This Row],[COGS]]</f>
        <v>-23</v>
      </c>
      <c r="T267" s="7" t="str">
        <f t="shared" si="34"/>
        <v>low</v>
      </c>
      <c r="U267" s="7" t="str">
        <f>IF(OR(Table1[[#This Row],[Country]]="United states of America",Table1[[#This Row],[Country]]="Canada",Table1[[#This Row],[Country]]="Mexico"),"North America",IF(OR(Table1[[#This Row],[Country]]="France",Table1[[#This Row],[Country]]="Germany"),"Europe","other"))</f>
        <v>North America</v>
      </c>
    </row>
    <row r="268" spans="1:21">
      <c r="A268" s="7" t="s">
        <v>16</v>
      </c>
      <c r="B268" s="7" t="s">
        <v>28</v>
      </c>
      <c r="C268" s="8" t="s">
        <v>31</v>
      </c>
      <c r="D268" s="8" t="s">
        <v>34</v>
      </c>
      <c r="E268" s="7">
        <v>570</v>
      </c>
      <c r="F268" s="8">
        <v>250</v>
      </c>
      <c r="G268" s="8">
        <v>7</v>
      </c>
      <c r="H268" s="8">
        <f t="shared" si="28"/>
        <v>3990</v>
      </c>
      <c r="I268" s="8">
        <v>199.5</v>
      </c>
      <c r="J268" s="8">
        <f t="shared" si="29"/>
        <v>3790.5</v>
      </c>
      <c r="K268" s="8">
        <v>2850</v>
      </c>
      <c r="L268" s="8">
        <f t="shared" si="30"/>
        <v>-138510</v>
      </c>
      <c r="M268" s="9">
        <v>41974</v>
      </c>
      <c r="N268" s="7">
        <f t="shared" si="31"/>
        <v>12</v>
      </c>
      <c r="O268" s="10" t="str">
        <f t="shared" si="32"/>
        <v>December</v>
      </c>
      <c r="P268" s="10" t="str">
        <f t="shared" si="33"/>
        <v>2014</v>
      </c>
      <c r="Q268" s="8">
        <f>Table1[[#This Row],[Profit]]/Table1[[#This Row],[Units Sold]]</f>
        <v>-243</v>
      </c>
      <c r="R268" s="27">
        <f>Table1[[#This Row],[Profit]]/Table1[[#This Row],[ Sales]]</f>
        <v>-36.541353383458649</v>
      </c>
      <c r="S268" s="11">
        <f>Table1[[#This Row],[Profit]]/Table1[[#This Row],[COGS]]</f>
        <v>-48.6</v>
      </c>
      <c r="T268" s="7" t="str">
        <f t="shared" si="34"/>
        <v>low</v>
      </c>
      <c r="U268" s="7" t="str">
        <f>IF(OR(Table1[[#This Row],[Country]]="United states of America",Table1[[#This Row],[Country]]="Canada",Table1[[#This Row],[Country]]="Mexico"),"North America",IF(OR(Table1[[#This Row],[Country]]="France",Table1[[#This Row],[Country]]="Germany"),"Europe","other"))</f>
        <v>North America</v>
      </c>
    </row>
    <row r="269" spans="1:21">
      <c r="A269" s="12" t="s">
        <v>16</v>
      </c>
      <c r="B269" s="12" t="s">
        <v>22</v>
      </c>
      <c r="C269" s="13" t="s">
        <v>31</v>
      </c>
      <c r="D269" s="13" t="s">
        <v>34</v>
      </c>
      <c r="E269" s="12">
        <v>2487</v>
      </c>
      <c r="F269" s="13">
        <v>250</v>
      </c>
      <c r="G269" s="13">
        <v>7</v>
      </c>
      <c r="H269" s="8">
        <f t="shared" si="28"/>
        <v>17409</v>
      </c>
      <c r="I269" s="13">
        <v>870.45</v>
      </c>
      <c r="J269" s="8">
        <f t="shared" si="29"/>
        <v>16538.55</v>
      </c>
      <c r="K269" s="13">
        <v>12435</v>
      </c>
      <c r="L269" s="8">
        <f t="shared" si="30"/>
        <v>-604341</v>
      </c>
      <c r="M269" s="14">
        <v>41974</v>
      </c>
      <c r="N269" s="7">
        <f t="shared" si="31"/>
        <v>12</v>
      </c>
      <c r="O269" s="10" t="str">
        <f t="shared" si="32"/>
        <v>December</v>
      </c>
      <c r="P269" s="10" t="str">
        <f t="shared" si="33"/>
        <v>2014</v>
      </c>
      <c r="Q269" s="8">
        <f>Table1[[#This Row],[Profit]]/Table1[[#This Row],[Units Sold]]</f>
        <v>-243</v>
      </c>
      <c r="R269" s="27">
        <f>Table1[[#This Row],[Profit]]/Table1[[#This Row],[ Sales]]</f>
        <v>-36.541353383458649</v>
      </c>
      <c r="S269" s="11">
        <f>Table1[[#This Row],[Profit]]/Table1[[#This Row],[COGS]]</f>
        <v>-48.6</v>
      </c>
      <c r="T269" s="7" t="str">
        <f t="shared" si="34"/>
        <v>low</v>
      </c>
      <c r="U269" s="7" t="str">
        <f>IF(OR(Table1[[#This Row],[Country]]="United states of America",Table1[[#This Row],[Country]]="Canada",Table1[[#This Row],[Country]]="Mexico"),"North America",IF(OR(Table1[[#This Row],[Country]]="France",Table1[[#This Row],[Country]]="Germany"),"Europe","other"))</f>
        <v>Europe</v>
      </c>
    </row>
    <row r="270" spans="1:21">
      <c r="A270" s="7" t="s">
        <v>16</v>
      </c>
      <c r="B270" s="7" t="s">
        <v>20</v>
      </c>
      <c r="C270" s="8" t="s">
        <v>32</v>
      </c>
      <c r="D270" s="8" t="s">
        <v>34</v>
      </c>
      <c r="E270" s="7">
        <v>1350</v>
      </c>
      <c r="F270" s="8">
        <v>260</v>
      </c>
      <c r="G270" s="8">
        <v>350</v>
      </c>
      <c r="H270" s="8">
        <f t="shared" si="28"/>
        <v>472500</v>
      </c>
      <c r="I270" s="8">
        <v>23625</v>
      </c>
      <c r="J270" s="8">
        <f t="shared" si="29"/>
        <v>448875</v>
      </c>
      <c r="K270" s="8">
        <v>351000</v>
      </c>
      <c r="L270" s="8">
        <f t="shared" si="30"/>
        <v>121500</v>
      </c>
      <c r="M270" s="9">
        <v>41671</v>
      </c>
      <c r="N270" s="7">
        <f t="shared" si="31"/>
        <v>2</v>
      </c>
      <c r="O270" s="10" t="str">
        <f t="shared" si="32"/>
        <v>February</v>
      </c>
      <c r="P270" s="10" t="str">
        <f t="shared" si="33"/>
        <v>2014</v>
      </c>
      <c r="Q270" s="8">
        <f>Table1[[#This Row],[Profit]]/Table1[[#This Row],[Units Sold]]</f>
        <v>90</v>
      </c>
      <c r="R270" s="27">
        <f>Table1[[#This Row],[Profit]]/Table1[[#This Row],[ Sales]]</f>
        <v>0.27067669172932329</v>
      </c>
      <c r="S270" s="11">
        <f>Table1[[#This Row],[Profit]]/Table1[[#This Row],[COGS]]</f>
        <v>0.34615384615384615</v>
      </c>
      <c r="T270" s="7" t="str">
        <f t="shared" si="34"/>
        <v>high</v>
      </c>
      <c r="U270" s="7" t="str">
        <f>IF(OR(Table1[[#This Row],[Country]]="United states of America",Table1[[#This Row],[Country]]="Canada",Table1[[#This Row],[Country]]="Mexico"),"North America",IF(OR(Table1[[#This Row],[Country]]="France",Table1[[#This Row],[Country]]="Germany"),"Europe","other"))</f>
        <v>Europe</v>
      </c>
    </row>
    <row r="271" spans="1:21">
      <c r="A271" s="12" t="s">
        <v>16</v>
      </c>
      <c r="B271" s="12" t="s">
        <v>17</v>
      </c>
      <c r="C271" s="13" t="s">
        <v>32</v>
      </c>
      <c r="D271" s="13" t="s">
        <v>34</v>
      </c>
      <c r="E271" s="12">
        <v>552</v>
      </c>
      <c r="F271" s="13">
        <v>260</v>
      </c>
      <c r="G271" s="13">
        <v>350</v>
      </c>
      <c r="H271" s="8">
        <f t="shared" si="28"/>
        <v>193200</v>
      </c>
      <c r="I271" s="13">
        <v>9660</v>
      </c>
      <c r="J271" s="8">
        <f t="shared" si="29"/>
        <v>183540</v>
      </c>
      <c r="K271" s="13">
        <v>143520</v>
      </c>
      <c r="L271" s="8">
        <f t="shared" si="30"/>
        <v>49680</v>
      </c>
      <c r="M271" s="14">
        <v>41852</v>
      </c>
      <c r="N271" s="7">
        <f t="shared" si="31"/>
        <v>8</v>
      </c>
      <c r="O271" s="10" t="str">
        <f t="shared" si="32"/>
        <v>August</v>
      </c>
      <c r="P271" s="10" t="str">
        <f t="shared" si="33"/>
        <v>2014</v>
      </c>
      <c r="Q271" s="8">
        <f>Table1[[#This Row],[Profit]]/Table1[[#This Row],[Units Sold]]</f>
        <v>90</v>
      </c>
      <c r="R271" s="27">
        <f>Table1[[#This Row],[Profit]]/Table1[[#This Row],[ Sales]]</f>
        <v>0.27067669172932329</v>
      </c>
      <c r="S271" s="11">
        <f>Table1[[#This Row],[Profit]]/Table1[[#This Row],[COGS]]</f>
        <v>0.34615384615384615</v>
      </c>
      <c r="T271" s="7" t="str">
        <f t="shared" si="34"/>
        <v>high</v>
      </c>
      <c r="U271" s="7" t="str">
        <f>IF(OR(Table1[[#This Row],[Country]]="United states of America",Table1[[#This Row],[Country]]="Canada",Table1[[#This Row],[Country]]="Mexico"),"North America",IF(OR(Table1[[#This Row],[Country]]="France",Table1[[#This Row],[Country]]="Germany"),"Europe","other"))</f>
        <v>North America</v>
      </c>
    </row>
    <row r="272" spans="1:21">
      <c r="A272" s="7" t="s">
        <v>16</v>
      </c>
      <c r="B272" s="7" t="s">
        <v>17</v>
      </c>
      <c r="C272" s="8" t="s">
        <v>32</v>
      </c>
      <c r="D272" s="8" t="s">
        <v>34</v>
      </c>
      <c r="E272" s="7">
        <v>1228</v>
      </c>
      <c r="F272" s="8">
        <v>260</v>
      </c>
      <c r="G272" s="8">
        <v>350</v>
      </c>
      <c r="H272" s="8">
        <f t="shared" si="28"/>
        <v>429800</v>
      </c>
      <c r="I272" s="8">
        <v>21490</v>
      </c>
      <c r="J272" s="8">
        <f t="shared" si="29"/>
        <v>408310</v>
      </c>
      <c r="K272" s="8">
        <v>319280</v>
      </c>
      <c r="L272" s="8">
        <f t="shared" si="30"/>
        <v>110520</v>
      </c>
      <c r="M272" s="9">
        <v>41548</v>
      </c>
      <c r="N272" s="7">
        <f t="shared" si="31"/>
        <v>10</v>
      </c>
      <c r="O272" s="10" t="str">
        <f t="shared" si="32"/>
        <v>October</v>
      </c>
      <c r="P272" s="10" t="str">
        <f t="shared" si="33"/>
        <v>2013</v>
      </c>
      <c r="Q272" s="8">
        <f>Table1[[#This Row],[Profit]]/Table1[[#This Row],[Units Sold]]</f>
        <v>90</v>
      </c>
      <c r="R272" s="27">
        <f>Table1[[#This Row],[Profit]]/Table1[[#This Row],[ Sales]]</f>
        <v>0.27067669172932329</v>
      </c>
      <c r="S272" s="11">
        <f>Table1[[#This Row],[Profit]]/Table1[[#This Row],[COGS]]</f>
        <v>0.34615384615384615</v>
      </c>
      <c r="T272" s="7" t="str">
        <f t="shared" si="34"/>
        <v>high</v>
      </c>
      <c r="U272" s="7" t="str">
        <f>IF(OR(Table1[[#This Row],[Country]]="United states of America",Table1[[#This Row],[Country]]="Canada",Table1[[#This Row],[Country]]="Mexico"),"North America",IF(OR(Table1[[#This Row],[Country]]="France",Table1[[#This Row],[Country]]="Germany"),"Europe","other"))</f>
        <v>North America</v>
      </c>
    </row>
    <row r="273" spans="1:21">
      <c r="A273" s="12" t="s">
        <v>27</v>
      </c>
      <c r="B273" s="12" t="s">
        <v>20</v>
      </c>
      <c r="C273" s="13" t="s">
        <v>32</v>
      </c>
      <c r="D273" s="13" t="s">
        <v>34</v>
      </c>
      <c r="E273" s="12">
        <v>1250</v>
      </c>
      <c r="F273" s="13">
        <v>260</v>
      </c>
      <c r="G273" s="13">
        <v>300</v>
      </c>
      <c r="H273" s="8">
        <f t="shared" si="28"/>
        <v>375000</v>
      </c>
      <c r="I273" s="13">
        <v>18750</v>
      </c>
      <c r="J273" s="8">
        <f t="shared" si="29"/>
        <v>356250</v>
      </c>
      <c r="K273" s="13">
        <v>312500</v>
      </c>
      <c r="L273" s="8">
        <f t="shared" si="30"/>
        <v>50000</v>
      </c>
      <c r="M273" s="14">
        <v>41974</v>
      </c>
      <c r="N273" s="7">
        <f t="shared" si="31"/>
        <v>12</v>
      </c>
      <c r="O273" s="10" t="str">
        <f t="shared" si="32"/>
        <v>December</v>
      </c>
      <c r="P273" s="10" t="str">
        <f t="shared" si="33"/>
        <v>2014</v>
      </c>
      <c r="Q273" s="8">
        <f>Table1[[#This Row],[Profit]]/Table1[[#This Row],[Units Sold]]</f>
        <v>40</v>
      </c>
      <c r="R273" s="27">
        <f>Table1[[#This Row],[Profit]]/Table1[[#This Row],[ Sales]]</f>
        <v>0.14035087719298245</v>
      </c>
      <c r="S273" s="11">
        <f>Table1[[#This Row],[Profit]]/Table1[[#This Row],[COGS]]</f>
        <v>0.16</v>
      </c>
      <c r="T273" s="7" t="str">
        <f t="shared" si="34"/>
        <v>high</v>
      </c>
      <c r="U273" s="7" t="str">
        <f>IF(OR(Table1[[#This Row],[Country]]="United states of America",Table1[[#This Row],[Country]]="Canada",Table1[[#This Row],[Country]]="Mexico"),"North America",IF(OR(Table1[[#This Row],[Country]]="France",Table1[[#This Row],[Country]]="Germany"),"Europe","other"))</f>
        <v>Europe</v>
      </c>
    </row>
    <row r="274" spans="1:21">
      <c r="A274" s="7" t="s">
        <v>21</v>
      </c>
      <c r="B274" s="7" t="s">
        <v>22</v>
      </c>
      <c r="C274" s="8" t="s">
        <v>29</v>
      </c>
      <c r="D274" s="8" t="s">
        <v>34</v>
      </c>
      <c r="E274" s="7">
        <v>3801</v>
      </c>
      <c r="F274" s="8">
        <v>10</v>
      </c>
      <c r="G274" s="8">
        <v>15</v>
      </c>
      <c r="H274" s="8">
        <f t="shared" si="28"/>
        <v>57015</v>
      </c>
      <c r="I274" s="8">
        <v>3420.8999999999996</v>
      </c>
      <c r="J274" s="8">
        <f t="shared" si="29"/>
        <v>53594.1</v>
      </c>
      <c r="K274" s="8">
        <v>38010</v>
      </c>
      <c r="L274" s="8">
        <f t="shared" si="30"/>
        <v>19005</v>
      </c>
      <c r="M274" s="9">
        <v>41730</v>
      </c>
      <c r="N274" s="7">
        <f t="shared" si="31"/>
        <v>4</v>
      </c>
      <c r="O274" s="10" t="str">
        <f t="shared" si="32"/>
        <v>April</v>
      </c>
      <c r="P274" s="10" t="str">
        <f t="shared" si="33"/>
        <v>2014</v>
      </c>
      <c r="Q274" s="8">
        <f>Table1[[#This Row],[Profit]]/Table1[[#This Row],[Units Sold]]</f>
        <v>5</v>
      </c>
      <c r="R274" s="27">
        <f>Table1[[#This Row],[Profit]]/Table1[[#This Row],[ Sales]]</f>
        <v>0.3546099290780142</v>
      </c>
      <c r="S274" s="11">
        <f>Table1[[#This Row],[Profit]]/Table1[[#This Row],[COGS]]</f>
        <v>0.5</v>
      </c>
      <c r="T274" s="7" t="str">
        <f t="shared" si="34"/>
        <v>low</v>
      </c>
      <c r="U274" s="7" t="str">
        <f>IF(OR(Table1[[#This Row],[Country]]="United states of America",Table1[[#This Row],[Country]]="Canada",Table1[[#This Row],[Country]]="Mexico"),"North America",IF(OR(Table1[[#This Row],[Country]]="France",Table1[[#This Row],[Country]]="Germany"),"Europe","other"))</f>
        <v>Europe</v>
      </c>
    </row>
    <row r="275" spans="1:21">
      <c r="A275" s="12" t="s">
        <v>16</v>
      </c>
      <c r="B275" s="12" t="s">
        <v>28</v>
      </c>
      <c r="C275" s="13" t="s">
        <v>18</v>
      </c>
      <c r="D275" s="13" t="s">
        <v>34</v>
      </c>
      <c r="E275" s="12">
        <v>1117.5</v>
      </c>
      <c r="F275" s="13">
        <v>3</v>
      </c>
      <c r="G275" s="13">
        <v>20</v>
      </c>
      <c r="H275" s="8">
        <f t="shared" si="28"/>
        <v>22350</v>
      </c>
      <c r="I275" s="13">
        <v>1341</v>
      </c>
      <c r="J275" s="8">
        <f t="shared" si="29"/>
        <v>21009</v>
      </c>
      <c r="K275" s="13">
        <v>11175</v>
      </c>
      <c r="L275" s="8">
        <f t="shared" si="30"/>
        <v>18997.5</v>
      </c>
      <c r="M275" s="14">
        <v>41640</v>
      </c>
      <c r="N275" s="7">
        <f t="shared" si="31"/>
        <v>1</v>
      </c>
      <c r="O275" s="10" t="str">
        <f t="shared" si="32"/>
        <v>January</v>
      </c>
      <c r="P275" s="10" t="str">
        <f t="shared" si="33"/>
        <v>2014</v>
      </c>
      <c r="Q275" s="8">
        <f>Table1[[#This Row],[Profit]]/Table1[[#This Row],[Units Sold]]</f>
        <v>17</v>
      </c>
      <c r="R275" s="27">
        <f>Table1[[#This Row],[Profit]]/Table1[[#This Row],[ Sales]]</f>
        <v>0.9042553191489362</v>
      </c>
      <c r="S275" s="11">
        <f>Table1[[#This Row],[Profit]]/Table1[[#This Row],[COGS]]</f>
        <v>1.7</v>
      </c>
      <c r="T275" s="7" t="str">
        <f t="shared" si="34"/>
        <v>low</v>
      </c>
      <c r="U275" s="7" t="str">
        <f>IF(OR(Table1[[#This Row],[Country]]="United states of America",Table1[[#This Row],[Country]]="Canada",Table1[[#This Row],[Country]]="Mexico"),"North America",IF(OR(Table1[[#This Row],[Country]]="France",Table1[[#This Row],[Country]]="Germany"),"Europe","other"))</f>
        <v>North America</v>
      </c>
    </row>
    <row r="276" spans="1:21">
      <c r="A276" s="7" t="s">
        <v>21</v>
      </c>
      <c r="B276" s="7" t="s">
        <v>17</v>
      </c>
      <c r="C276" s="8" t="s">
        <v>18</v>
      </c>
      <c r="D276" s="8" t="s">
        <v>34</v>
      </c>
      <c r="E276" s="7">
        <v>2844</v>
      </c>
      <c r="F276" s="8">
        <v>3</v>
      </c>
      <c r="G276" s="8">
        <v>15</v>
      </c>
      <c r="H276" s="8">
        <f t="shared" si="28"/>
        <v>42660</v>
      </c>
      <c r="I276" s="8">
        <v>2559.6</v>
      </c>
      <c r="J276" s="8">
        <f t="shared" si="29"/>
        <v>40100.400000000001</v>
      </c>
      <c r="K276" s="8">
        <v>28440</v>
      </c>
      <c r="L276" s="8">
        <f t="shared" si="30"/>
        <v>34128</v>
      </c>
      <c r="M276" s="9">
        <v>41791</v>
      </c>
      <c r="N276" s="7">
        <f t="shared" si="31"/>
        <v>6</v>
      </c>
      <c r="O276" s="10" t="str">
        <f t="shared" si="32"/>
        <v>June</v>
      </c>
      <c r="P276" s="10" t="str">
        <f t="shared" si="33"/>
        <v>2014</v>
      </c>
      <c r="Q276" s="8">
        <f>Table1[[#This Row],[Profit]]/Table1[[#This Row],[Units Sold]]</f>
        <v>12</v>
      </c>
      <c r="R276" s="27">
        <f>Table1[[#This Row],[Profit]]/Table1[[#This Row],[ Sales]]</f>
        <v>0.85106382978723405</v>
      </c>
      <c r="S276" s="11">
        <f>Table1[[#This Row],[Profit]]/Table1[[#This Row],[COGS]]</f>
        <v>1.2</v>
      </c>
      <c r="T276" s="7" t="str">
        <f t="shared" si="34"/>
        <v>low</v>
      </c>
      <c r="U276" s="7" t="str">
        <f>IF(OR(Table1[[#This Row],[Country]]="United states of America",Table1[[#This Row],[Country]]="Canada",Table1[[#This Row],[Country]]="Mexico"),"North America",IF(OR(Table1[[#This Row],[Country]]="France",Table1[[#This Row],[Country]]="Germany"),"Europe","other"))</f>
        <v>North America</v>
      </c>
    </row>
    <row r="277" spans="1:21">
      <c r="A277" s="12" t="s">
        <v>25</v>
      </c>
      <c r="B277" s="12" t="s">
        <v>23</v>
      </c>
      <c r="C277" s="13" t="s">
        <v>18</v>
      </c>
      <c r="D277" s="13" t="s">
        <v>34</v>
      </c>
      <c r="E277" s="12">
        <v>562</v>
      </c>
      <c r="F277" s="13">
        <v>3</v>
      </c>
      <c r="G277" s="13">
        <v>12</v>
      </c>
      <c r="H277" s="8">
        <f t="shared" si="28"/>
        <v>6744</v>
      </c>
      <c r="I277" s="13">
        <v>404.64</v>
      </c>
      <c r="J277" s="8">
        <f t="shared" si="29"/>
        <v>6339.36</v>
      </c>
      <c r="K277" s="13">
        <v>1686</v>
      </c>
      <c r="L277" s="8">
        <f t="shared" si="30"/>
        <v>5058</v>
      </c>
      <c r="M277" s="14">
        <v>41883</v>
      </c>
      <c r="N277" s="7">
        <f t="shared" si="31"/>
        <v>9</v>
      </c>
      <c r="O277" s="10" t="str">
        <f t="shared" si="32"/>
        <v>September</v>
      </c>
      <c r="P277" s="10" t="str">
        <f t="shared" si="33"/>
        <v>2014</v>
      </c>
      <c r="Q277" s="8">
        <f>Table1[[#This Row],[Profit]]/Table1[[#This Row],[Units Sold]]</f>
        <v>9</v>
      </c>
      <c r="R277" s="27">
        <f>Table1[[#This Row],[Profit]]/Table1[[#This Row],[ Sales]]</f>
        <v>0.7978723404255319</v>
      </c>
      <c r="S277" s="11">
        <f>Table1[[#This Row],[Profit]]/Table1[[#This Row],[COGS]]</f>
        <v>3</v>
      </c>
      <c r="T277" s="7" t="str">
        <f t="shared" si="34"/>
        <v>low</v>
      </c>
      <c r="U277" s="7" t="str">
        <f>IF(OR(Table1[[#This Row],[Country]]="United states of America",Table1[[#This Row],[Country]]="Canada",Table1[[#This Row],[Country]]="Mexico"),"North America",IF(OR(Table1[[#This Row],[Country]]="France",Table1[[#This Row],[Country]]="Germany"),"Europe","other"))</f>
        <v>North America</v>
      </c>
    </row>
    <row r="278" spans="1:21">
      <c r="A278" s="7" t="s">
        <v>25</v>
      </c>
      <c r="B278" s="7" t="s">
        <v>17</v>
      </c>
      <c r="C278" s="8" t="s">
        <v>18</v>
      </c>
      <c r="D278" s="8" t="s">
        <v>34</v>
      </c>
      <c r="E278" s="7">
        <v>2299</v>
      </c>
      <c r="F278" s="8">
        <v>3</v>
      </c>
      <c r="G278" s="8">
        <v>12</v>
      </c>
      <c r="H278" s="8">
        <f t="shared" si="28"/>
        <v>27588</v>
      </c>
      <c r="I278" s="8">
        <v>1655.28</v>
      </c>
      <c r="J278" s="8">
        <f t="shared" si="29"/>
        <v>25932.720000000001</v>
      </c>
      <c r="K278" s="8">
        <v>6897</v>
      </c>
      <c r="L278" s="8">
        <f t="shared" si="30"/>
        <v>20691</v>
      </c>
      <c r="M278" s="9">
        <v>41548</v>
      </c>
      <c r="N278" s="7">
        <f t="shared" si="31"/>
        <v>10</v>
      </c>
      <c r="O278" s="10" t="str">
        <f t="shared" si="32"/>
        <v>October</v>
      </c>
      <c r="P278" s="10" t="str">
        <f t="shared" si="33"/>
        <v>2013</v>
      </c>
      <c r="Q278" s="8">
        <f>Table1[[#This Row],[Profit]]/Table1[[#This Row],[Units Sold]]</f>
        <v>9</v>
      </c>
      <c r="R278" s="27">
        <f>Table1[[#This Row],[Profit]]/Table1[[#This Row],[ Sales]]</f>
        <v>0.7978723404255319</v>
      </c>
      <c r="S278" s="11">
        <f>Table1[[#This Row],[Profit]]/Table1[[#This Row],[COGS]]</f>
        <v>3</v>
      </c>
      <c r="T278" s="7" t="str">
        <f t="shared" si="34"/>
        <v>low</v>
      </c>
      <c r="U278" s="7" t="str">
        <f>IF(OR(Table1[[#This Row],[Country]]="United states of America",Table1[[#This Row],[Country]]="Canada",Table1[[#This Row],[Country]]="Mexico"),"North America",IF(OR(Table1[[#This Row],[Country]]="France",Table1[[#This Row],[Country]]="Germany"),"Europe","other"))</f>
        <v>North America</v>
      </c>
    </row>
    <row r="279" spans="1:21">
      <c r="A279" s="12" t="s">
        <v>21</v>
      </c>
      <c r="B279" s="12" t="s">
        <v>28</v>
      </c>
      <c r="C279" s="13" t="s">
        <v>18</v>
      </c>
      <c r="D279" s="13" t="s">
        <v>34</v>
      </c>
      <c r="E279" s="12">
        <v>2030</v>
      </c>
      <c r="F279" s="13">
        <v>3</v>
      </c>
      <c r="G279" s="13">
        <v>15</v>
      </c>
      <c r="H279" s="8">
        <f t="shared" si="28"/>
        <v>30450</v>
      </c>
      <c r="I279" s="13">
        <v>1827</v>
      </c>
      <c r="J279" s="8">
        <f t="shared" si="29"/>
        <v>28623</v>
      </c>
      <c r="K279" s="13">
        <v>20300</v>
      </c>
      <c r="L279" s="8">
        <f t="shared" si="30"/>
        <v>24360</v>
      </c>
      <c r="M279" s="14">
        <v>41944</v>
      </c>
      <c r="N279" s="7">
        <f t="shared" si="31"/>
        <v>11</v>
      </c>
      <c r="O279" s="10" t="str">
        <f t="shared" si="32"/>
        <v>November</v>
      </c>
      <c r="P279" s="10" t="str">
        <f t="shared" si="33"/>
        <v>2014</v>
      </c>
      <c r="Q279" s="8">
        <f>Table1[[#This Row],[Profit]]/Table1[[#This Row],[Units Sold]]</f>
        <v>12</v>
      </c>
      <c r="R279" s="27">
        <f>Table1[[#This Row],[Profit]]/Table1[[#This Row],[ Sales]]</f>
        <v>0.85106382978723405</v>
      </c>
      <c r="S279" s="11">
        <f>Table1[[#This Row],[Profit]]/Table1[[#This Row],[COGS]]</f>
        <v>1.2</v>
      </c>
      <c r="T279" s="7" t="str">
        <f t="shared" si="34"/>
        <v>low</v>
      </c>
      <c r="U279" s="7" t="str">
        <f>IF(OR(Table1[[#This Row],[Country]]="United states of America",Table1[[#This Row],[Country]]="Canada",Table1[[#This Row],[Country]]="Mexico"),"North America",IF(OR(Table1[[#This Row],[Country]]="France",Table1[[#This Row],[Country]]="Germany"),"Europe","other"))</f>
        <v>North America</v>
      </c>
    </row>
    <row r="280" spans="1:21">
      <c r="A280" s="7" t="s">
        <v>16</v>
      </c>
      <c r="B280" s="7" t="s">
        <v>28</v>
      </c>
      <c r="C280" s="8" t="s">
        <v>18</v>
      </c>
      <c r="D280" s="8" t="s">
        <v>34</v>
      </c>
      <c r="E280" s="7">
        <v>263</v>
      </c>
      <c r="F280" s="8">
        <v>3</v>
      </c>
      <c r="G280" s="8">
        <v>7</v>
      </c>
      <c r="H280" s="8">
        <f t="shared" si="28"/>
        <v>1841</v>
      </c>
      <c r="I280" s="8">
        <v>110.46</v>
      </c>
      <c r="J280" s="8">
        <f t="shared" si="29"/>
        <v>1730.54</v>
      </c>
      <c r="K280" s="8">
        <v>1315</v>
      </c>
      <c r="L280" s="8">
        <f t="shared" si="30"/>
        <v>1052</v>
      </c>
      <c r="M280" s="9">
        <v>41579</v>
      </c>
      <c r="N280" s="7">
        <f t="shared" si="31"/>
        <v>11</v>
      </c>
      <c r="O280" s="10" t="str">
        <f t="shared" si="32"/>
        <v>November</v>
      </c>
      <c r="P280" s="10" t="str">
        <f t="shared" si="33"/>
        <v>2013</v>
      </c>
      <c r="Q280" s="8">
        <f>Table1[[#This Row],[Profit]]/Table1[[#This Row],[Units Sold]]</f>
        <v>4</v>
      </c>
      <c r="R280" s="27">
        <f>Table1[[#This Row],[Profit]]/Table1[[#This Row],[ Sales]]</f>
        <v>0.60790273556231</v>
      </c>
      <c r="S280" s="11">
        <f>Table1[[#This Row],[Profit]]/Table1[[#This Row],[COGS]]</f>
        <v>0.8</v>
      </c>
      <c r="T280" s="7" t="str">
        <f t="shared" si="34"/>
        <v>low</v>
      </c>
      <c r="U280" s="7" t="str">
        <f>IF(OR(Table1[[#This Row],[Country]]="United states of America",Table1[[#This Row],[Country]]="Canada",Table1[[#This Row],[Country]]="Mexico"),"North America",IF(OR(Table1[[#This Row],[Country]]="France",Table1[[#This Row],[Country]]="Germany"),"Europe","other"))</f>
        <v>North America</v>
      </c>
    </row>
    <row r="281" spans="1:21">
      <c r="A281" s="12" t="s">
        <v>26</v>
      </c>
      <c r="B281" s="12" t="s">
        <v>20</v>
      </c>
      <c r="C281" s="13" t="s">
        <v>18</v>
      </c>
      <c r="D281" s="13" t="s">
        <v>34</v>
      </c>
      <c r="E281" s="12">
        <v>887</v>
      </c>
      <c r="F281" s="13">
        <v>3</v>
      </c>
      <c r="G281" s="13">
        <v>125</v>
      </c>
      <c r="H281" s="8">
        <f t="shared" si="28"/>
        <v>110875</v>
      </c>
      <c r="I281" s="13">
        <v>6652.5</v>
      </c>
      <c r="J281" s="8">
        <f t="shared" si="29"/>
        <v>104222.5</v>
      </c>
      <c r="K281" s="13">
        <v>106440</v>
      </c>
      <c r="L281" s="8">
        <f t="shared" si="30"/>
        <v>108214</v>
      </c>
      <c r="M281" s="14">
        <v>41609</v>
      </c>
      <c r="N281" s="7">
        <f t="shared" si="31"/>
        <v>12</v>
      </c>
      <c r="O281" s="10" t="str">
        <f t="shared" si="32"/>
        <v>December</v>
      </c>
      <c r="P281" s="10" t="str">
        <f t="shared" si="33"/>
        <v>2013</v>
      </c>
      <c r="Q281" s="8">
        <f>Table1[[#This Row],[Profit]]/Table1[[#This Row],[Units Sold]]</f>
        <v>122</v>
      </c>
      <c r="R281" s="27">
        <f>Table1[[#This Row],[Profit]]/Table1[[#This Row],[ Sales]]</f>
        <v>1.0382978723404255</v>
      </c>
      <c r="S281" s="11">
        <f>Table1[[#This Row],[Profit]]/Table1[[#This Row],[COGS]]</f>
        <v>1.0166666666666666</v>
      </c>
      <c r="T281" s="7" t="str">
        <f t="shared" si="34"/>
        <v>mid</v>
      </c>
      <c r="U281" s="7" t="str">
        <f>IF(OR(Table1[[#This Row],[Country]]="United states of America",Table1[[#This Row],[Country]]="Canada",Table1[[#This Row],[Country]]="Mexico"),"North America",IF(OR(Table1[[#This Row],[Country]]="France",Table1[[#This Row],[Country]]="Germany"),"Europe","other"))</f>
        <v>Europe</v>
      </c>
    </row>
    <row r="282" spans="1:21">
      <c r="A282" s="7" t="s">
        <v>16</v>
      </c>
      <c r="B282" s="7" t="s">
        <v>23</v>
      </c>
      <c r="C282" s="8" t="s">
        <v>24</v>
      </c>
      <c r="D282" s="8" t="s">
        <v>34</v>
      </c>
      <c r="E282" s="7">
        <v>980</v>
      </c>
      <c r="F282" s="8">
        <v>5</v>
      </c>
      <c r="G282" s="8">
        <v>350</v>
      </c>
      <c r="H282" s="8">
        <f t="shared" si="28"/>
        <v>343000</v>
      </c>
      <c r="I282" s="8">
        <v>20580</v>
      </c>
      <c r="J282" s="8">
        <f t="shared" si="29"/>
        <v>322420</v>
      </c>
      <c r="K282" s="8">
        <v>254800</v>
      </c>
      <c r="L282" s="8">
        <f t="shared" si="30"/>
        <v>338100</v>
      </c>
      <c r="M282" s="9">
        <v>41730</v>
      </c>
      <c r="N282" s="7">
        <f t="shared" si="31"/>
        <v>4</v>
      </c>
      <c r="O282" s="10" t="str">
        <f t="shared" si="32"/>
        <v>April</v>
      </c>
      <c r="P282" s="10" t="str">
        <f t="shared" si="33"/>
        <v>2014</v>
      </c>
      <c r="Q282" s="8">
        <f>Table1[[#This Row],[Profit]]/Table1[[#This Row],[Units Sold]]</f>
        <v>345</v>
      </c>
      <c r="R282" s="27">
        <f>Table1[[#This Row],[Profit]]/Table1[[#This Row],[ Sales]]</f>
        <v>1.0486322188449848</v>
      </c>
      <c r="S282" s="11">
        <f>Table1[[#This Row],[Profit]]/Table1[[#This Row],[COGS]]</f>
        <v>1.3269230769230769</v>
      </c>
      <c r="T282" s="7" t="str">
        <f t="shared" si="34"/>
        <v>high</v>
      </c>
      <c r="U282" s="7" t="str">
        <f>IF(OR(Table1[[#This Row],[Country]]="United states of America",Table1[[#This Row],[Country]]="Canada",Table1[[#This Row],[Country]]="Mexico"),"North America",IF(OR(Table1[[#This Row],[Country]]="France",Table1[[#This Row],[Country]]="Germany"),"Europe","other"))</f>
        <v>North America</v>
      </c>
    </row>
    <row r="283" spans="1:21">
      <c r="A283" s="12" t="s">
        <v>16</v>
      </c>
      <c r="B283" s="12" t="s">
        <v>20</v>
      </c>
      <c r="C283" s="13" t="s">
        <v>24</v>
      </c>
      <c r="D283" s="13" t="s">
        <v>34</v>
      </c>
      <c r="E283" s="12">
        <v>1460</v>
      </c>
      <c r="F283" s="13">
        <v>5</v>
      </c>
      <c r="G283" s="13">
        <v>350</v>
      </c>
      <c r="H283" s="8">
        <f t="shared" si="28"/>
        <v>511000</v>
      </c>
      <c r="I283" s="13">
        <v>30660</v>
      </c>
      <c r="J283" s="8">
        <f t="shared" si="29"/>
        <v>480340</v>
      </c>
      <c r="K283" s="13">
        <v>379600</v>
      </c>
      <c r="L283" s="8">
        <f t="shared" si="30"/>
        <v>503700</v>
      </c>
      <c r="M283" s="14">
        <v>41760</v>
      </c>
      <c r="N283" s="7">
        <f t="shared" si="31"/>
        <v>5</v>
      </c>
      <c r="O283" s="10" t="str">
        <f t="shared" si="32"/>
        <v>May</v>
      </c>
      <c r="P283" s="10" t="str">
        <f t="shared" si="33"/>
        <v>2014</v>
      </c>
      <c r="Q283" s="8">
        <f>Table1[[#This Row],[Profit]]/Table1[[#This Row],[Units Sold]]</f>
        <v>345</v>
      </c>
      <c r="R283" s="27">
        <f>Table1[[#This Row],[Profit]]/Table1[[#This Row],[ Sales]]</f>
        <v>1.0486322188449848</v>
      </c>
      <c r="S283" s="11">
        <f>Table1[[#This Row],[Profit]]/Table1[[#This Row],[COGS]]</f>
        <v>1.3269230769230769</v>
      </c>
      <c r="T283" s="7" t="str">
        <f t="shared" si="34"/>
        <v>high</v>
      </c>
      <c r="U283" s="7" t="str">
        <f>IF(OR(Table1[[#This Row],[Country]]="United states of America",Table1[[#This Row],[Country]]="Canada",Table1[[#This Row],[Country]]="Mexico"),"North America",IF(OR(Table1[[#This Row],[Country]]="France",Table1[[#This Row],[Country]]="Germany"),"Europe","other"))</f>
        <v>Europe</v>
      </c>
    </row>
    <row r="284" spans="1:21">
      <c r="A284" s="7" t="s">
        <v>16</v>
      </c>
      <c r="B284" s="7" t="s">
        <v>22</v>
      </c>
      <c r="C284" s="8" t="s">
        <v>24</v>
      </c>
      <c r="D284" s="8" t="s">
        <v>34</v>
      </c>
      <c r="E284" s="7">
        <v>1403</v>
      </c>
      <c r="F284" s="8">
        <v>5</v>
      </c>
      <c r="G284" s="8">
        <v>7</v>
      </c>
      <c r="H284" s="8">
        <f t="shared" si="28"/>
        <v>9821</v>
      </c>
      <c r="I284" s="8">
        <v>589.26</v>
      </c>
      <c r="J284" s="8">
        <f t="shared" si="29"/>
        <v>9231.74</v>
      </c>
      <c r="K284" s="8">
        <v>7015</v>
      </c>
      <c r="L284" s="8">
        <f t="shared" si="30"/>
        <v>2806</v>
      </c>
      <c r="M284" s="9">
        <v>41548</v>
      </c>
      <c r="N284" s="7">
        <f t="shared" si="31"/>
        <v>10</v>
      </c>
      <c r="O284" s="10" t="str">
        <f t="shared" si="32"/>
        <v>October</v>
      </c>
      <c r="P284" s="10" t="str">
        <f t="shared" si="33"/>
        <v>2013</v>
      </c>
      <c r="Q284" s="8">
        <f>Table1[[#This Row],[Profit]]/Table1[[#This Row],[Units Sold]]</f>
        <v>2</v>
      </c>
      <c r="R284" s="27">
        <f>Table1[[#This Row],[Profit]]/Table1[[#This Row],[ Sales]]</f>
        <v>0.303951367781155</v>
      </c>
      <c r="S284" s="11">
        <f>Table1[[#This Row],[Profit]]/Table1[[#This Row],[COGS]]</f>
        <v>0.4</v>
      </c>
      <c r="T284" s="7" t="str">
        <f t="shared" si="34"/>
        <v>low</v>
      </c>
      <c r="U284" s="7" t="str">
        <f>IF(OR(Table1[[#This Row],[Country]]="United states of America",Table1[[#This Row],[Country]]="Canada",Table1[[#This Row],[Country]]="Mexico"),"North America",IF(OR(Table1[[#This Row],[Country]]="France",Table1[[#This Row],[Country]]="Germany"),"Europe","other"))</f>
        <v>Europe</v>
      </c>
    </row>
    <row r="285" spans="1:21">
      <c r="A285" s="12" t="s">
        <v>25</v>
      </c>
      <c r="B285" s="12" t="s">
        <v>28</v>
      </c>
      <c r="C285" s="13" t="s">
        <v>24</v>
      </c>
      <c r="D285" s="13" t="s">
        <v>34</v>
      </c>
      <c r="E285" s="12">
        <v>2723</v>
      </c>
      <c r="F285" s="13">
        <v>5</v>
      </c>
      <c r="G285" s="13">
        <v>12</v>
      </c>
      <c r="H285" s="8">
        <f t="shared" si="28"/>
        <v>32676</v>
      </c>
      <c r="I285" s="13">
        <v>1960.56</v>
      </c>
      <c r="J285" s="8">
        <f t="shared" si="29"/>
        <v>30715.439999999999</v>
      </c>
      <c r="K285" s="13">
        <v>8169</v>
      </c>
      <c r="L285" s="8">
        <f t="shared" si="30"/>
        <v>19061</v>
      </c>
      <c r="M285" s="14">
        <v>41944</v>
      </c>
      <c r="N285" s="7">
        <f t="shared" si="31"/>
        <v>11</v>
      </c>
      <c r="O285" s="10" t="str">
        <f t="shared" si="32"/>
        <v>November</v>
      </c>
      <c r="P285" s="10" t="str">
        <f t="shared" si="33"/>
        <v>2014</v>
      </c>
      <c r="Q285" s="8">
        <f>Table1[[#This Row],[Profit]]/Table1[[#This Row],[Units Sold]]</f>
        <v>7</v>
      </c>
      <c r="R285" s="27">
        <f>Table1[[#This Row],[Profit]]/Table1[[#This Row],[ Sales]]</f>
        <v>0.62056737588652489</v>
      </c>
      <c r="S285" s="11">
        <f>Table1[[#This Row],[Profit]]/Table1[[#This Row],[COGS]]</f>
        <v>2.3333333333333335</v>
      </c>
      <c r="T285" s="7" t="str">
        <f t="shared" si="34"/>
        <v>low</v>
      </c>
      <c r="U285" s="7" t="str">
        <f>IF(OR(Table1[[#This Row],[Country]]="United states of America",Table1[[#This Row],[Country]]="Canada",Table1[[#This Row],[Country]]="Mexico"),"North America",IF(OR(Table1[[#This Row],[Country]]="France",Table1[[#This Row],[Country]]="Germany"),"Europe","other"))</f>
        <v>North America</v>
      </c>
    </row>
    <row r="286" spans="1:21">
      <c r="A286" s="7" t="s">
        <v>16</v>
      </c>
      <c r="B286" s="7" t="s">
        <v>22</v>
      </c>
      <c r="C286" s="8" t="s">
        <v>29</v>
      </c>
      <c r="D286" s="8" t="s">
        <v>34</v>
      </c>
      <c r="E286" s="7">
        <v>1496</v>
      </c>
      <c r="F286" s="8">
        <v>10</v>
      </c>
      <c r="G286" s="8">
        <v>350</v>
      </c>
      <c r="H286" s="8">
        <f t="shared" si="28"/>
        <v>523600</v>
      </c>
      <c r="I286" s="8">
        <v>31416</v>
      </c>
      <c r="J286" s="8">
        <f t="shared" si="29"/>
        <v>492184</v>
      </c>
      <c r="K286" s="8">
        <v>388960</v>
      </c>
      <c r="L286" s="8">
        <f t="shared" si="30"/>
        <v>508640</v>
      </c>
      <c r="M286" s="9">
        <v>41791</v>
      </c>
      <c r="N286" s="7">
        <f t="shared" si="31"/>
        <v>6</v>
      </c>
      <c r="O286" s="10" t="str">
        <f t="shared" si="32"/>
        <v>June</v>
      </c>
      <c r="P286" s="10" t="str">
        <f t="shared" si="33"/>
        <v>2014</v>
      </c>
      <c r="Q286" s="8">
        <f>Table1[[#This Row],[Profit]]/Table1[[#This Row],[Units Sold]]</f>
        <v>340</v>
      </c>
      <c r="R286" s="27">
        <f>Table1[[#This Row],[Profit]]/Table1[[#This Row],[ Sales]]</f>
        <v>1.0334346504559271</v>
      </c>
      <c r="S286" s="11">
        <f>Table1[[#This Row],[Profit]]/Table1[[#This Row],[COGS]]</f>
        <v>1.3076923076923077</v>
      </c>
      <c r="T286" s="7" t="str">
        <f t="shared" si="34"/>
        <v>high</v>
      </c>
      <c r="U286" s="7" t="str">
        <f>IF(OR(Table1[[#This Row],[Country]]="United states of America",Table1[[#This Row],[Country]]="Canada",Table1[[#This Row],[Country]]="Mexico"),"North America",IF(OR(Table1[[#This Row],[Country]]="France",Table1[[#This Row],[Country]]="Germany"),"Europe","other"))</f>
        <v>Europe</v>
      </c>
    </row>
    <row r="287" spans="1:21">
      <c r="A287" s="12" t="s">
        <v>25</v>
      </c>
      <c r="B287" s="12" t="s">
        <v>17</v>
      </c>
      <c r="C287" s="13" t="s">
        <v>29</v>
      </c>
      <c r="D287" s="13" t="s">
        <v>34</v>
      </c>
      <c r="E287" s="12">
        <v>2299</v>
      </c>
      <c r="F287" s="13">
        <v>10</v>
      </c>
      <c r="G287" s="13">
        <v>12</v>
      </c>
      <c r="H287" s="8">
        <f t="shared" si="28"/>
        <v>27588</v>
      </c>
      <c r="I287" s="13">
        <v>1655.28</v>
      </c>
      <c r="J287" s="8">
        <f t="shared" si="29"/>
        <v>25932.720000000001</v>
      </c>
      <c r="K287" s="13">
        <v>6897</v>
      </c>
      <c r="L287" s="8">
        <f t="shared" si="30"/>
        <v>4598</v>
      </c>
      <c r="M287" s="14">
        <v>41548</v>
      </c>
      <c r="N287" s="7">
        <f t="shared" si="31"/>
        <v>10</v>
      </c>
      <c r="O287" s="10" t="str">
        <f t="shared" si="32"/>
        <v>October</v>
      </c>
      <c r="P287" s="10" t="str">
        <f t="shared" si="33"/>
        <v>2013</v>
      </c>
      <c r="Q287" s="8">
        <f>Table1[[#This Row],[Profit]]/Table1[[#This Row],[Units Sold]]</f>
        <v>2</v>
      </c>
      <c r="R287" s="27">
        <f>Table1[[#This Row],[Profit]]/Table1[[#This Row],[ Sales]]</f>
        <v>0.17730496453900707</v>
      </c>
      <c r="S287" s="11">
        <f>Table1[[#This Row],[Profit]]/Table1[[#This Row],[COGS]]</f>
        <v>0.66666666666666663</v>
      </c>
      <c r="T287" s="7" t="str">
        <f t="shared" si="34"/>
        <v>low</v>
      </c>
      <c r="U287" s="7" t="str">
        <f>IF(OR(Table1[[#This Row],[Country]]="United states of America",Table1[[#This Row],[Country]]="Canada",Table1[[#This Row],[Country]]="Mexico"),"North America",IF(OR(Table1[[#This Row],[Country]]="France",Table1[[#This Row],[Country]]="Germany"),"Europe","other"))</f>
        <v>North America</v>
      </c>
    </row>
    <row r="288" spans="1:21">
      <c r="A288" s="7" t="s">
        <v>16</v>
      </c>
      <c r="B288" s="7" t="s">
        <v>28</v>
      </c>
      <c r="C288" s="8" t="s">
        <v>29</v>
      </c>
      <c r="D288" s="8" t="s">
        <v>34</v>
      </c>
      <c r="E288" s="7">
        <v>727</v>
      </c>
      <c r="F288" s="8">
        <v>10</v>
      </c>
      <c r="G288" s="8">
        <v>350</v>
      </c>
      <c r="H288" s="8">
        <f t="shared" si="28"/>
        <v>254450</v>
      </c>
      <c r="I288" s="8">
        <v>15267</v>
      </c>
      <c r="J288" s="8">
        <f t="shared" si="29"/>
        <v>239183</v>
      </c>
      <c r="K288" s="8">
        <v>189020</v>
      </c>
      <c r="L288" s="8">
        <f t="shared" si="30"/>
        <v>247180</v>
      </c>
      <c r="M288" s="9">
        <v>41548</v>
      </c>
      <c r="N288" s="7">
        <f t="shared" si="31"/>
        <v>10</v>
      </c>
      <c r="O288" s="10" t="str">
        <f t="shared" si="32"/>
        <v>October</v>
      </c>
      <c r="P288" s="10" t="str">
        <f t="shared" si="33"/>
        <v>2013</v>
      </c>
      <c r="Q288" s="8">
        <f>Table1[[#This Row],[Profit]]/Table1[[#This Row],[Units Sold]]</f>
        <v>340</v>
      </c>
      <c r="R288" s="27">
        <f>Table1[[#This Row],[Profit]]/Table1[[#This Row],[ Sales]]</f>
        <v>1.0334346504559271</v>
      </c>
      <c r="S288" s="11">
        <f>Table1[[#This Row],[Profit]]/Table1[[#This Row],[COGS]]</f>
        <v>1.3076923076923077</v>
      </c>
      <c r="T288" s="7" t="str">
        <f t="shared" si="34"/>
        <v>high</v>
      </c>
      <c r="U288" s="7" t="str">
        <f>IF(OR(Table1[[#This Row],[Country]]="United states of America",Table1[[#This Row],[Country]]="Canada",Table1[[#This Row],[Country]]="Mexico"),"North America",IF(OR(Table1[[#This Row],[Country]]="France",Table1[[#This Row],[Country]]="Germany"),"Europe","other"))</f>
        <v>North America</v>
      </c>
    </row>
    <row r="289" spans="1:21">
      <c r="A289" s="12" t="s">
        <v>26</v>
      </c>
      <c r="B289" s="12" t="s">
        <v>17</v>
      </c>
      <c r="C289" s="13" t="s">
        <v>30</v>
      </c>
      <c r="D289" s="13" t="s">
        <v>34</v>
      </c>
      <c r="E289" s="12">
        <v>952</v>
      </c>
      <c r="F289" s="13">
        <v>120</v>
      </c>
      <c r="G289" s="13">
        <v>125</v>
      </c>
      <c r="H289" s="8">
        <f t="shared" si="28"/>
        <v>119000</v>
      </c>
      <c r="I289" s="13">
        <v>7140</v>
      </c>
      <c r="J289" s="8">
        <f t="shared" si="29"/>
        <v>111860</v>
      </c>
      <c r="K289" s="13">
        <v>114240</v>
      </c>
      <c r="L289" s="8">
        <f t="shared" si="30"/>
        <v>4760</v>
      </c>
      <c r="M289" s="14">
        <v>41671</v>
      </c>
      <c r="N289" s="7">
        <f t="shared" si="31"/>
        <v>2</v>
      </c>
      <c r="O289" s="10" t="str">
        <f t="shared" si="32"/>
        <v>February</v>
      </c>
      <c r="P289" s="10" t="str">
        <f t="shared" si="33"/>
        <v>2014</v>
      </c>
      <c r="Q289" s="8">
        <f>Table1[[#This Row],[Profit]]/Table1[[#This Row],[Units Sold]]</f>
        <v>5</v>
      </c>
      <c r="R289" s="27">
        <f>Table1[[#This Row],[Profit]]/Table1[[#This Row],[ Sales]]</f>
        <v>4.2553191489361701E-2</v>
      </c>
      <c r="S289" s="11">
        <f>Table1[[#This Row],[Profit]]/Table1[[#This Row],[COGS]]</f>
        <v>4.1666666666666664E-2</v>
      </c>
      <c r="T289" s="7" t="str">
        <f t="shared" si="34"/>
        <v>mid</v>
      </c>
      <c r="U289" s="7" t="str">
        <f>IF(OR(Table1[[#This Row],[Country]]="United states of America",Table1[[#This Row],[Country]]="Canada",Table1[[#This Row],[Country]]="Mexico"),"North America",IF(OR(Table1[[#This Row],[Country]]="France",Table1[[#This Row],[Country]]="Germany"),"Europe","other"))</f>
        <v>North America</v>
      </c>
    </row>
    <row r="290" spans="1:21">
      <c r="A290" s="7" t="s">
        <v>26</v>
      </c>
      <c r="B290" s="7" t="s">
        <v>28</v>
      </c>
      <c r="C290" s="8" t="s">
        <v>30</v>
      </c>
      <c r="D290" s="8" t="s">
        <v>34</v>
      </c>
      <c r="E290" s="7">
        <v>2755</v>
      </c>
      <c r="F290" s="8">
        <v>120</v>
      </c>
      <c r="G290" s="8">
        <v>125</v>
      </c>
      <c r="H290" s="8">
        <f t="shared" si="28"/>
        <v>344375</v>
      </c>
      <c r="I290" s="8">
        <v>20662.5</v>
      </c>
      <c r="J290" s="8">
        <f t="shared" si="29"/>
        <v>323712.5</v>
      </c>
      <c r="K290" s="8">
        <v>330600</v>
      </c>
      <c r="L290" s="8">
        <f t="shared" si="30"/>
        <v>13775</v>
      </c>
      <c r="M290" s="9">
        <v>41671</v>
      </c>
      <c r="N290" s="7">
        <f t="shared" si="31"/>
        <v>2</v>
      </c>
      <c r="O290" s="10" t="str">
        <f t="shared" si="32"/>
        <v>February</v>
      </c>
      <c r="P290" s="10" t="str">
        <f t="shared" si="33"/>
        <v>2014</v>
      </c>
      <c r="Q290" s="8">
        <f>Table1[[#This Row],[Profit]]/Table1[[#This Row],[Units Sold]]</f>
        <v>5</v>
      </c>
      <c r="R290" s="27">
        <f>Table1[[#This Row],[Profit]]/Table1[[#This Row],[ Sales]]</f>
        <v>4.2553191489361701E-2</v>
      </c>
      <c r="S290" s="11">
        <f>Table1[[#This Row],[Profit]]/Table1[[#This Row],[COGS]]</f>
        <v>4.1666666666666664E-2</v>
      </c>
      <c r="T290" s="7" t="str">
        <f t="shared" si="34"/>
        <v>mid</v>
      </c>
      <c r="U290" s="7" t="str">
        <f>IF(OR(Table1[[#This Row],[Country]]="United states of America",Table1[[#This Row],[Country]]="Canada",Table1[[#This Row],[Country]]="Mexico"),"North America",IF(OR(Table1[[#This Row],[Country]]="France",Table1[[#This Row],[Country]]="Germany"),"Europe","other"))</f>
        <v>North America</v>
      </c>
    </row>
    <row r="291" spans="1:21">
      <c r="A291" s="12" t="s">
        <v>21</v>
      </c>
      <c r="B291" s="12" t="s">
        <v>20</v>
      </c>
      <c r="C291" s="13" t="s">
        <v>30</v>
      </c>
      <c r="D291" s="13" t="s">
        <v>34</v>
      </c>
      <c r="E291" s="12">
        <v>1530</v>
      </c>
      <c r="F291" s="13">
        <v>120</v>
      </c>
      <c r="G291" s="13">
        <v>15</v>
      </c>
      <c r="H291" s="8">
        <f t="shared" si="28"/>
        <v>22950</v>
      </c>
      <c r="I291" s="13">
        <v>1377</v>
      </c>
      <c r="J291" s="8">
        <f t="shared" si="29"/>
        <v>21573</v>
      </c>
      <c r="K291" s="13">
        <v>15300</v>
      </c>
      <c r="L291" s="8">
        <f t="shared" si="30"/>
        <v>-160650</v>
      </c>
      <c r="M291" s="14">
        <v>41760</v>
      </c>
      <c r="N291" s="7">
        <f t="shared" si="31"/>
        <v>5</v>
      </c>
      <c r="O291" s="10" t="str">
        <f t="shared" si="32"/>
        <v>May</v>
      </c>
      <c r="P291" s="10" t="str">
        <f t="shared" si="33"/>
        <v>2014</v>
      </c>
      <c r="Q291" s="8">
        <f>Table1[[#This Row],[Profit]]/Table1[[#This Row],[Units Sold]]</f>
        <v>-105</v>
      </c>
      <c r="R291" s="27">
        <f>Table1[[#This Row],[Profit]]/Table1[[#This Row],[ Sales]]</f>
        <v>-7.4468085106382977</v>
      </c>
      <c r="S291" s="11">
        <f>Table1[[#This Row],[Profit]]/Table1[[#This Row],[COGS]]</f>
        <v>-10.5</v>
      </c>
      <c r="T291" s="7" t="str">
        <f t="shared" si="34"/>
        <v>low</v>
      </c>
      <c r="U291" s="7" t="str">
        <f>IF(OR(Table1[[#This Row],[Country]]="United states of America",Table1[[#This Row],[Country]]="Canada",Table1[[#This Row],[Country]]="Mexico"),"North America",IF(OR(Table1[[#This Row],[Country]]="France",Table1[[#This Row],[Country]]="Germany"),"Europe","other"))</f>
        <v>Europe</v>
      </c>
    </row>
    <row r="292" spans="1:21">
      <c r="A292" s="7" t="s">
        <v>16</v>
      </c>
      <c r="B292" s="7" t="s">
        <v>22</v>
      </c>
      <c r="C292" s="8" t="s">
        <v>30</v>
      </c>
      <c r="D292" s="8" t="s">
        <v>34</v>
      </c>
      <c r="E292" s="7">
        <v>1496</v>
      </c>
      <c r="F292" s="8">
        <v>120</v>
      </c>
      <c r="G292" s="8">
        <v>350</v>
      </c>
      <c r="H292" s="8">
        <f t="shared" si="28"/>
        <v>523600</v>
      </c>
      <c r="I292" s="8">
        <v>31416</v>
      </c>
      <c r="J292" s="8">
        <f t="shared" si="29"/>
        <v>492184</v>
      </c>
      <c r="K292" s="8">
        <v>388960</v>
      </c>
      <c r="L292" s="8">
        <f t="shared" si="30"/>
        <v>344080</v>
      </c>
      <c r="M292" s="9">
        <v>41791</v>
      </c>
      <c r="N292" s="7">
        <f t="shared" si="31"/>
        <v>6</v>
      </c>
      <c r="O292" s="10" t="str">
        <f t="shared" si="32"/>
        <v>June</v>
      </c>
      <c r="P292" s="10" t="str">
        <f t="shared" si="33"/>
        <v>2014</v>
      </c>
      <c r="Q292" s="8">
        <f>Table1[[#This Row],[Profit]]/Table1[[#This Row],[Units Sold]]</f>
        <v>230</v>
      </c>
      <c r="R292" s="27">
        <f>Table1[[#This Row],[Profit]]/Table1[[#This Row],[ Sales]]</f>
        <v>0.69908814589665658</v>
      </c>
      <c r="S292" s="11">
        <f>Table1[[#This Row],[Profit]]/Table1[[#This Row],[COGS]]</f>
        <v>0.88461538461538458</v>
      </c>
      <c r="T292" s="7" t="str">
        <f t="shared" si="34"/>
        <v>high</v>
      </c>
      <c r="U292" s="7" t="str">
        <f>IF(OR(Table1[[#This Row],[Country]]="United states of America",Table1[[#This Row],[Country]]="Canada",Table1[[#This Row],[Country]]="Mexico"),"North America",IF(OR(Table1[[#This Row],[Country]]="France",Table1[[#This Row],[Country]]="Germany"),"Europe","other"))</f>
        <v>Europe</v>
      </c>
    </row>
    <row r="293" spans="1:21">
      <c r="A293" s="12" t="s">
        <v>16</v>
      </c>
      <c r="B293" s="12" t="s">
        <v>23</v>
      </c>
      <c r="C293" s="13" t="s">
        <v>30</v>
      </c>
      <c r="D293" s="13" t="s">
        <v>34</v>
      </c>
      <c r="E293" s="12">
        <v>1498</v>
      </c>
      <c r="F293" s="13">
        <v>120</v>
      </c>
      <c r="G293" s="13">
        <v>7</v>
      </c>
      <c r="H293" s="8">
        <f t="shared" si="28"/>
        <v>10486</v>
      </c>
      <c r="I293" s="13">
        <v>629.16</v>
      </c>
      <c r="J293" s="8">
        <f t="shared" si="29"/>
        <v>9856.84</v>
      </c>
      <c r="K293" s="13">
        <v>7490</v>
      </c>
      <c r="L293" s="8">
        <f t="shared" si="30"/>
        <v>-169274</v>
      </c>
      <c r="M293" s="14">
        <v>41791</v>
      </c>
      <c r="N293" s="7">
        <f t="shared" si="31"/>
        <v>6</v>
      </c>
      <c r="O293" s="10" t="str">
        <f t="shared" si="32"/>
        <v>June</v>
      </c>
      <c r="P293" s="10" t="str">
        <f t="shared" si="33"/>
        <v>2014</v>
      </c>
      <c r="Q293" s="8">
        <f>Table1[[#This Row],[Profit]]/Table1[[#This Row],[Units Sold]]</f>
        <v>-113</v>
      </c>
      <c r="R293" s="27">
        <f>Table1[[#This Row],[Profit]]/Table1[[#This Row],[ Sales]]</f>
        <v>-17.173252279635257</v>
      </c>
      <c r="S293" s="11">
        <f>Table1[[#This Row],[Profit]]/Table1[[#This Row],[COGS]]</f>
        <v>-22.6</v>
      </c>
      <c r="T293" s="7" t="str">
        <f t="shared" si="34"/>
        <v>low</v>
      </c>
      <c r="U293" s="7" t="str">
        <f>IF(OR(Table1[[#This Row],[Country]]="United states of America",Table1[[#This Row],[Country]]="Canada",Table1[[#This Row],[Country]]="Mexico"),"North America",IF(OR(Table1[[#This Row],[Country]]="France",Table1[[#This Row],[Country]]="Germany"),"Europe","other"))</f>
        <v>North America</v>
      </c>
    </row>
    <row r="294" spans="1:21">
      <c r="A294" s="7" t="s">
        <v>27</v>
      </c>
      <c r="B294" s="7" t="s">
        <v>22</v>
      </c>
      <c r="C294" s="8" t="s">
        <v>30</v>
      </c>
      <c r="D294" s="8" t="s">
        <v>34</v>
      </c>
      <c r="E294" s="7">
        <v>1221</v>
      </c>
      <c r="F294" s="8">
        <v>120</v>
      </c>
      <c r="G294" s="8">
        <v>300</v>
      </c>
      <c r="H294" s="8">
        <f t="shared" si="28"/>
        <v>366300</v>
      </c>
      <c r="I294" s="8">
        <v>21978</v>
      </c>
      <c r="J294" s="8">
        <f t="shared" si="29"/>
        <v>344322</v>
      </c>
      <c r="K294" s="8">
        <v>305250</v>
      </c>
      <c r="L294" s="8">
        <f t="shared" si="30"/>
        <v>219780</v>
      </c>
      <c r="M294" s="9">
        <v>41548</v>
      </c>
      <c r="N294" s="7">
        <f t="shared" si="31"/>
        <v>10</v>
      </c>
      <c r="O294" s="10" t="str">
        <f t="shared" si="32"/>
        <v>October</v>
      </c>
      <c r="P294" s="10" t="str">
        <f t="shared" si="33"/>
        <v>2013</v>
      </c>
      <c r="Q294" s="8">
        <f>Table1[[#This Row],[Profit]]/Table1[[#This Row],[Units Sold]]</f>
        <v>180</v>
      </c>
      <c r="R294" s="27">
        <f>Table1[[#This Row],[Profit]]/Table1[[#This Row],[ Sales]]</f>
        <v>0.63829787234042556</v>
      </c>
      <c r="S294" s="11">
        <f>Table1[[#This Row],[Profit]]/Table1[[#This Row],[COGS]]</f>
        <v>0.72</v>
      </c>
      <c r="T294" s="7" t="str">
        <f t="shared" si="34"/>
        <v>high</v>
      </c>
      <c r="U294" s="7" t="str">
        <f>IF(OR(Table1[[#This Row],[Country]]="United states of America",Table1[[#This Row],[Country]]="Canada",Table1[[#This Row],[Country]]="Mexico"),"North America",IF(OR(Table1[[#This Row],[Country]]="France",Table1[[#This Row],[Country]]="Germany"),"Europe","other"))</f>
        <v>Europe</v>
      </c>
    </row>
    <row r="295" spans="1:21">
      <c r="A295" s="12" t="s">
        <v>16</v>
      </c>
      <c r="B295" s="12" t="s">
        <v>22</v>
      </c>
      <c r="C295" s="13" t="s">
        <v>30</v>
      </c>
      <c r="D295" s="13" t="s">
        <v>34</v>
      </c>
      <c r="E295" s="12">
        <v>2076</v>
      </c>
      <c r="F295" s="13">
        <v>120</v>
      </c>
      <c r="G295" s="13">
        <v>350</v>
      </c>
      <c r="H295" s="8">
        <f t="shared" si="28"/>
        <v>726600</v>
      </c>
      <c r="I295" s="13">
        <v>43596</v>
      </c>
      <c r="J295" s="8">
        <f t="shared" si="29"/>
        <v>683004</v>
      </c>
      <c r="K295" s="13">
        <v>539760</v>
      </c>
      <c r="L295" s="8">
        <f t="shared" si="30"/>
        <v>477480</v>
      </c>
      <c r="M295" s="14">
        <v>41548</v>
      </c>
      <c r="N295" s="7">
        <f t="shared" si="31"/>
        <v>10</v>
      </c>
      <c r="O295" s="10" t="str">
        <f t="shared" si="32"/>
        <v>October</v>
      </c>
      <c r="P295" s="10" t="str">
        <f t="shared" si="33"/>
        <v>2013</v>
      </c>
      <c r="Q295" s="8">
        <f>Table1[[#This Row],[Profit]]/Table1[[#This Row],[Units Sold]]</f>
        <v>230</v>
      </c>
      <c r="R295" s="27">
        <f>Table1[[#This Row],[Profit]]/Table1[[#This Row],[ Sales]]</f>
        <v>0.69908814589665658</v>
      </c>
      <c r="S295" s="11">
        <f>Table1[[#This Row],[Profit]]/Table1[[#This Row],[COGS]]</f>
        <v>0.88461538461538458</v>
      </c>
      <c r="T295" s="7" t="str">
        <f t="shared" si="34"/>
        <v>high</v>
      </c>
      <c r="U295" s="7" t="str">
        <f>IF(OR(Table1[[#This Row],[Country]]="United states of America",Table1[[#This Row],[Country]]="Canada",Table1[[#This Row],[Country]]="Mexico"),"North America",IF(OR(Table1[[#This Row],[Country]]="France",Table1[[#This Row],[Country]]="Germany"),"Europe","other"))</f>
        <v>Europe</v>
      </c>
    </row>
    <row r="296" spans="1:21">
      <c r="A296" s="7" t="s">
        <v>21</v>
      </c>
      <c r="B296" s="7" t="s">
        <v>17</v>
      </c>
      <c r="C296" s="8" t="s">
        <v>31</v>
      </c>
      <c r="D296" s="8" t="s">
        <v>34</v>
      </c>
      <c r="E296" s="7">
        <v>2844</v>
      </c>
      <c r="F296" s="8">
        <v>250</v>
      </c>
      <c r="G296" s="8">
        <v>15</v>
      </c>
      <c r="H296" s="8">
        <f t="shared" si="28"/>
        <v>42660</v>
      </c>
      <c r="I296" s="8">
        <v>2559.6</v>
      </c>
      <c r="J296" s="8">
        <f t="shared" si="29"/>
        <v>40100.400000000001</v>
      </c>
      <c r="K296" s="8">
        <v>28440</v>
      </c>
      <c r="L296" s="8">
        <f t="shared" si="30"/>
        <v>-668340</v>
      </c>
      <c r="M296" s="9">
        <v>41791</v>
      </c>
      <c r="N296" s="7">
        <f t="shared" si="31"/>
        <v>6</v>
      </c>
      <c r="O296" s="10" t="str">
        <f t="shared" si="32"/>
        <v>June</v>
      </c>
      <c r="P296" s="10" t="str">
        <f t="shared" si="33"/>
        <v>2014</v>
      </c>
      <c r="Q296" s="8">
        <f>Table1[[#This Row],[Profit]]/Table1[[#This Row],[Units Sold]]</f>
        <v>-235</v>
      </c>
      <c r="R296" s="27">
        <f>Table1[[#This Row],[Profit]]/Table1[[#This Row],[ Sales]]</f>
        <v>-16.666666666666664</v>
      </c>
      <c r="S296" s="11">
        <f>Table1[[#This Row],[Profit]]/Table1[[#This Row],[COGS]]</f>
        <v>-23.5</v>
      </c>
      <c r="T296" s="7" t="str">
        <f t="shared" si="34"/>
        <v>low</v>
      </c>
      <c r="U296" s="7" t="str">
        <f>IF(OR(Table1[[#This Row],[Country]]="United states of America",Table1[[#This Row],[Country]]="Canada",Table1[[#This Row],[Country]]="Mexico"),"North America",IF(OR(Table1[[#This Row],[Country]]="France",Table1[[#This Row],[Country]]="Germany"),"Europe","other"))</f>
        <v>North America</v>
      </c>
    </row>
    <row r="297" spans="1:21">
      <c r="A297" s="12" t="s">
        <v>16</v>
      </c>
      <c r="B297" s="12" t="s">
        <v>23</v>
      </c>
      <c r="C297" s="13" t="s">
        <v>31</v>
      </c>
      <c r="D297" s="13" t="s">
        <v>34</v>
      </c>
      <c r="E297" s="12">
        <v>1498</v>
      </c>
      <c r="F297" s="13">
        <v>250</v>
      </c>
      <c r="G297" s="13">
        <v>7</v>
      </c>
      <c r="H297" s="8">
        <f t="shared" si="28"/>
        <v>10486</v>
      </c>
      <c r="I297" s="13">
        <v>629.16</v>
      </c>
      <c r="J297" s="8">
        <f t="shared" si="29"/>
        <v>9856.84</v>
      </c>
      <c r="K297" s="13">
        <v>7490</v>
      </c>
      <c r="L297" s="8">
        <f t="shared" si="30"/>
        <v>-364014</v>
      </c>
      <c r="M297" s="14">
        <v>41791</v>
      </c>
      <c r="N297" s="7">
        <f t="shared" si="31"/>
        <v>6</v>
      </c>
      <c r="O297" s="10" t="str">
        <f t="shared" si="32"/>
        <v>June</v>
      </c>
      <c r="P297" s="10" t="str">
        <f t="shared" si="33"/>
        <v>2014</v>
      </c>
      <c r="Q297" s="8">
        <f>Table1[[#This Row],[Profit]]/Table1[[#This Row],[Units Sold]]</f>
        <v>-243</v>
      </c>
      <c r="R297" s="27">
        <f>Table1[[#This Row],[Profit]]/Table1[[#This Row],[ Sales]]</f>
        <v>-36.930091185410333</v>
      </c>
      <c r="S297" s="11">
        <f>Table1[[#This Row],[Profit]]/Table1[[#This Row],[COGS]]</f>
        <v>-48.6</v>
      </c>
      <c r="T297" s="7" t="str">
        <f t="shared" si="34"/>
        <v>low</v>
      </c>
      <c r="U297" s="7" t="str">
        <f>IF(OR(Table1[[#This Row],[Country]]="United states of America",Table1[[#This Row],[Country]]="Canada",Table1[[#This Row],[Country]]="Mexico"),"North America",IF(OR(Table1[[#This Row],[Country]]="France",Table1[[#This Row],[Country]]="Germany"),"Europe","other"))</f>
        <v>North America</v>
      </c>
    </row>
    <row r="298" spans="1:21">
      <c r="A298" s="7" t="s">
        <v>27</v>
      </c>
      <c r="B298" s="7" t="s">
        <v>22</v>
      </c>
      <c r="C298" s="8" t="s">
        <v>31</v>
      </c>
      <c r="D298" s="8" t="s">
        <v>34</v>
      </c>
      <c r="E298" s="7">
        <v>1221</v>
      </c>
      <c r="F298" s="8">
        <v>250</v>
      </c>
      <c r="G298" s="8">
        <v>300</v>
      </c>
      <c r="H298" s="8">
        <f t="shared" si="28"/>
        <v>366300</v>
      </c>
      <c r="I298" s="8">
        <v>21978</v>
      </c>
      <c r="J298" s="8">
        <f t="shared" si="29"/>
        <v>344322</v>
      </c>
      <c r="K298" s="8">
        <v>305250</v>
      </c>
      <c r="L298" s="8">
        <f t="shared" si="30"/>
        <v>61050</v>
      </c>
      <c r="M298" s="9">
        <v>41548</v>
      </c>
      <c r="N298" s="7">
        <f t="shared" si="31"/>
        <v>10</v>
      </c>
      <c r="O298" s="10" t="str">
        <f t="shared" si="32"/>
        <v>October</v>
      </c>
      <c r="P298" s="10" t="str">
        <f t="shared" si="33"/>
        <v>2013</v>
      </c>
      <c r="Q298" s="8">
        <f>Table1[[#This Row],[Profit]]/Table1[[#This Row],[Units Sold]]</f>
        <v>50</v>
      </c>
      <c r="R298" s="27">
        <f>Table1[[#This Row],[Profit]]/Table1[[#This Row],[ Sales]]</f>
        <v>0.1773049645390071</v>
      </c>
      <c r="S298" s="11">
        <f>Table1[[#This Row],[Profit]]/Table1[[#This Row],[COGS]]</f>
        <v>0.2</v>
      </c>
      <c r="T298" s="7" t="str">
        <f t="shared" si="34"/>
        <v>high</v>
      </c>
      <c r="U298" s="7" t="str">
        <f>IF(OR(Table1[[#This Row],[Country]]="United states of America",Table1[[#This Row],[Country]]="Canada",Table1[[#This Row],[Country]]="Mexico"),"North America",IF(OR(Table1[[#This Row],[Country]]="France",Table1[[#This Row],[Country]]="Germany"),"Europe","other"))</f>
        <v>Europe</v>
      </c>
    </row>
    <row r="299" spans="1:21">
      <c r="A299" s="12" t="s">
        <v>16</v>
      </c>
      <c r="B299" s="12" t="s">
        <v>23</v>
      </c>
      <c r="C299" s="13" t="s">
        <v>31</v>
      </c>
      <c r="D299" s="13" t="s">
        <v>34</v>
      </c>
      <c r="E299" s="12">
        <v>1123</v>
      </c>
      <c r="F299" s="13">
        <v>250</v>
      </c>
      <c r="G299" s="13">
        <v>20</v>
      </c>
      <c r="H299" s="8">
        <f t="shared" si="28"/>
        <v>22460</v>
      </c>
      <c r="I299" s="13">
        <v>1347.6</v>
      </c>
      <c r="J299" s="8">
        <f t="shared" si="29"/>
        <v>21112.400000000001</v>
      </c>
      <c r="K299" s="13">
        <v>11230</v>
      </c>
      <c r="L299" s="8">
        <f t="shared" si="30"/>
        <v>-258290</v>
      </c>
      <c r="M299" s="14">
        <v>41579</v>
      </c>
      <c r="N299" s="7">
        <f t="shared" si="31"/>
        <v>11</v>
      </c>
      <c r="O299" s="10" t="str">
        <f t="shared" si="32"/>
        <v>November</v>
      </c>
      <c r="P299" s="10" t="str">
        <f t="shared" si="33"/>
        <v>2013</v>
      </c>
      <c r="Q299" s="8">
        <f>Table1[[#This Row],[Profit]]/Table1[[#This Row],[Units Sold]]</f>
        <v>-230</v>
      </c>
      <c r="R299" s="27">
        <f>Table1[[#This Row],[Profit]]/Table1[[#This Row],[ Sales]]</f>
        <v>-12.234042553191488</v>
      </c>
      <c r="S299" s="11">
        <f>Table1[[#This Row],[Profit]]/Table1[[#This Row],[COGS]]</f>
        <v>-23</v>
      </c>
      <c r="T299" s="7" t="str">
        <f t="shared" si="34"/>
        <v>low</v>
      </c>
      <c r="U299" s="7" t="str">
        <f>IF(OR(Table1[[#This Row],[Country]]="United states of America",Table1[[#This Row],[Country]]="Canada",Table1[[#This Row],[Country]]="Mexico"),"North America",IF(OR(Table1[[#This Row],[Country]]="France",Table1[[#This Row],[Country]]="Germany"),"Europe","other"))</f>
        <v>North America</v>
      </c>
    </row>
    <row r="300" spans="1:21">
      <c r="A300" s="7" t="s">
        <v>27</v>
      </c>
      <c r="B300" s="7" t="s">
        <v>17</v>
      </c>
      <c r="C300" s="8" t="s">
        <v>31</v>
      </c>
      <c r="D300" s="8" t="s">
        <v>34</v>
      </c>
      <c r="E300" s="7">
        <v>2436</v>
      </c>
      <c r="F300" s="8">
        <v>250</v>
      </c>
      <c r="G300" s="8">
        <v>300</v>
      </c>
      <c r="H300" s="8">
        <f t="shared" si="28"/>
        <v>730800</v>
      </c>
      <c r="I300" s="8">
        <v>43848</v>
      </c>
      <c r="J300" s="8">
        <f t="shared" si="29"/>
        <v>686952</v>
      </c>
      <c r="K300" s="8">
        <v>609000</v>
      </c>
      <c r="L300" s="8">
        <f t="shared" si="30"/>
        <v>121800</v>
      </c>
      <c r="M300" s="9">
        <v>41609</v>
      </c>
      <c r="N300" s="7">
        <f t="shared" si="31"/>
        <v>12</v>
      </c>
      <c r="O300" s="10" t="str">
        <f t="shared" si="32"/>
        <v>December</v>
      </c>
      <c r="P300" s="10" t="str">
        <f t="shared" si="33"/>
        <v>2013</v>
      </c>
      <c r="Q300" s="8">
        <f>Table1[[#This Row],[Profit]]/Table1[[#This Row],[Units Sold]]</f>
        <v>50</v>
      </c>
      <c r="R300" s="27">
        <f>Table1[[#This Row],[Profit]]/Table1[[#This Row],[ Sales]]</f>
        <v>0.1773049645390071</v>
      </c>
      <c r="S300" s="11">
        <f>Table1[[#This Row],[Profit]]/Table1[[#This Row],[COGS]]</f>
        <v>0.2</v>
      </c>
      <c r="T300" s="7" t="str">
        <f t="shared" si="34"/>
        <v>high</v>
      </c>
      <c r="U300" s="7" t="str">
        <f>IF(OR(Table1[[#This Row],[Country]]="United states of America",Table1[[#This Row],[Country]]="Canada",Table1[[#This Row],[Country]]="Mexico"),"North America",IF(OR(Table1[[#This Row],[Country]]="France",Table1[[#This Row],[Country]]="Germany"),"Europe","other"))</f>
        <v>North America</v>
      </c>
    </row>
    <row r="301" spans="1:21">
      <c r="A301" s="12" t="s">
        <v>26</v>
      </c>
      <c r="B301" s="12" t="s">
        <v>22</v>
      </c>
      <c r="C301" s="13" t="s">
        <v>32</v>
      </c>
      <c r="D301" s="13" t="s">
        <v>34</v>
      </c>
      <c r="E301" s="12">
        <v>1987.5</v>
      </c>
      <c r="F301" s="13">
        <v>260</v>
      </c>
      <c r="G301" s="13">
        <v>125</v>
      </c>
      <c r="H301" s="8">
        <f t="shared" si="28"/>
        <v>248437.5</v>
      </c>
      <c r="I301" s="13">
        <v>14906.25</v>
      </c>
      <c r="J301" s="8">
        <f t="shared" si="29"/>
        <v>233531.25</v>
      </c>
      <c r="K301" s="13">
        <v>238500</v>
      </c>
      <c r="L301" s="8">
        <f t="shared" si="30"/>
        <v>-268312.5</v>
      </c>
      <c r="M301" s="14">
        <v>41640</v>
      </c>
      <c r="N301" s="7">
        <f t="shared" si="31"/>
        <v>1</v>
      </c>
      <c r="O301" s="10" t="str">
        <f t="shared" si="32"/>
        <v>January</v>
      </c>
      <c r="P301" s="10" t="str">
        <f t="shared" si="33"/>
        <v>2014</v>
      </c>
      <c r="Q301" s="8">
        <f>Table1[[#This Row],[Profit]]/Table1[[#This Row],[Units Sold]]</f>
        <v>-135</v>
      </c>
      <c r="R301" s="27">
        <f>Table1[[#This Row],[Profit]]/Table1[[#This Row],[ Sales]]</f>
        <v>-1.1489361702127661</v>
      </c>
      <c r="S301" s="11">
        <f>Table1[[#This Row],[Profit]]/Table1[[#This Row],[COGS]]</f>
        <v>-1.125</v>
      </c>
      <c r="T301" s="7" t="str">
        <f t="shared" si="34"/>
        <v>mid</v>
      </c>
      <c r="U301" s="7" t="str">
        <f>IF(OR(Table1[[#This Row],[Country]]="United states of America",Table1[[#This Row],[Country]]="Canada",Table1[[#This Row],[Country]]="Mexico"),"North America",IF(OR(Table1[[#This Row],[Country]]="France",Table1[[#This Row],[Country]]="Germany"),"Europe","other"))</f>
        <v>Europe</v>
      </c>
    </row>
    <row r="302" spans="1:21">
      <c r="A302" s="7" t="s">
        <v>16</v>
      </c>
      <c r="B302" s="7" t="s">
        <v>23</v>
      </c>
      <c r="C302" s="8" t="s">
        <v>32</v>
      </c>
      <c r="D302" s="8" t="s">
        <v>34</v>
      </c>
      <c r="E302" s="7">
        <v>1679</v>
      </c>
      <c r="F302" s="8">
        <v>260</v>
      </c>
      <c r="G302" s="8">
        <v>350</v>
      </c>
      <c r="H302" s="8">
        <f t="shared" si="28"/>
        <v>587650</v>
      </c>
      <c r="I302" s="8">
        <v>35259</v>
      </c>
      <c r="J302" s="8">
        <f t="shared" si="29"/>
        <v>552391</v>
      </c>
      <c r="K302" s="8">
        <v>436540</v>
      </c>
      <c r="L302" s="8">
        <f t="shared" si="30"/>
        <v>151110</v>
      </c>
      <c r="M302" s="9">
        <v>41883</v>
      </c>
      <c r="N302" s="7">
        <f t="shared" si="31"/>
        <v>9</v>
      </c>
      <c r="O302" s="10" t="str">
        <f t="shared" si="32"/>
        <v>September</v>
      </c>
      <c r="P302" s="10" t="str">
        <f t="shared" si="33"/>
        <v>2014</v>
      </c>
      <c r="Q302" s="8">
        <f>Table1[[#This Row],[Profit]]/Table1[[#This Row],[Units Sold]]</f>
        <v>90</v>
      </c>
      <c r="R302" s="27">
        <f>Table1[[#This Row],[Profit]]/Table1[[#This Row],[ Sales]]</f>
        <v>0.2735562310030395</v>
      </c>
      <c r="S302" s="11">
        <f>Table1[[#This Row],[Profit]]/Table1[[#This Row],[COGS]]</f>
        <v>0.34615384615384615</v>
      </c>
      <c r="T302" s="7" t="str">
        <f t="shared" si="34"/>
        <v>high</v>
      </c>
      <c r="U302" s="7" t="str">
        <f>IF(OR(Table1[[#This Row],[Country]]="United states of America",Table1[[#This Row],[Country]]="Canada",Table1[[#This Row],[Country]]="Mexico"),"North America",IF(OR(Table1[[#This Row],[Country]]="France",Table1[[#This Row],[Country]]="Germany"),"Europe","other"))</f>
        <v>North America</v>
      </c>
    </row>
    <row r="303" spans="1:21">
      <c r="A303" s="12" t="s">
        <v>16</v>
      </c>
      <c r="B303" s="12" t="s">
        <v>28</v>
      </c>
      <c r="C303" s="13" t="s">
        <v>32</v>
      </c>
      <c r="D303" s="13" t="s">
        <v>34</v>
      </c>
      <c r="E303" s="12">
        <v>727</v>
      </c>
      <c r="F303" s="13">
        <v>260</v>
      </c>
      <c r="G303" s="13">
        <v>350</v>
      </c>
      <c r="H303" s="8">
        <f t="shared" si="28"/>
        <v>254450</v>
      </c>
      <c r="I303" s="13">
        <v>15267</v>
      </c>
      <c r="J303" s="8">
        <f t="shared" si="29"/>
        <v>239183</v>
      </c>
      <c r="K303" s="13">
        <v>189020</v>
      </c>
      <c r="L303" s="8">
        <f t="shared" si="30"/>
        <v>65430</v>
      </c>
      <c r="M303" s="14">
        <v>41548</v>
      </c>
      <c r="N303" s="7">
        <f t="shared" si="31"/>
        <v>10</v>
      </c>
      <c r="O303" s="10" t="str">
        <f t="shared" si="32"/>
        <v>October</v>
      </c>
      <c r="P303" s="10" t="str">
        <f t="shared" si="33"/>
        <v>2013</v>
      </c>
      <c r="Q303" s="8">
        <f>Table1[[#This Row],[Profit]]/Table1[[#This Row],[Units Sold]]</f>
        <v>90</v>
      </c>
      <c r="R303" s="27">
        <f>Table1[[#This Row],[Profit]]/Table1[[#This Row],[ Sales]]</f>
        <v>0.2735562310030395</v>
      </c>
      <c r="S303" s="11">
        <f>Table1[[#This Row],[Profit]]/Table1[[#This Row],[COGS]]</f>
        <v>0.34615384615384615</v>
      </c>
      <c r="T303" s="7" t="str">
        <f t="shared" si="34"/>
        <v>high</v>
      </c>
      <c r="U303" s="7" t="str">
        <f>IF(OR(Table1[[#This Row],[Country]]="United states of America",Table1[[#This Row],[Country]]="Canada",Table1[[#This Row],[Country]]="Mexico"),"North America",IF(OR(Table1[[#This Row],[Country]]="France",Table1[[#This Row],[Country]]="Germany"),"Europe","other"))</f>
        <v>North America</v>
      </c>
    </row>
    <row r="304" spans="1:21">
      <c r="A304" s="7" t="s">
        <v>16</v>
      </c>
      <c r="B304" s="7" t="s">
        <v>22</v>
      </c>
      <c r="C304" s="8" t="s">
        <v>32</v>
      </c>
      <c r="D304" s="8" t="s">
        <v>34</v>
      </c>
      <c r="E304" s="7">
        <v>1403</v>
      </c>
      <c r="F304" s="8">
        <v>260</v>
      </c>
      <c r="G304" s="8">
        <v>7</v>
      </c>
      <c r="H304" s="8">
        <f t="shared" si="28"/>
        <v>9821</v>
      </c>
      <c r="I304" s="8">
        <v>589.26</v>
      </c>
      <c r="J304" s="8">
        <f t="shared" si="29"/>
        <v>9231.74</v>
      </c>
      <c r="K304" s="8">
        <v>7015</v>
      </c>
      <c r="L304" s="8">
        <f t="shared" si="30"/>
        <v>-354959</v>
      </c>
      <c r="M304" s="9">
        <v>41548</v>
      </c>
      <c r="N304" s="7">
        <f t="shared" si="31"/>
        <v>10</v>
      </c>
      <c r="O304" s="10" t="str">
        <f t="shared" si="32"/>
        <v>October</v>
      </c>
      <c r="P304" s="10" t="str">
        <f t="shared" si="33"/>
        <v>2013</v>
      </c>
      <c r="Q304" s="8">
        <f>Table1[[#This Row],[Profit]]/Table1[[#This Row],[Units Sold]]</f>
        <v>-253</v>
      </c>
      <c r="R304" s="27">
        <f>Table1[[#This Row],[Profit]]/Table1[[#This Row],[ Sales]]</f>
        <v>-38.449848024316111</v>
      </c>
      <c r="S304" s="11">
        <f>Table1[[#This Row],[Profit]]/Table1[[#This Row],[COGS]]</f>
        <v>-50.6</v>
      </c>
      <c r="T304" s="7" t="str">
        <f t="shared" si="34"/>
        <v>low</v>
      </c>
      <c r="U304" s="7" t="str">
        <f>IF(OR(Table1[[#This Row],[Country]]="United states of America",Table1[[#This Row],[Country]]="Canada",Table1[[#This Row],[Country]]="Mexico"),"North America",IF(OR(Table1[[#This Row],[Country]]="France",Table1[[#This Row],[Country]]="Germany"),"Europe","other"))</f>
        <v>Europe</v>
      </c>
    </row>
    <row r="305" spans="1:21">
      <c r="A305" s="12" t="s">
        <v>16</v>
      </c>
      <c r="B305" s="12" t="s">
        <v>22</v>
      </c>
      <c r="C305" s="13" t="s">
        <v>32</v>
      </c>
      <c r="D305" s="13" t="s">
        <v>34</v>
      </c>
      <c r="E305" s="12">
        <v>2076</v>
      </c>
      <c r="F305" s="13">
        <v>260</v>
      </c>
      <c r="G305" s="13">
        <v>350</v>
      </c>
      <c r="H305" s="8">
        <f t="shared" si="28"/>
        <v>726600</v>
      </c>
      <c r="I305" s="13">
        <v>43596</v>
      </c>
      <c r="J305" s="8">
        <f t="shared" si="29"/>
        <v>683004</v>
      </c>
      <c r="K305" s="13">
        <v>539760</v>
      </c>
      <c r="L305" s="8">
        <f t="shared" si="30"/>
        <v>186840</v>
      </c>
      <c r="M305" s="14">
        <v>41548</v>
      </c>
      <c r="N305" s="7">
        <f t="shared" si="31"/>
        <v>10</v>
      </c>
      <c r="O305" s="10" t="str">
        <f t="shared" si="32"/>
        <v>October</v>
      </c>
      <c r="P305" s="10" t="str">
        <f t="shared" si="33"/>
        <v>2013</v>
      </c>
      <c r="Q305" s="8">
        <f>Table1[[#This Row],[Profit]]/Table1[[#This Row],[Units Sold]]</f>
        <v>90</v>
      </c>
      <c r="R305" s="27">
        <f>Table1[[#This Row],[Profit]]/Table1[[#This Row],[ Sales]]</f>
        <v>0.2735562310030395</v>
      </c>
      <c r="S305" s="11">
        <f>Table1[[#This Row],[Profit]]/Table1[[#This Row],[COGS]]</f>
        <v>0.34615384615384615</v>
      </c>
      <c r="T305" s="7" t="str">
        <f t="shared" si="34"/>
        <v>high</v>
      </c>
      <c r="U305" s="7" t="str">
        <f>IF(OR(Table1[[#This Row],[Country]]="United states of America",Table1[[#This Row],[Country]]="Canada",Table1[[#This Row],[Country]]="Mexico"),"North America",IF(OR(Table1[[#This Row],[Country]]="France",Table1[[#This Row],[Country]]="Germany"),"Europe","other"))</f>
        <v>Europe</v>
      </c>
    </row>
    <row r="306" spans="1:21">
      <c r="A306" s="7" t="s">
        <v>16</v>
      </c>
      <c r="B306" s="7" t="s">
        <v>22</v>
      </c>
      <c r="C306" s="8" t="s">
        <v>24</v>
      </c>
      <c r="D306" s="8" t="s">
        <v>34</v>
      </c>
      <c r="E306" s="7">
        <v>1757</v>
      </c>
      <c r="F306" s="8">
        <v>5</v>
      </c>
      <c r="G306" s="8">
        <v>20</v>
      </c>
      <c r="H306" s="8">
        <f t="shared" si="28"/>
        <v>35140</v>
      </c>
      <c r="I306" s="8">
        <v>2108.4</v>
      </c>
      <c r="J306" s="8">
        <f t="shared" si="29"/>
        <v>33031.599999999999</v>
      </c>
      <c r="K306" s="8">
        <v>17570</v>
      </c>
      <c r="L306" s="8">
        <f t="shared" si="30"/>
        <v>26355</v>
      </c>
      <c r="M306" s="9">
        <v>41548</v>
      </c>
      <c r="N306" s="7">
        <f t="shared" si="31"/>
        <v>10</v>
      </c>
      <c r="O306" s="10" t="str">
        <f t="shared" si="32"/>
        <v>October</v>
      </c>
      <c r="P306" s="10" t="str">
        <f t="shared" si="33"/>
        <v>2013</v>
      </c>
      <c r="Q306" s="8">
        <f>Table1[[#This Row],[Profit]]/Table1[[#This Row],[Units Sold]]</f>
        <v>15</v>
      </c>
      <c r="R306" s="27">
        <f>Table1[[#This Row],[Profit]]/Table1[[#This Row],[ Sales]]</f>
        <v>0.7978723404255319</v>
      </c>
      <c r="S306" s="11">
        <f>Table1[[#This Row],[Profit]]/Table1[[#This Row],[COGS]]</f>
        <v>1.5</v>
      </c>
      <c r="T306" s="7" t="str">
        <f t="shared" si="34"/>
        <v>low</v>
      </c>
      <c r="U306" s="7" t="str">
        <f>IF(OR(Table1[[#This Row],[Country]]="United states of America",Table1[[#This Row],[Country]]="Canada",Table1[[#This Row],[Country]]="Mexico"),"North America",IF(OR(Table1[[#This Row],[Country]]="France",Table1[[#This Row],[Country]]="Germany"),"Europe","other"))</f>
        <v>Europe</v>
      </c>
    </row>
    <row r="307" spans="1:21">
      <c r="A307" s="12" t="s">
        <v>21</v>
      </c>
      <c r="B307" s="12" t="s">
        <v>28</v>
      </c>
      <c r="C307" s="13" t="s">
        <v>29</v>
      </c>
      <c r="D307" s="13" t="s">
        <v>34</v>
      </c>
      <c r="E307" s="12">
        <v>2198</v>
      </c>
      <c r="F307" s="13">
        <v>10</v>
      </c>
      <c r="G307" s="13">
        <v>15</v>
      </c>
      <c r="H307" s="8">
        <f t="shared" si="28"/>
        <v>32970</v>
      </c>
      <c r="I307" s="13">
        <v>1978.2</v>
      </c>
      <c r="J307" s="8">
        <f t="shared" si="29"/>
        <v>30991.8</v>
      </c>
      <c r="K307" s="13">
        <v>21980</v>
      </c>
      <c r="L307" s="8">
        <f t="shared" si="30"/>
        <v>10990</v>
      </c>
      <c r="M307" s="14">
        <v>41852</v>
      </c>
      <c r="N307" s="7">
        <f t="shared" si="31"/>
        <v>8</v>
      </c>
      <c r="O307" s="10" t="str">
        <f t="shared" si="32"/>
        <v>August</v>
      </c>
      <c r="P307" s="10" t="str">
        <f t="shared" si="33"/>
        <v>2014</v>
      </c>
      <c r="Q307" s="8">
        <f>Table1[[#This Row],[Profit]]/Table1[[#This Row],[Units Sold]]</f>
        <v>5</v>
      </c>
      <c r="R307" s="27">
        <f>Table1[[#This Row],[Profit]]/Table1[[#This Row],[ Sales]]</f>
        <v>0.3546099290780142</v>
      </c>
      <c r="S307" s="11">
        <f>Table1[[#This Row],[Profit]]/Table1[[#This Row],[COGS]]</f>
        <v>0.5</v>
      </c>
      <c r="T307" s="7" t="str">
        <f t="shared" si="34"/>
        <v>low</v>
      </c>
      <c r="U307" s="7" t="str">
        <f>IF(OR(Table1[[#This Row],[Country]]="United states of America",Table1[[#This Row],[Country]]="Canada",Table1[[#This Row],[Country]]="Mexico"),"North America",IF(OR(Table1[[#This Row],[Country]]="France",Table1[[#This Row],[Country]]="Germany"),"Europe","other"))</f>
        <v>North America</v>
      </c>
    </row>
    <row r="308" spans="1:21">
      <c r="A308" s="7" t="s">
        <v>21</v>
      </c>
      <c r="B308" s="7" t="s">
        <v>20</v>
      </c>
      <c r="C308" s="8" t="s">
        <v>29</v>
      </c>
      <c r="D308" s="8" t="s">
        <v>34</v>
      </c>
      <c r="E308" s="7">
        <v>1743</v>
      </c>
      <c r="F308" s="8">
        <v>10</v>
      </c>
      <c r="G308" s="8">
        <v>15</v>
      </c>
      <c r="H308" s="8">
        <f t="shared" si="28"/>
        <v>26145</v>
      </c>
      <c r="I308" s="8">
        <v>1568.7</v>
      </c>
      <c r="J308" s="8">
        <f t="shared" si="29"/>
        <v>24576.3</v>
      </c>
      <c r="K308" s="8">
        <v>17430</v>
      </c>
      <c r="L308" s="8">
        <f t="shared" si="30"/>
        <v>8715</v>
      </c>
      <c r="M308" s="9">
        <v>41852</v>
      </c>
      <c r="N308" s="7">
        <f t="shared" si="31"/>
        <v>8</v>
      </c>
      <c r="O308" s="10" t="str">
        <f t="shared" si="32"/>
        <v>August</v>
      </c>
      <c r="P308" s="10" t="str">
        <f t="shared" si="33"/>
        <v>2014</v>
      </c>
      <c r="Q308" s="8">
        <f>Table1[[#This Row],[Profit]]/Table1[[#This Row],[Units Sold]]</f>
        <v>5</v>
      </c>
      <c r="R308" s="27">
        <f>Table1[[#This Row],[Profit]]/Table1[[#This Row],[ Sales]]</f>
        <v>0.3546099290780142</v>
      </c>
      <c r="S308" s="11">
        <f>Table1[[#This Row],[Profit]]/Table1[[#This Row],[COGS]]</f>
        <v>0.5</v>
      </c>
      <c r="T308" s="7" t="str">
        <f t="shared" si="34"/>
        <v>low</v>
      </c>
      <c r="U308" s="7" t="str">
        <f>IF(OR(Table1[[#This Row],[Country]]="United states of America",Table1[[#This Row],[Country]]="Canada",Table1[[#This Row],[Country]]="Mexico"),"North America",IF(OR(Table1[[#This Row],[Country]]="France",Table1[[#This Row],[Country]]="Germany"),"Europe","other"))</f>
        <v>Europe</v>
      </c>
    </row>
    <row r="309" spans="1:21">
      <c r="A309" s="12" t="s">
        <v>21</v>
      </c>
      <c r="B309" s="12" t="s">
        <v>28</v>
      </c>
      <c r="C309" s="13" t="s">
        <v>29</v>
      </c>
      <c r="D309" s="13" t="s">
        <v>34</v>
      </c>
      <c r="E309" s="12">
        <v>1153</v>
      </c>
      <c r="F309" s="13">
        <v>10</v>
      </c>
      <c r="G309" s="13">
        <v>15</v>
      </c>
      <c r="H309" s="8">
        <f t="shared" si="28"/>
        <v>17295</v>
      </c>
      <c r="I309" s="13">
        <v>1037.7</v>
      </c>
      <c r="J309" s="8">
        <f t="shared" si="29"/>
        <v>16257.3</v>
      </c>
      <c r="K309" s="13">
        <v>11530</v>
      </c>
      <c r="L309" s="8">
        <f t="shared" si="30"/>
        <v>5765</v>
      </c>
      <c r="M309" s="14">
        <v>41913</v>
      </c>
      <c r="N309" s="7">
        <f t="shared" si="31"/>
        <v>10</v>
      </c>
      <c r="O309" s="10" t="str">
        <f t="shared" si="32"/>
        <v>October</v>
      </c>
      <c r="P309" s="10" t="str">
        <f t="shared" si="33"/>
        <v>2014</v>
      </c>
      <c r="Q309" s="8">
        <f>Table1[[#This Row],[Profit]]/Table1[[#This Row],[Units Sold]]</f>
        <v>5</v>
      </c>
      <c r="R309" s="27">
        <f>Table1[[#This Row],[Profit]]/Table1[[#This Row],[ Sales]]</f>
        <v>0.3546099290780142</v>
      </c>
      <c r="S309" s="11">
        <f>Table1[[#This Row],[Profit]]/Table1[[#This Row],[COGS]]</f>
        <v>0.5</v>
      </c>
      <c r="T309" s="7" t="str">
        <f t="shared" si="34"/>
        <v>low</v>
      </c>
      <c r="U309" s="7" t="str">
        <f>IF(OR(Table1[[#This Row],[Country]]="United states of America",Table1[[#This Row],[Country]]="Canada",Table1[[#This Row],[Country]]="Mexico"),"North America",IF(OR(Table1[[#This Row],[Country]]="France",Table1[[#This Row],[Country]]="Germany"),"Europe","other"))</f>
        <v>North America</v>
      </c>
    </row>
    <row r="310" spans="1:21">
      <c r="A310" s="7" t="s">
        <v>16</v>
      </c>
      <c r="B310" s="7" t="s">
        <v>22</v>
      </c>
      <c r="C310" s="8" t="s">
        <v>29</v>
      </c>
      <c r="D310" s="8" t="s">
        <v>34</v>
      </c>
      <c r="E310" s="7">
        <v>1757</v>
      </c>
      <c r="F310" s="8">
        <v>10</v>
      </c>
      <c r="G310" s="8">
        <v>20</v>
      </c>
      <c r="H310" s="8">
        <f t="shared" si="28"/>
        <v>35140</v>
      </c>
      <c r="I310" s="8">
        <v>2108.4</v>
      </c>
      <c r="J310" s="8">
        <f t="shared" si="29"/>
        <v>33031.599999999999</v>
      </c>
      <c r="K310" s="8">
        <v>17570</v>
      </c>
      <c r="L310" s="8">
        <f t="shared" si="30"/>
        <v>17570</v>
      </c>
      <c r="M310" s="9">
        <v>41548</v>
      </c>
      <c r="N310" s="7">
        <f t="shared" si="31"/>
        <v>10</v>
      </c>
      <c r="O310" s="10" t="str">
        <f t="shared" si="32"/>
        <v>October</v>
      </c>
      <c r="P310" s="10" t="str">
        <f t="shared" si="33"/>
        <v>2013</v>
      </c>
      <c r="Q310" s="8">
        <f>Table1[[#This Row],[Profit]]/Table1[[#This Row],[Units Sold]]</f>
        <v>10</v>
      </c>
      <c r="R310" s="27">
        <f>Table1[[#This Row],[Profit]]/Table1[[#This Row],[ Sales]]</f>
        <v>0.53191489361702127</v>
      </c>
      <c r="S310" s="11">
        <f>Table1[[#This Row],[Profit]]/Table1[[#This Row],[COGS]]</f>
        <v>1</v>
      </c>
      <c r="T310" s="7" t="str">
        <f t="shared" si="34"/>
        <v>low</v>
      </c>
      <c r="U310" s="7" t="str">
        <f>IF(OR(Table1[[#This Row],[Country]]="United states of America",Table1[[#This Row],[Country]]="Canada",Table1[[#This Row],[Country]]="Mexico"),"North America",IF(OR(Table1[[#This Row],[Country]]="France",Table1[[#This Row],[Country]]="Germany"),"Europe","other"))</f>
        <v>Europe</v>
      </c>
    </row>
    <row r="311" spans="1:21">
      <c r="A311" s="12" t="s">
        <v>16</v>
      </c>
      <c r="B311" s="12" t="s">
        <v>20</v>
      </c>
      <c r="C311" s="13" t="s">
        <v>30</v>
      </c>
      <c r="D311" s="13" t="s">
        <v>34</v>
      </c>
      <c r="E311" s="12">
        <v>1001</v>
      </c>
      <c r="F311" s="13">
        <v>120</v>
      </c>
      <c r="G311" s="13">
        <v>20</v>
      </c>
      <c r="H311" s="8">
        <f t="shared" si="28"/>
        <v>20020</v>
      </c>
      <c r="I311" s="13">
        <v>1201.2</v>
      </c>
      <c r="J311" s="8">
        <f t="shared" si="29"/>
        <v>18818.8</v>
      </c>
      <c r="K311" s="13">
        <v>10010</v>
      </c>
      <c r="L311" s="8">
        <f t="shared" si="30"/>
        <v>-100100</v>
      </c>
      <c r="M311" s="14">
        <v>41852</v>
      </c>
      <c r="N311" s="7">
        <f t="shared" si="31"/>
        <v>8</v>
      </c>
      <c r="O311" s="10" t="str">
        <f t="shared" si="32"/>
        <v>August</v>
      </c>
      <c r="P311" s="10" t="str">
        <f t="shared" si="33"/>
        <v>2014</v>
      </c>
      <c r="Q311" s="8">
        <f>Table1[[#This Row],[Profit]]/Table1[[#This Row],[Units Sold]]</f>
        <v>-100</v>
      </c>
      <c r="R311" s="27">
        <f>Table1[[#This Row],[Profit]]/Table1[[#This Row],[ Sales]]</f>
        <v>-5.3191489361702127</v>
      </c>
      <c r="S311" s="11">
        <f>Table1[[#This Row],[Profit]]/Table1[[#This Row],[COGS]]</f>
        <v>-10</v>
      </c>
      <c r="T311" s="7" t="str">
        <f t="shared" si="34"/>
        <v>low</v>
      </c>
      <c r="U311" s="7" t="str">
        <f>IF(OR(Table1[[#This Row],[Country]]="United states of America",Table1[[#This Row],[Country]]="Canada",Table1[[#This Row],[Country]]="Mexico"),"North America",IF(OR(Table1[[#This Row],[Country]]="France",Table1[[#This Row],[Country]]="Germany"),"Europe","other"))</f>
        <v>Europe</v>
      </c>
    </row>
    <row r="312" spans="1:21">
      <c r="A312" s="7" t="s">
        <v>16</v>
      </c>
      <c r="B312" s="7" t="s">
        <v>23</v>
      </c>
      <c r="C312" s="8" t="s">
        <v>30</v>
      </c>
      <c r="D312" s="8" t="s">
        <v>34</v>
      </c>
      <c r="E312" s="7">
        <v>1333</v>
      </c>
      <c r="F312" s="8">
        <v>120</v>
      </c>
      <c r="G312" s="8">
        <v>7</v>
      </c>
      <c r="H312" s="8">
        <f t="shared" si="28"/>
        <v>9331</v>
      </c>
      <c r="I312" s="8">
        <v>559.86</v>
      </c>
      <c r="J312" s="8">
        <f t="shared" si="29"/>
        <v>8771.14</v>
      </c>
      <c r="K312" s="8">
        <v>6665</v>
      </c>
      <c r="L312" s="8">
        <f t="shared" si="30"/>
        <v>-150629</v>
      </c>
      <c r="M312" s="9">
        <v>41944</v>
      </c>
      <c r="N312" s="7">
        <f t="shared" si="31"/>
        <v>11</v>
      </c>
      <c r="O312" s="10" t="str">
        <f t="shared" si="32"/>
        <v>November</v>
      </c>
      <c r="P312" s="10" t="str">
        <f t="shared" si="33"/>
        <v>2014</v>
      </c>
      <c r="Q312" s="8">
        <f>Table1[[#This Row],[Profit]]/Table1[[#This Row],[Units Sold]]</f>
        <v>-113</v>
      </c>
      <c r="R312" s="27">
        <f>Table1[[#This Row],[Profit]]/Table1[[#This Row],[ Sales]]</f>
        <v>-17.17325227963526</v>
      </c>
      <c r="S312" s="11">
        <f>Table1[[#This Row],[Profit]]/Table1[[#This Row],[COGS]]</f>
        <v>-22.6</v>
      </c>
      <c r="T312" s="7" t="str">
        <f t="shared" si="34"/>
        <v>low</v>
      </c>
      <c r="U312" s="7" t="str">
        <f>IF(OR(Table1[[#This Row],[Country]]="United states of America",Table1[[#This Row],[Country]]="Canada",Table1[[#This Row],[Country]]="Mexico"),"North America",IF(OR(Table1[[#This Row],[Country]]="France",Table1[[#This Row],[Country]]="Germany"),"Europe","other"))</f>
        <v>North America</v>
      </c>
    </row>
    <row r="313" spans="1:21">
      <c r="A313" s="12" t="s">
        <v>21</v>
      </c>
      <c r="B313" s="12" t="s">
        <v>28</v>
      </c>
      <c r="C313" s="13" t="s">
        <v>31</v>
      </c>
      <c r="D313" s="13" t="s">
        <v>34</v>
      </c>
      <c r="E313" s="12">
        <v>1153</v>
      </c>
      <c r="F313" s="13">
        <v>250</v>
      </c>
      <c r="G313" s="13">
        <v>15</v>
      </c>
      <c r="H313" s="8">
        <f t="shared" si="28"/>
        <v>17295</v>
      </c>
      <c r="I313" s="13">
        <v>1037.7</v>
      </c>
      <c r="J313" s="8">
        <f t="shared" si="29"/>
        <v>16257.3</v>
      </c>
      <c r="K313" s="13">
        <v>11530</v>
      </c>
      <c r="L313" s="8">
        <f t="shared" si="30"/>
        <v>-270955</v>
      </c>
      <c r="M313" s="14">
        <v>41913</v>
      </c>
      <c r="N313" s="7">
        <f t="shared" si="31"/>
        <v>10</v>
      </c>
      <c r="O313" s="10" t="str">
        <f t="shared" si="32"/>
        <v>October</v>
      </c>
      <c r="P313" s="10" t="str">
        <f t="shared" si="33"/>
        <v>2014</v>
      </c>
      <c r="Q313" s="8">
        <f>Table1[[#This Row],[Profit]]/Table1[[#This Row],[Units Sold]]</f>
        <v>-235</v>
      </c>
      <c r="R313" s="27">
        <f>Table1[[#This Row],[Profit]]/Table1[[#This Row],[ Sales]]</f>
        <v>-16.666666666666668</v>
      </c>
      <c r="S313" s="11">
        <f>Table1[[#This Row],[Profit]]/Table1[[#This Row],[COGS]]</f>
        <v>-23.5</v>
      </c>
      <c r="T313" s="7" t="str">
        <f t="shared" si="34"/>
        <v>low</v>
      </c>
      <c r="U313" s="7" t="str">
        <f>IF(OR(Table1[[#This Row],[Country]]="United states of America",Table1[[#This Row],[Country]]="Canada",Table1[[#This Row],[Country]]="Mexico"),"North America",IF(OR(Table1[[#This Row],[Country]]="France",Table1[[#This Row],[Country]]="Germany"),"Europe","other"))</f>
        <v>North America</v>
      </c>
    </row>
    <row r="314" spans="1:21">
      <c r="A314" s="7" t="s">
        <v>25</v>
      </c>
      <c r="B314" s="7" t="s">
        <v>23</v>
      </c>
      <c r="C314" s="8" t="s">
        <v>18</v>
      </c>
      <c r="D314" s="8" t="s">
        <v>34</v>
      </c>
      <c r="E314" s="7">
        <v>727</v>
      </c>
      <c r="F314" s="8">
        <v>3</v>
      </c>
      <c r="G314" s="8">
        <v>12</v>
      </c>
      <c r="H314" s="8">
        <f t="shared" si="28"/>
        <v>8724</v>
      </c>
      <c r="I314" s="8">
        <v>610.67999999999995</v>
      </c>
      <c r="J314" s="8">
        <f t="shared" si="29"/>
        <v>8113.32</v>
      </c>
      <c r="K314" s="8">
        <v>2181</v>
      </c>
      <c r="L314" s="8">
        <f t="shared" si="30"/>
        <v>6543</v>
      </c>
      <c r="M314" s="9">
        <v>41671</v>
      </c>
      <c r="N314" s="7">
        <f t="shared" si="31"/>
        <v>2</v>
      </c>
      <c r="O314" s="10" t="str">
        <f t="shared" si="32"/>
        <v>February</v>
      </c>
      <c r="P314" s="10" t="str">
        <f t="shared" si="33"/>
        <v>2014</v>
      </c>
      <c r="Q314" s="8">
        <f>Table1[[#This Row],[Profit]]/Table1[[#This Row],[Units Sold]]</f>
        <v>9</v>
      </c>
      <c r="R314" s="27">
        <f>Table1[[#This Row],[Profit]]/Table1[[#This Row],[ Sales]]</f>
        <v>0.80645161290322587</v>
      </c>
      <c r="S314" s="11">
        <f>Table1[[#This Row],[Profit]]/Table1[[#This Row],[COGS]]</f>
        <v>3</v>
      </c>
      <c r="T314" s="7" t="str">
        <f t="shared" si="34"/>
        <v>low</v>
      </c>
      <c r="U314" s="7" t="str">
        <f>IF(OR(Table1[[#This Row],[Country]]="United states of America",Table1[[#This Row],[Country]]="Canada",Table1[[#This Row],[Country]]="Mexico"),"North America",IF(OR(Table1[[#This Row],[Country]]="France",Table1[[#This Row],[Country]]="Germany"),"Europe","other"))</f>
        <v>North America</v>
      </c>
    </row>
    <row r="315" spans="1:21">
      <c r="A315" s="12" t="s">
        <v>25</v>
      </c>
      <c r="B315" s="12" t="s">
        <v>17</v>
      </c>
      <c r="C315" s="13" t="s">
        <v>18</v>
      </c>
      <c r="D315" s="13" t="s">
        <v>34</v>
      </c>
      <c r="E315" s="12">
        <v>1884</v>
      </c>
      <c r="F315" s="13">
        <v>3</v>
      </c>
      <c r="G315" s="13">
        <v>12</v>
      </c>
      <c r="H315" s="8">
        <f t="shared" si="28"/>
        <v>22608</v>
      </c>
      <c r="I315" s="13">
        <v>1582.56</v>
      </c>
      <c r="J315" s="8">
        <f t="shared" si="29"/>
        <v>21025.439999999999</v>
      </c>
      <c r="K315" s="13">
        <v>5652</v>
      </c>
      <c r="L315" s="8">
        <f t="shared" si="30"/>
        <v>16956</v>
      </c>
      <c r="M315" s="14">
        <v>41852</v>
      </c>
      <c r="N315" s="7">
        <f t="shared" si="31"/>
        <v>8</v>
      </c>
      <c r="O315" s="10" t="str">
        <f t="shared" si="32"/>
        <v>August</v>
      </c>
      <c r="P315" s="10" t="str">
        <f t="shared" si="33"/>
        <v>2014</v>
      </c>
      <c r="Q315" s="8">
        <f>Table1[[#This Row],[Profit]]/Table1[[#This Row],[Units Sold]]</f>
        <v>9</v>
      </c>
      <c r="R315" s="27">
        <f>Table1[[#This Row],[Profit]]/Table1[[#This Row],[ Sales]]</f>
        <v>0.80645161290322587</v>
      </c>
      <c r="S315" s="11">
        <f>Table1[[#This Row],[Profit]]/Table1[[#This Row],[COGS]]</f>
        <v>3</v>
      </c>
      <c r="T315" s="7" t="str">
        <f t="shared" si="34"/>
        <v>low</v>
      </c>
      <c r="U315" s="7" t="str">
        <f>IF(OR(Table1[[#This Row],[Country]]="United states of America",Table1[[#This Row],[Country]]="Canada",Table1[[#This Row],[Country]]="Mexico"),"North America",IF(OR(Table1[[#This Row],[Country]]="France",Table1[[#This Row],[Country]]="Germany"),"Europe","other"))</f>
        <v>North America</v>
      </c>
    </row>
    <row r="316" spans="1:21">
      <c r="A316" s="7" t="s">
        <v>16</v>
      </c>
      <c r="B316" s="7" t="s">
        <v>23</v>
      </c>
      <c r="C316" s="8" t="s">
        <v>18</v>
      </c>
      <c r="D316" s="8" t="s">
        <v>34</v>
      </c>
      <c r="E316" s="7">
        <v>1834</v>
      </c>
      <c r="F316" s="8">
        <v>3</v>
      </c>
      <c r="G316" s="8">
        <v>20</v>
      </c>
      <c r="H316" s="8">
        <f t="shared" si="28"/>
        <v>36680</v>
      </c>
      <c r="I316" s="8">
        <v>2567.6</v>
      </c>
      <c r="J316" s="8">
        <f t="shared" si="29"/>
        <v>34112.400000000001</v>
      </c>
      <c r="K316" s="8">
        <v>18340</v>
      </c>
      <c r="L316" s="8">
        <f t="shared" si="30"/>
        <v>31178</v>
      </c>
      <c r="M316" s="9">
        <v>41518</v>
      </c>
      <c r="N316" s="7">
        <f t="shared" si="31"/>
        <v>9</v>
      </c>
      <c r="O316" s="10" t="str">
        <f t="shared" si="32"/>
        <v>September</v>
      </c>
      <c r="P316" s="10" t="str">
        <f t="shared" si="33"/>
        <v>2013</v>
      </c>
      <c r="Q316" s="8">
        <f>Table1[[#This Row],[Profit]]/Table1[[#This Row],[Units Sold]]</f>
        <v>17</v>
      </c>
      <c r="R316" s="27">
        <f>Table1[[#This Row],[Profit]]/Table1[[#This Row],[ Sales]]</f>
        <v>0.91397849462365588</v>
      </c>
      <c r="S316" s="11">
        <f>Table1[[#This Row],[Profit]]/Table1[[#This Row],[COGS]]</f>
        <v>1.7</v>
      </c>
      <c r="T316" s="7" t="str">
        <f t="shared" si="34"/>
        <v>low</v>
      </c>
      <c r="U316" s="7" t="str">
        <f>IF(OR(Table1[[#This Row],[Country]]="United states of America",Table1[[#This Row],[Country]]="Canada",Table1[[#This Row],[Country]]="Mexico"),"North America",IF(OR(Table1[[#This Row],[Country]]="France",Table1[[#This Row],[Country]]="Germany"),"Europe","other"))</f>
        <v>North America</v>
      </c>
    </row>
    <row r="317" spans="1:21">
      <c r="A317" s="12" t="s">
        <v>25</v>
      </c>
      <c r="B317" s="12" t="s">
        <v>23</v>
      </c>
      <c r="C317" s="13" t="s">
        <v>24</v>
      </c>
      <c r="D317" s="13" t="s">
        <v>34</v>
      </c>
      <c r="E317" s="12">
        <v>2340</v>
      </c>
      <c r="F317" s="13">
        <v>5</v>
      </c>
      <c r="G317" s="13">
        <v>12</v>
      </c>
      <c r="H317" s="8">
        <f t="shared" si="28"/>
        <v>28080</v>
      </c>
      <c r="I317" s="13">
        <v>1965.6</v>
      </c>
      <c r="J317" s="8">
        <f t="shared" si="29"/>
        <v>26114.400000000001</v>
      </c>
      <c r="K317" s="13">
        <v>7020</v>
      </c>
      <c r="L317" s="8">
        <f t="shared" si="30"/>
        <v>16380</v>
      </c>
      <c r="M317" s="14">
        <v>41640</v>
      </c>
      <c r="N317" s="7">
        <f t="shared" si="31"/>
        <v>1</v>
      </c>
      <c r="O317" s="10" t="str">
        <f t="shared" si="32"/>
        <v>January</v>
      </c>
      <c r="P317" s="10" t="str">
        <f t="shared" si="33"/>
        <v>2014</v>
      </c>
      <c r="Q317" s="8">
        <f>Table1[[#This Row],[Profit]]/Table1[[#This Row],[Units Sold]]</f>
        <v>7</v>
      </c>
      <c r="R317" s="27">
        <f>Table1[[#This Row],[Profit]]/Table1[[#This Row],[ Sales]]</f>
        <v>0.62724014336917555</v>
      </c>
      <c r="S317" s="11">
        <f>Table1[[#This Row],[Profit]]/Table1[[#This Row],[COGS]]</f>
        <v>2.3333333333333335</v>
      </c>
      <c r="T317" s="7" t="str">
        <f t="shared" si="34"/>
        <v>low</v>
      </c>
      <c r="U317" s="7" t="str">
        <f>IF(OR(Table1[[#This Row],[Country]]="United states of America",Table1[[#This Row],[Country]]="Canada",Table1[[#This Row],[Country]]="Mexico"),"North America",IF(OR(Table1[[#This Row],[Country]]="France",Table1[[#This Row],[Country]]="Germany"),"Europe","other"))</f>
        <v>North America</v>
      </c>
    </row>
    <row r="318" spans="1:21">
      <c r="A318" s="7" t="s">
        <v>25</v>
      </c>
      <c r="B318" s="7" t="s">
        <v>22</v>
      </c>
      <c r="C318" s="8" t="s">
        <v>24</v>
      </c>
      <c r="D318" s="8" t="s">
        <v>34</v>
      </c>
      <c r="E318" s="7">
        <v>2342</v>
      </c>
      <c r="F318" s="8">
        <v>5</v>
      </c>
      <c r="G318" s="8">
        <v>12</v>
      </c>
      <c r="H318" s="8">
        <f t="shared" si="28"/>
        <v>28104</v>
      </c>
      <c r="I318" s="8">
        <v>1967.28</v>
      </c>
      <c r="J318" s="8">
        <f t="shared" si="29"/>
        <v>26136.720000000001</v>
      </c>
      <c r="K318" s="8">
        <v>7026</v>
      </c>
      <c r="L318" s="8">
        <f t="shared" si="30"/>
        <v>16394</v>
      </c>
      <c r="M318" s="9">
        <v>41944</v>
      </c>
      <c r="N318" s="7">
        <f t="shared" si="31"/>
        <v>11</v>
      </c>
      <c r="O318" s="10" t="str">
        <f t="shared" si="32"/>
        <v>November</v>
      </c>
      <c r="P318" s="10" t="str">
        <f t="shared" si="33"/>
        <v>2014</v>
      </c>
      <c r="Q318" s="8">
        <f>Table1[[#This Row],[Profit]]/Table1[[#This Row],[Units Sold]]</f>
        <v>7</v>
      </c>
      <c r="R318" s="27">
        <f>Table1[[#This Row],[Profit]]/Table1[[#This Row],[ Sales]]</f>
        <v>0.62724014336917555</v>
      </c>
      <c r="S318" s="11">
        <f>Table1[[#This Row],[Profit]]/Table1[[#This Row],[COGS]]</f>
        <v>2.3333333333333335</v>
      </c>
      <c r="T318" s="7" t="str">
        <f t="shared" si="34"/>
        <v>low</v>
      </c>
      <c r="U318" s="7" t="str">
        <f>IF(OR(Table1[[#This Row],[Country]]="United states of America",Table1[[#This Row],[Country]]="Canada",Table1[[#This Row],[Country]]="Mexico"),"North America",IF(OR(Table1[[#This Row],[Country]]="France",Table1[[#This Row],[Country]]="Germany"),"Europe","other"))</f>
        <v>Europe</v>
      </c>
    </row>
    <row r="319" spans="1:21">
      <c r="A319" s="12" t="s">
        <v>16</v>
      </c>
      <c r="B319" s="12" t="s">
        <v>22</v>
      </c>
      <c r="C319" s="13" t="s">
        <v>29</v>
      </c>
      <c r="D319" s="13" t="s">
        <v>34</v>
      </c>
      <c r="E319" s="12">
        <v>1031</v>
      </c>
      <c r="F319" s="13">
        <v>10</v>
      </c>
      <c r="G319" s="13">
        <v>7</v>
      </c>
      <c r="H319" s="8">
        <f t="shared" si="28"/>
        <v>7217</v>
      </c>
      <c r="I319" s="13">
        <v>505.19</v>
      </c>
      <c r="J319" s="8">
        <f t="shared" si="29"/>
        <v>6711.81</v>
      </c>
      <c r="K319" s="13">
        <v>5155</v>
      </c>
      <c r="L319" s="8">
        <f t="shared" si="30"/>
        <v>-3093</v>
      </c>
      <c r="M319" s="14">
        <v>41518</v>
      </c>
      <c r="N319" s="7">
        <f t="shared" si="31"/>
        <v>9</v>
      </c>
      <c r="O319" s="10" t="str">
        <f t="shared" si="32"/>
        <v>September</v>
      </c>
      <c r="P319" s="10" t="str">
        <f t="shared" si="33"/>
        <v>2013</v>
      </c>
      <c r="Q319" s="8">
        <f>Table1[[#This Row],[Profit]]/Table1[[#This Row],[Units Sold]]</f>
        <v>-3</v>
      </c>
      <c r="R319" s="27">
        <f>Table1[[#This Row],[Profit]]/Table1[[#This Row],[ Sales]]</f>
        <v>-0.46082949308755755</v>
      </c>
      <c r="S319" s="11">
        <f>Table1[[#This Row],[Profit]]/Table1[[#This Row],[COGS]]</f>
        <v>-0.6</v>
      </c>
      <c r="T319" s="7" t="str">
        <f t="shared" si="34"/>
        <v>low</v>
      </c>
      <c r="U319" s="7" t="str">
        <f>IF(OR(Table1[[#This Row],[Country]]="United states of America",Table1[[#This Row],[Country]]="Canada",Table1[[#This Row],[Country]]="Mexico"),"North America",IF(OR(Table1[[#This Row],[Country]]="France",Table1[[#This Row],[Country]]="Germany"),"Europe","other"))</f>
        <v>Europe</v>
      </c>
    </row>
    <row r="320" spans="1:21">
      <c r="A320" s="7" t="s">
        <v>21</v>
      </c>
      <c r="B320" s="7" t="s">
        <v>17</v>
      </c>
      <c r="C320" s="8" t="s">
        <v>30</v>
      </c>
      <c r="D320" s="8" t="s">
        <v>34</v>
      </c>
      <c r="E320" s="7">
        <v>1262</v>
      </c>
      <c r="F320" s="8">
        <v>120</v>
      </c>
      <c r="G320" s="8">
        <v>15</v>
      </c>
      <c r="H320" s="8">
        <f t="shared" si="28"/>
        <v>18930</v>
      </c>
      <c r="I320" s="8">
        <v>1325.1</v>
      </c>
      <c r="J320" s="8">
        <f t="shared" si="29"/>
        <v>17604.900000000001</v>
      </c>
      <c r="K320" s="8">
        <v>12620</v>
      </c>
      <c r="L320" s="8">
        <f t="shared" si="30"/>
        <v>-132510</v>
      </c>
      <c r="M320" s="9">
        <v>41760</v>
      </c>
      <c r="N320" s="7">
        <f t="shared" si="31"/>
        <v>5</v>
      </c>
      <c r="O320" s="10" t="str">
        <f t="shared" si="32"/>
        <v>May</v>
      </c>
      <c r="P320" s="10" t="str">
        <f t="shared" si="33"/>
        <v>2014</v>
      </c>
      <c r="Q320" s="8">
        <f>Table1[[#This Row],[Profit]]/Table1[[#This Row],[Units Sold]]</f>
        <v>-105</v>
      </c>
      <c r="R320" s="27">
        <f>Table1[[#This Row],[Profit]]/Table1[[#This Row],[ Sales]]</f>
        <v>-7.5268817204301071</v>
      </c>
      <c r="S320" s="11">
        <f>Table1[[#This Row],[Profit]]/Table1[[#This Row],[COGS]]</f>
        <v>-10.5</v>
      </c>
      <c r="T320" s="7" t="str">
        <f t="shared" si="34"/>
        <v>low</v>
      </c>
      <c r="U320" s="7" t="str">
        <f>IF(OR(Table1[[#This Row],[Country]]="United states of America",Table1[[#This Row],[Country]]="Canada",Table1[[#This Row],[Country]]="Mexico"),"North America",IF(OR(Table1[[#This Row],[Country]]="France",Table1[[#This Row],[Country]]="Germany"),"Europe","other"))</f>
        <v>North America</v>
      </c>
    </row>
    <row r="321" spans="1:21">
      <c r="A321" s="12" t="s">
        <v>16</v>
      </c>
      <c r="B321" s="12" t="s">
        <v>17</v>
      </c>
      <c r="C321" s="13" t="s">
        <v>30</v>
      </c>
      <c r="D321" s="13" t="s">
        <v>34</v>
      </c>
      <c r="E321" s="12">
        <v>1135</v>
      </c>
      <c r="F321" s="13">
        <v>120</v>
      </c>
      <c r="G321" s="13">
        <v>7</v>
      </c>
      <c r="H321" s="8">
        <f t="shared" si="28"/>
        <v>7945</v>
      </c>
      <c r="I321" s="13">
        <v>556.15</v>
      </c>
      <c r="J321" s="8">
        <f t="shared" si="29"/>
        <v>7388.85</v>
      </c>
      <c r="K321" s="13">
        <v>5675</v>
      </c>
      <c r="L321" s="8">
        <f t="shared" si="30"/>
        <v>-128255</v>
      </c>
      <c r="M321" s="14">
        <v>41791</v>
      </c>
      <c r="N321" s="7">
        <f t="shared" si="31"/>
        <v>6</v>
      </c>
      <c r="O321" s="10" t="str">
        <f t="shared" si="32"/>
        <v>June</v>
      </c>
      <c r="P321" s="10" t="str">
        <f t="shared" si="33"/>
        <v>2014</v>
      </c>
      <c r="Q321" s="8">
        <f>Table1[[#This Row],[Profit]]/Table1[[#This Row],[Units Sold]]</f>
        <v>-113</v>
      </c>
      <c r="R321" s="27">
        <f>Table1[[#This Row],[Profit]]/Table1[[#This Row],[ Sales]]</f>
        <v>-17.357910906298002</v>
      </c>
      <c r="S321" s="11">
        <f>Table1[[#This Row],[Profit]]/Table1[[#This Row],[COGS]]</f>
        <v>-22.6</v>
      </c>
      <c r="T321" s="7" t="str">
        <f t="shared" si="34"/>
        <v>low</v>
      </c>
      <c r="U321" s="7" t="str">
        <f>IF(OR(Table1[[#This Row],[Country]]="United states of America",Table1[[#This Row],[Country]]="Canada",Table1[[#This Row],[Country]]="Mexico"),"North America",IF(OR(Table1[[#This Row],[Country]]="France",Table1[[#This Row],[Country]]="Germany"),"Europe","other"))</f>
        <v>North America</v>
      </c>
    </row>
    <row r="322" spans="1:21">
      <c r="A322" s="7" t="s">
        <v>16</v>
      </c>
      <c r="B322" s="7" t="s">
        <v>28</v>
      </c>
      <c r="C322" s="8" t="s">
        <v>30</v>
      </c>
      <c r="D322" s="8" t="s">
        <v>34</v>
      </c>
      <c r="E322" s="7">
        <v>547</v>
      </c>
      <c r="F322" s="8">
        <v>120</v>
      </c>
      <c r="G322" s="8">
        <v>7</v>
      </c>
      <c r="H322" s="8">
        <f t="shared" si="28"/>
        <v>3829</v>
      </c>
      <c r="I322" s="8">
        <v>268.02999999999997</v>
      </c>
      <c r="J322" s="8">
        <f t="shared" si="29"/>
        <v>3560.9700000000003</v>
      </c>
      <c r="K322" s="8">
        <v>2735</v>
      </c>
      <c r="L322" s="8">
        <f t="shared" si="30"/>
        <v>-61811</v>
      </c>
      <c r="M322" s="9">
        <v>41944</v>
      </c>
      <c r="N322" s="7">
        <f t="shared" si="31"/>
        <v>11</v>
      </c>
      <c r="O322" s="10" t="str">
        <f t="shared" si="32"/>
        <v>November</v>
      </c>
      <c r="P322" s="10" t="str">
        <f t="shared" si="33"/>
        <v>2014</v>
      </c>
      <c r="Q322" s="8">
        <f>Table1[[#This Row],[Profit]]/Table1[[#This Row],[Units Sold]]</f>
        <v>-113</v>
      </c>
      <c r="R322" s="27">
        <f>Table1[[#This Row],[Profit]]/Table1[[#This Row],[ Sales]]</f>
        <v>-17.357910906298002</v>
      </c>
      <c r="S322" s="11">
        <f>Table1[[#This Row],[Profit]]/Table1[[#This Row],[COGS]]</f>
        <v>-22.6</v>
      </c>
      <c r="T322" s="7" t="str">
        <f t="shared" si="34"/>
        <v>low</v>
      </c>
      <c r="U322" s="7" t="str">
        <f>IF(OR(Table1[[#This Row],[Country]]="United states of America",Table1[[#This Row],[Country]]="Canada",Table1[[#This Row],[Country]]="Mexico"),"North America",IF(OR(Table1[[#This Row],[Country]]="France",Table1[[#This Row],[Country]]="Germany"),"Europe","other"))</f>
        <v>North America</v>
      </c>
    </row>
    <row r="323" spans="1:21">
      <c r="A323" s="12" t="s">
        <v>16</v>
      </c>
      <c r="B323" s="12" t="s">
        <v>17</v>
      </c>
      <c r="C323" s="13" t="s">
        <v>30</v>
      </c>
      <c r="D323" s="13" t="s">
        <v>34</v>
      </c>
      <c r="E323" s="12">
        <v>1582</v>
      </c>
      <c r="F323" s="13">
        <v>120</v>
      </c>
      <c r="G323" s="13">
        <v>7</v>
      </c>
      <c r="H323" s="8">
        <f t="shared" ref="H323:H386" si="35">E323*G323</f>
        <v>11074</v>
      </c>
      <c r="I323" s="13">
        <v>775.18</v>
      </c>
      <c r="J323" s="8">
        <f t="shared" ref="J323:J386" si="36">H323-I323</f>
        <v>10298.82</v>
      </c>
      <c r="K323" s="13">
        <v>7910</v>
      </c>
      <c r="L323" s="8">
        <f t="shared" ref="L323:L386" si="37">(E323*G323)-(E323*F323)</f>
        <v>-178766</v>
      </c>
      <c r="M323" s="14">
        <v>41974</v>
      </c>
      <c r="N323" s="7">
        <f t="shared" ref="N323:N386" si="38">MONTH(M323)</f>
        <v>12</v>
      </c>
      <c r="O323" s="10" t="str">
        <f t="shared" ref="O323:O386" si="39">TEXT(M323, "mmmm")</f>
        <v>December</v>
      </c>
      <c r="P323" s="10" t="str">
        <f t="shared" ref="P323:P386" si="40">TEXT(M323,"yyyy")</f>
        <v>2014</v>
      </c>
      <c r="Q323" s="8">
        <f>Table1[[#This Row],[Profit]]/Table1[[#This Row],[Units Sold]]</f>
        <v>-113</v>
      </c>
      <c r="R323" s="27">
        <f>Table1[[#This Row],[Profit]]/Table1[[#This Row],[ Sales]]</f>
        <v>-17.357910906298002</v>
      </c>
      <c r="S323" s="11">
        <f>Table1[[#This Row],[Profit]]/Table1[[#This Row],[COGS]]</f>
        <v>-22.6</v>
      </c>
      <c r="T323" s="7" t="str">
        <f t="shared" ref="T323:T386" si="41">IF(G323&lt;50,"low",IF(G323&lt;=200,"mid","high"))</f>
        <v>low</v>
      </c>
      <c r="U323" s="7" t="str">
        <f>IF(OR(Table1[[#This Row],[Country]]="United states of America",Table1[[#This Row],[Country]]="Canada",Table1[[#This Row],[Country]]="Mexico"),"North America",IF(OR(Table1[[#This Row],[Country]]="France",Table1[[#This Row],[Country]]="Germany"),"Europe","other"))</f>
        <v>North America</v>
      </c>
    </row>
    <row r="324" spans="1:21">
      <c r="A324" s="7" t="s">
        <v>25</v>
      </c>
      <c r="B324" s="7" t="s">
        <v>22</v>
      </c>
      <c r="C324" s="8" t="s">
        <v>31</v>
      </c>
      <c r="D324" s="8" t="s">
        <v>34</v>
      </c>
      <c r="E324" s="7">
        <v>1738.5</v>
      </c>
      <c r="F324" s="8">
        <v>250</v>
      </c>
      <c r="G324" s="8">
        <v>12</v>
      </c>
      <c r="H324" s="8">
        <f t="shared" si="35"/>
        <v>20862</v>
      </c>
      <c r="I324" s="8">
        <v>1460.34</v>
      </c>
      <c r="J324" s="8">
        <f t="shared" si="36"/>
        <v>19401.66</v>
      </c>
      <c r="K324" s="8">
        <v>5215.5</v>
      </c>
      <c r="L324" s="8">
        <f t="shared" si="37"/>
        <v>-413763</v>
      </c>
      <c r="M324" s="9">
        <v>41730</v>
      </c>
      <c r="N324" s="7">
        <f t="shared" si="38"/>
        <v>4</v>
      </c>
      <c r="O324" s="10" t="str">
        <f t="shared" si="39"/>
        <v>April</v>
      </c>
      <c r="P324" s="10" t="str">
        <f t="shared" si="40"/>
        <v>2014</v>
      </c>
      <c r="Q324" s="8">
        <f>Table1[[#This Row],[Profit]]/Table1[[#This Row],[Units Sold]]</f>
        <v>-238</v>
      </c>
      <c r="R324" s="27">
        <f>Table1[[#This Row],[Profit]]/Table1[[#This Row],[ Sales]]</f>
        <v>-21.326164874551971</v>
      </c>
      <c r="S324" s="11">
        <f>Table1[[#This Row],[Profit]]/Table1[[#This Row],[COGS]]</f>
        <v>-79.333333333333329</v>
      </c>
      <c r="T324" s="7" t="str">
        <f t="shared" si="41"/>
        <v>low</v>
      </c>
      <c r="U324" s="7" t="str">
        <f>IF(OR(Table1[[#This Row],[Country]]="United states of America",Table1[[#This Row],[Country]]="Canada",Table1[[#This Row],[Country]]="Mexico"),"North America",IF(OR(Table1[[#This Row],[Country]]="France",Table1[[#This Row],[Country]]="Germany"),"Europe","other"))</f>
        <v>Europe</v>
      </c>
    </row>
    <row r="325" spans="1:21">
      <c r="A325" s="12" t="s">
        <v>25</v>
      </c>
      <c r="B325" s="12" t="s">
        <v>20</v>
      </c>
      <c r="C325" s="13" t="s">
        <v>31</v>
      </c>
      <c r="D325" s="13" t="s">
        <v>34</v>
      </c>
      <c r="E325" s="12">
        <v>2215</v>
      </c>
      <c r="F325" s="13">
        <v>250</v>
      </c>
      <c r="G325" s="13">
        <v>12</v>
      </c>
      <c r="H325" s="8">
        <f t="shared" si="35"/>
        <v>26580</v>
      </c>
      <c r="I325" s="13">
        <v>1860.6</v>
      </c>
      <c r="J325" s="8">
        <f t="shared" si="36"/>
        <v>24719.4</v>
      </c>
      <c r="K325" s="13">
        <v>6645</v>
      </c>
      <c r="L325" s="8">
        <f t="shared" si="37"/>
        <v>-527170</v>
      </c>
      <c r="M325" s="14">
        <v>41518</v>
      </c>
      <c r="N325" s="7">
        <f t="shared" si="38"/>
        <v>9</v>
      </c>
      <c r="O325" s="10" t="str">
        <f t="shared" si="39"/>
        <v>September</v>
      </c>
      <c r="P325" s="10" t="str">
        <f t="shared" si="40"/>
        <v>2013</v>
      </c>
      <c r="Q325" s="8">
        <f>Table1[[#This Row],[Profit]]/Table1[[#This Row],[Units Sold]]</f>
        <v>-238</v>
      </c>
      <c r="R325" s="27">
        <f>Table1[[#This Row],[Profit]]/Table1[[#This Row],[ Sales]]</f>
        <v>-21.326164874551971</v>
      </c>
      <c r="S325" s="11">
        <f>Table1[[#This Row],[Profit]]/Table1[[#This Row],[COGS]]</f>
        <v>-79.333333333333329</v>
      </c>
      <c r="T325" s="7" t="str">
        <f t="shared" si="41"/>
        <v>low</v>
      </c>
      <c r="U325" s="7" t="str">
        <f>IF(OR(Table1[[#This Row],[Country]]="United states of America",Table1[[#This Row],[Country]]="Canada",Table1[[#This Row],[Country]]="Mexico"),"North America",IF(OR(Table1[[#This Row],[Country]]="France",Table1[[#This Row],[Country]]="Germany"),"Europe","other"))</f>
        <v>Europe</v>
      </c>
    </row>
    <row r="326" spans="1:21">
      <c r="A326" s="7" t="s">
        <v>16</v>
      </c>
      <c r="B326" s="7" t="s">
        <v>17</v>
      </c>
      <c r="C326" s="8" t="s">
        <v>31</v>
      </c>
      <c r="D326" s="8" t="s">
        <v>34</v>
      </c>
      <c r="E326" s="7">
        <v>1582</v>
      </c>
      <c r="F326" s="8">
        <v>250</v>
      </c>
      <c r="G326" s="8">
        <v>7</v>
      </c>
      <c r="H326" s="8">
        <f t="shared" si="35"/>
        <v>11074</v>
      </c>
      <c r="I326" s="8">
        <v>775.18</v>
      </c>
      <c r="J326" s="8">
        <f t="shared" si="36"/>
        <v>10298.82</v>
      </c>
      <c r="K326" s="8">
        <v>7910</v>
      </c>
      <c r="L326" s="8">
        <f t="shared" si="37"/>
        <v>-384426</v>
      </c>
      <c r="M326" s="9">
        <v>41974</v>
      </c>
      <c r="N326" s="7">
        <f t="shared" si="38"/>
        <v>12</v>
      </c>
      <c r="O326" s="10" t="str">
        <f t="shared" si="39"/>
        <v>December</v>
      </c>
      <c r="P326" s="10" t="str">
        <f t="shared" si="40"/>
        <v>2014</v>
      </c>
      <c r="Q326" s="8">
        <f>Table1[[#This Row],[Profit]]/Table1[[#This Row],[Units Sold]]</f>
        <v>-243</v>
      </c>
      <c r="R326" s="27">
        <f>Table1[[#This Row],[Profit]]/Table1[[#This Row],[ Sales]]</f>
        <v>-37.327188940092164</v>
      </c>
      <c r="S326" s="11">
        <f>Table1[[#This Row],[Profit]]/Table1[[#This Row],[COGS]]</f>
        <v>-48.6</v>
      </c>
      <c r="T326" s="7" t="str">
        <f t="shared" si="41"/>
        <v>low</v>
      </c>
      <c r="U326" s="7" t="str">
        <f>IF(OR(Table1[[#This Row],[Country]]="United states of America",Table1[[#This Row],[Country]]="Canada",Table1[[#This Row],[Country]]="Mexico"),"North America",IF(OR(Table1[[#This Row],[Country]]="France",Table1[[#This Row],[Country]]="Germany"),"Europe","other"))</f>
        <v>North America</v>
      </c>
    </row>
    <row r="327" spans="1:21">
      <c r="A327" s="12" t="s">
        <v>16</v>
      </c>
      <c r="B327" s="12" t="s">
        <v>17</v>
      </c>
      <c r="C327" s="13" t="s">
        <v>32</v>
      </c>
      <c r="D327" s="13" t="s">
        <v>34</v>
      </c>
      <c r="E327" s="12">
        <v>1135</v>
      </c>
      <c r="F327" s="13">
        <v>260</v>
      </c>
      <c r="G327" s="13">
        <v>7</v>
      </c>
      <c r="H327" s="8">
        <f t="shared" si="35"/>
        <v>7945</v>
      </c>
      <c r="I327" s="13">
        <v>556.15</v>
      </c>
      <c r="J327" s="8">
        <f t="shared" si="36"/>
        <v>7388.85</v>
      </c>
      <c r="K327" s="13">
        <v>5675</v>
      </c>
      <c r="L327" s="8">
        <f t="shared" si="37"/>
        <v>-287155</v>
      </c>
      <c r="M327" s="14">
        <v>41791</v>
      </c>
      <c r="N327" s="7">
        <f t="shared" si="38"/>
        <v>6</v>
      </c>
      <c r="O327" s="10" t="str">
        <f t="shared" si="39"/>
        <v>June</v>
      </c>
      <c r="P327" s="10" t="str">
        <f t="shared" si="40"/>
        <v>2014</v>
      </c>
      <c r="Q327" s="8">
        <f>Table1[[#This Row],[Profit]]/Table1[[#This Row],[Units Sold]]</f>
        <v>-253</v>
      </c>
      <c r="R327" s="27">
        <f>Table1[[#This Row],[Profit]]/Table1[[#This Row],[ Sales]]</f>
        <v>-38.863287250384026</v>
      </c>
      <c r="S327" s="11">
        <f>Table1[[#This Row],[Profit]]/Table1[[#This Row],[COGS]]</f>
        <v>-50.6</v>
      </c>
      <c r="T327" s="7" t="str">
        <f t="shared" si="41"/>
        <v>low</v>
      </c>
      <c r="U327" s="7" t="str">
        <f>IF(OR(Table1[[#This Row],[Country]]="United states of America",Table1[[#This Row],[Country]]="Canada",Table1[[#This Row],[Country]]="Mexico"),"North America",IF(OR(Table1[[#This Row],[Country]]="France",Table1[[#This Row],[Country]]="Germany"),"Europe","other"))</f>
        <v>North America</v>
      </c>
    </row>
    <row r="328" spans="1:21">
      <c r="A328" s="7" t="s">
        <v>16</v>
      </c>
      <c r="B328" s="7" t="s">
        <v>28</v>
      </c>
      <c r="C328" s="8" t="s">
        <v>18</v>
      </c>
      <c r="D328" s="8" t="s">
        <v>34</v>
      </c>
      <c r="E328" s="7">
        <v>1761</v>
      </c>
      <c r="F328" s="8">
        <v>3</v>
      </c>
      <c r="G328" s="8">
        <v>350</v>
      </c>
      <c r="H328" s="8">
        <f t="shared" si="35"/>
        <v>616350</v>
      </c>
      <c r="I328" s="8">
        <v>43144.5</v>
      </c>
      <c r="J328" s="8">
        <f t="shared" si="36"/>
        <v>573205.5</v>
      </c>
      <c r="K328" s="8">
        <v>457860</v>
      </c>
      <c r="L328" s="8">
        <f t="shared" si="37"/>
        <v>611067</v>
      </c>
      <c r="M328" s="9">
        <v>41699</v>
      </c>
      <c r="N328" s="7">
        <f t="shared" si="38"/>
        <v>3</v>
      </c>
      <c r="O328" s="10" t="str">
        <f t="shared" si="39"/>
        <v>March</v>
      </c>
      <c r="P328" s="10" t="str">
        <f t="shared" si="40"/>
        <v>2014</v>
      </c>
      <c r="Q328" s="8">
        <f>Table1[[#This Row],[Profit]]/Table1[[#This Row],[Units Sold]]</f>
        <v>347</v>
      </c>
      <c r="R328" s="27">
        <f>Table1[[#This Row],[Profit]]/Table1[[#This Row],[ Sales]]</f>
        <v>1.0660522273425499</v>
      </c>
      <c r="S328" s="11">
        <f>Table1[[#This Row],[Profit]]/Table1[[#This Row],[COGS]]</f>
        <v>1.3346153846153845</v>
      </c>
      <c r="T328" s="7" t="str">
        <f t="shared" si="41"/>
        <v>high</v>
      </c>
      <c r="U328" s="7" t="str">
        <f>IF(OR(Table1[[#This Row],[Country]]="United states of America",Table1[[#This Row],[Country]]="Canada",Table1[[#This Row],[Country]]="Mexico"),"North America",IF(OR(Table1[[#This Row],[Country]]="France",Table1[[#This Row],[Country]]="Germany"),"Europe","other"))</f>
        <v>North America</v>
      </c>
    </row>
    <row r="329" spans="1:21">
      <c r="A329" s="12" t="s">
        <v>27</v>
      </c>
      <c r="B329" s="12" t="s">
        <v>22</v>
      </c>
      <c r="C329" s="13" t="s">
        <v>18</v>
      </c>
      <c r="D329" s="13" t="s">
        <v>34</v>
      </c>
      <c r="E329" s="12">
        <v>448</v>
      </c>
      <c r="F329" s="13">
        <v>3</v>
      </c>
      <c r="G329" s="13">
        <v>300</v>
      </c>
      <c r="H329" s="8">
        <f t="shared" si="35"/>
        <v>134400</v>
      </c>
      <c r="I329" s="13">
        <v>9408</v>
      </c>
      <c r="J329" s="8">
        <f t="shared" si="36"/>
        <v>124992</v>
      </c>
      <c r="K329" s="13">
        <v>112000</v>
      </c>
      <c r="L329" s="8">
        <f t="shared" si="37"/>
        <v>133056</v>
      </c>
      <c r="M329" s="14">
        <v>41791</v>
      </c>
      <c r="N329" s="7">
        <f t="shared" si="38"/>
        <v>6</v>
      </c>
      <c r="O329" s="10" t="str">
        <f t="shared" si="39"/>
        <v>June</v>
      </c>
      <c r="P329" s="10" t="str">
        <f t="shared" si="40"/>
        <v>2014</v>
      </c>
      <c r="Q329" s="8">
        <f>Table1[[#This Row],[Profit]]/Table1[[#This Row],[Units Sold]]</f>
        <v>297</v>
      </c>
      <c r="R329" s="27">
        <f>Table1[[#This Row],[Profit]]/Table1[[#This Row],[ Sales]]</f>
        <v>1.064516129032258</v>
      </c>
      <c r="S329" s="11">
        <f>Table1[[#This Row],[Profit]]/Table1[[#This Row],[COGS]]</f>
        <v>1.1879999999999999</v>
      </c>
      <c r="T329" s="7" t="str">
        <f t="shared" si="41"/>
        <v>high</v>
      </c>
      <c r="U329" s="7" t="str">
        <f>IF(OR(Table1[[#This Row],[Country]]="United states of America",Table1[[#This Row],[Country]]="Canada",Table1[[#This Row],[Country]]="Mexico"),"North America",IF(OR(Table1[[#This Row],[Country]]="France",Table1[[#This Row],[Country]]="Germany"),"Europe","other"))</f>
        <v>Europe</v>
      </c>
    </row>
    <row r="330" spans="1:21">
      <c r="A330" s="7" t="s">
        <v>27</v>
      </c>
      <c r="B330" s="7" t="s">
        <v>22</v>
      </c>
      <c r="C330" s="8" t="s">
        <v>18</v>
      </c>
      <c r="D330" s="8" t="s">
        <v>34</v>
      </c>
      <c r="E330" s="7">
        <v>2181</v>
      </c>
      <c r="F330" s="8">
        <v>3</v>
      </c>
      <c r="G330" s="8">
        <v>300</v>
      </c>
      <c r="H330" s="8">
        <f t="shared" si="35"/>
        <v>654300</v>
      </c>
      <c r="I330" s="8">
        <v>45801</v>
      </c>
      <c r="J330" s="8">
        <f t="shared" si="36"/>
        <v>608499</v>
      </c>
      <c r="K330" s="8">
        <v>545250</v>
      </c>
      <c r="L330" s="8">
        <f t="shared" si="37"/>
        <v>647757</v>
      </c>
      <c r="M330" s="9">
        <v>41913</v>
      </c>
      <c r="N330" s="7">
        <f t="shared" si="38"/>
        <v>10</v>
      </c>
      <c r="O330" s="10" t="str">
        <f t="shared" si="39"/>
        <v>October</v>
      </c>
      <c r="P330" s="10" t="str">
        <f t="shared" si="40"/>
        <v>2014</v>
      </c>
      <c r="Q330" s="8">
        <f>Table1[[#This Row],[Profit]]/Table1[[#This Row],[Units Sold]]</f>
        <v>297</v>
      </c>
      <c r="R330" s="27">
        <f>Table1[[#This Row],[Profit]]/Table1[[#This Row],[ Sales]]</f>
        <v>1.064516129032258</v>
      </c>
      <c r="S330" s="11">
        <f>Table1[[#This Row],[Profit]]/Table1[[#This Row],[COGS]]</f>
        <v>1.1879999999999999</v>
      </c>
      <c r="T330" s="7" t="str">
        <f t="shared" si="41"/>
        <v>high</v>
      </c>
      <c r="U330" s="7" t="str">
        <f>IF(OR(Table1[[#This Row],[Country]]="United states of America",Table1[[#This Row],[Country]]="Canada",Table1[[#This Row],[Country]]="Mexico"),"North America",IF(OR(Table1[[#This Row],[Country]]="France",Table1[[#This Row],[Country]]="Germany"),"Europe","other"))</f>
        <v>Europe</v>
      </c>
    </row>
    <row r="331" spans="1:21">
      <c r="A331" s="12" t="s">
        <v>16</v>
      </c>
      <c r="B331" s="12" t="s">
        <v>22</v>
      </c>
      <c r="C331" s="13" t="s">
        <v>24</v>
      </c>
      <c r="D331" s="13" t="s">
        <v>34</v>
      </c>
      <c r="E331" s="12">
        <v>1976</v>
      </c>
      <c r="F331" s="13">
        <v>5</v>
      </c>
      <c r="G331" s="13">
        <v>20</v>
      </c>
      <c r="H331" s="8">
        <f t="shared" si="35"/>
        <v>39520</v>
      </c>
      <c r="I331" s="13">
        <v>2766.4</v>
      </c>
      <c r="J331" s="8">
        <f t="shared" si="36"/>
        <v>36753.599999999999</v>
      </c>
      <c r="K331" s="13">
        <v>19760</v>
      </c>
      <c r="L331" s="8">
        <f t="shared" si="37"/>
        <v>29640</v>
      </c>
      <c r="M331" s="14">
        <v>41913</v>
      </c>
      <c r="N331" s="7">
        <f t="shared" si="38"/>
        <v>10</v>
      </c>
      <c r="O331" s="10" t="str">
        <f t="shared" si="39"/>
        <v>October</v>
      </c>
      <c r="P331" s="10" t="str">
        <f t="shared" si="40"/>
        <v>2014</v>
      </c>
      <c r="Q331" s="8">
        <f>Table1[[#This Row],[Profit]]/Table1[[#This Row],[Units Sold]]</f>
        <v>15</v>
      </c>
      <c r="R331" s="27">
        <f>Table1[[#This Row],[Profit]]/Table1[[#This Row],[ Sales]]</f>
        <v>0.80645161290322587</v>
      </c>
      <c r="S331" s="11">
        <f>Table1[[#This Row],[Profit]]/Table1[[#This Row],[COGS]]</f>
        <v>1.5</v>
      </c>
      <c r="T331" s="7" t="str">
        <f t="shared" si="41"/>
        <v>low</v>
      </c>
      <c r="U331" s="7" t="str">
        <f>IF(OR(Table1[[#This Row],[Country]]="United states of America",Table1[[#This Row],[Country]]="Canada",Table1[[#This Row],[Country]]="Mexico"),"North America",IF(OR(Table1[[#This Row],[Country]]="France",Table1[[#This Row],[Country]]="Germany"),"Europe","other"))</f>
        <v>Europe</v>
      </c>
    </row>
    <row r="332" spans="1:21">
      <c r="A332" s="7" t="s">
        <v>27</v>
      </c>
      <c r="B332" s="7" t="s">
        <v>22</v>
      </c>
      <c r="C332" s="8" t="s">
        <v>24</v>
      </c>
      <c r="D332" s="8" t="s">
        <v>34</v>
      </c>
      <c r="E332" s="7">
        <v>2181</v>
      </c>
      <c r="F332" s="8">
        <v>5</v>
      </c>
      <c r="G332" s="8">
        <v>300</v>
      </c>
      <c r="H332" s="8">
        <f t="shared" si="35"/>
        <v>654300</v>
      </c>
      <c r="I332" s="8">
        <v>45801</v>
      </c>
      <c r="J332" s="8">
        <f t="shared" si="36"/>
        <v>608499</v>
      </c>
      <c r="K332" s="8">
        <v>545250</v>
      </c>
      <c r="L332" s="8">
        <f t="shared" si="37"/>
        <v>643395</v>
      </c>
      <c r="M332" s="9">
        <v>41913</v>
      </c>
      <c r="N332" s="7">
        <f t="shared" si="38"/>
        <v>10</v>
      </c>
      <c r="O332" s="10" t="str">
        <f t="shared" si="39"/>
        <v>October</v>
      </c>
      <c r="P332" s="10" t="str">
        <f t="shared" si="40"/>
        <v>2014</v>
      </c>
      <c r="Q332" s="8">
        <f>Table1[[#This Row],[Profit]]/Table1[[#This Row],[Units Sold]]</f>
        <v>295</v>
      </c>
      <c r="R332" s="27">
        <f>Table1[[#This Row],[Profit]]/Table1[[#This Row],[ Sales]]</f>
        <v>1.0573476702508962</v>
      </c>
      <c r="S332" s="11">
        <f>Table1[[#This Row],[Profit]]/Table1[[#This Row],[COGS]]</f>
        <v>1.18</v>
      </c>
      <c r="T332" s="7" t="str">
        <f t="shared" si="41"/>
        <v>high</v>
      </c>
      <c r="U332" s="7" t="str">
        <f>IF(OR(Table1[[#This Row],[Country]]="United states of America",Table1[[#This Row],[Country]]="Canada",Table1[[#This Row],[Country]]="Mexico"),"North America",IF(OR(Table1[[#This Row],[Country]]="France",Table1[[#This Row],[Country]]="Germany"),"Europe","other"))</f>
        <v>Europe</v>
      </c>
    </row>
    <row r="333" spans="1:21">
      <c r="A333" s="12" t="s">
        <v>26</v>
      </c>
      <c r="B333" s="12" t="s">
        <v>20</v>
      </c>
      <c r="C333" s="13" t="s">
        <v>24</v>
      </c>
      <c r="D333" s="13" t="s">
        <v>34</v>
      </c>
      <c r="E333" s="12">
        <v>2500</v>
      </c>
      <c r="F333" s="13">
        <v>5</v>
      </c>
      <c r="G333" s="13">
        <v>125</v>
      </c>
      <c r="H333" s="8">
        <f t="shared" si="35"/>
        <v>312500</v>
      </c>
      <c r="I333" s="13">
        <v>21875</v>
      </c>
      <c r="J333" s="8">
        <f t="shared" si="36"/>
        <v>290625</v>
      </c>
      <c r="K333" s="13">
        <v>300000</v>
      </c>
      <c r="L333" s="8">
        <f t="shared" si="37"/>
        <v>300000</v>
      </c>
      <c r="M333" s="14">
        <v>41579</v>
      </c>
      <c r="N333" s="7">
        <f t="shared" si="38"/>
        <v>11</v>
      </c>
      <c r="O333" s="10" t="str">
        <f t="shared" si="39"/>
        <v>November</v>
      </c>
      <c r="P333" s="10" t="str">
        <f t="shared" si="40"/>
        <v>2013</v>
      </c>
      <c r="Q333" s="8">
        <f>Table1[[#This Row],[Profit]]/Table1[[#This Row],[Units Sold]]</f>
        <v>120</v>
      </c>
      <c r="R333" s="27">
        <f>Table1[[#This Row],[Profit]]/Table1[[#This Row],[ Sales]]</f>
        <v>1.032258064516129</v>
      </c>
      <c r="S333" s="11">
        <f>Table1[[#This Row],[Profit]]/Table1[[#This Row],[COGS]]</f>
        <v>1</v>
      </c>
      <c r="T333" s="7" t="str">
        <f t="shared" si="41"/>
        <v>mid</v>
      </c>
      <c r="U333" s="7" t="str">
        <f>IF(OR(Table1[[#This Row],[Country]]="United states of America",Table1[[#This Row],[Country]]="Canada",Table1[[#This Row],[Country]]="Mexico"),"North America",IF(OR(Table1[[#This Row],[Country]]="France",Table1[[#This Row],[Country]]="Germany"),"Europe","other"))</f>
        <v>Europe</v>
      </c>
    </row>
    <row r="334" spans="1:21">
      <c r="A334" s="7" t="s">
        <v>27</v>
      </c>
      <c r="B334" s="7" t="s">
        <v>17</v>
      </c>
      <c r="C334" s="8" t="s">
        <v>29</v>
      </c>
      <c r="D334" s="8" t="s">
        <v>34</v>
      </c>
      <c r="E334" s="7">
        <v>1702</v>
      </c>
      <c r="F334" s="8">
        <v>10</v>
      </c>
      <c r="G334" s="8">
        <v>300</v>
      </c>
      <c r="H334" s="8">
        <f t="shared" si="35"/>
        <v>510600</v>
      </c>
      <c r="I334" s="8">
        <v>35742</v>
      </c>
      <c r="J334" s="8">
        <f t="shared" si="36"/>
        <v>474858</v>
      </c>
      <c r="K334" s="8">
        <v>425500</v>
      </c>
      <c r="L334" s="8">
        <f t="shared" si="37"/>
        <v>493580</v>
      </c>
      <c r="M334" s="9">
        <v>41760</v>
      </c>
      <c r="N334" s="7">
        <f t="shared" si="38"/>
        <v>5</v>
      </c>
      <c r="O334" s="10" t="str">
        <f t="shared" si="39"/>
        <v>May</v>
      </c>
      <c r="P334" s="10" t="str">
        <f t="shared" si="40"/>
        <v>2014</v>
      </c>
      <c r="Q334" s="8">
        <f>Table1[[#This Row],[Profit]]/Table1[[#This Row],[Units Sold]]</f>
        <v>290</v>
      </c>
      <c r="R334" s="27">
        <f>Table1[[#This Row],[Profit]]/Table1[[#This Row],[ Sales]]</f>
        <v>1.0394265232974911</v>
      </c>
      <c r="S334" s="11">
        <f>Table1[[#This Row],[Profit]]/Table1[[#This Row],[COGS]]</f>
        <v>1.1599999999999999</v>
      </c>
      <c r="T334" s="7" t="str">
        <f t="shared" si="41"/>
        <v>high</v>
      </c>
      <c r="U334" s="7" t="str">
        <f>IF(OR(Table1[[#This Row],[Country]]="United states of America",Table1[[#This Row],[Country]]="Canada",Table1[[#This Row],[Country]]="Mexico"),"North America",IF(OR(Table1[[#This Row],[Country]]="France",Table1[[#This Row],[Country]]="Germany"),"Europe","other"))</f>
        <v>North America</v>
      </c>
    </row>
    <row r="335" spans="1:21">
      <c r="A335" s="12" t="s">
        <v>27</v>
      </c>
      <c r="B335" s="12" t="s">
        <v>22</v>
      </c>
      <c r="C335" s="13" t="s">
        <v>29</v>
      </c>
      <c r="D335" s="13" t="s">
        <v>34</v>
      </c>
      <c r="E335" s="12">
        <v>448</v>
      </c>
      <c r="F335" s="13">
        <v>10</v>
      </c>
      <c r="G335" s="13">
        <v>300</v>
      </c>
      <c r="H335" s="8">
        <f t="shared" si="35"/>
        <v>134400</v>
      </c>
      <c r="I335" s="13">
        <v>9408</v>
      </c>
      <c r="J335" s="8">
        <f t="shared" si="36"/>
        <v>124992</v>
      </c>
      <c r="K335" s="13">
        <v>112000</v>
      </c>
      <c r="L335" s="8">
        <f t="shared" si="37"/>
        <v>129920</v>
      </c>
      <c r="M335" s="14">
        <v>41791</v>
      </c>
      <c r="N335" s="7">
        <f t="shared" si="38"/>
        <v>6</v>
      </c>
      <c r="O335" s="10" t="str">
        <f t="shared" si="39"/>
        <v>June</v>
      </c>
      <c r="P335" s="10" t="str">
        <f t="shared" si="40"/>
        <v>2014</v>
      </c>
      <c r="Q335" s="8">
        <f>Table1[[#This Row],[Profit]]/Table1[[#This Row],[Units Sold]]</f>
        <v>290</v>
      </c>
      <c r="R335" s="27">
        <f>Table1[[#This Row],[Profit]]/Table1[[#This Row],[ Sales]]</f>
        <v>1.0394265232974911</v>
      </c>
      <c r="S335" s="11">
        <f>Table1[[#This Row],[Profit]]/Table1[[#This Row],[COGS]]</f>
        <v>1.1599999999999999</v>
      </c>
      <c r="T335" s="7" t="str">
        <f t="shared" si="41"/>
        <v>high</v>
      </c>
      <c r="U335" s="7" t="str">
        <f>IF(OR(Table1[[#This Row],[Country]]="United states of America",Table1[[#This Row],[Country]]="Canada",Table1[[#This Row],[Country]]="Mexico"),"North America",IF(OR(Table1[[#This Row],[Country]]="France",Table1[[#This Row],[Country]]="Germany"),"Europe","other"))</f>
        <v>Europe</v>
      </c>
    </row>
    <row r="336" spans="1:21">
      <c r="A336" s="7" t="s">
        <v>26</v>
      </c>
      <c r="B336" s="7" t="s">
        <v>20</v>
      </c>
      <c r="C336" s="8" t="s">
        <v>29</v>
      </c>
      <c r="D336" s="8" t="s">
        <v>34</v>
      </c>
      <c r="E336" s="7">
        <v>3513</v>
      </c>
      <c r="F336" s="8">
        <v>10</v>
      </c>
      <c r="G336" s="8">
        <v>125</v>
      </c>
      <c r="H336" s="8">
        <f t="shared" si="35"/>
        <v>439125</v>
      </c>
      <c r="I336" s="8">
        <v>30738.75</v>
      </c>
      <c r="J336" s="8">
        <f t="shared" si="36"/>
        <v>408386.25</v>
      </c>
      <c r="K336" s="8">
        <v>421560</v>
      </c>
      <c r="L336" s="8">
        <f t="shared" si="37"/>
        <v>403995</v>
      </c>
      <c r="M336" s="9">
        <v>41821</v>
      </c>
      <c r="N336" s="7">
        <f t="shared" si="38"/>
        <v>7</v>
      </c>
      <c r="O336" s="10" t="str">
        <f t="shared" si="39"/>
        <v>July</v>
      </c>
      <c r="P336" s="10" t="str">
        <f t="shared" si="40"/>
        <v>2014</v>
      </c>
      <c r="Q336" s="8">
        <f>Table1[[#This Row],[Profit]]/Table1[[#This Row],[Units Sold]]</f>
        <v>115</v>
      </c>
      <c r="R336" s="27">
        <f>Table1[[#This Row],[Profit]]/Table1[[#This Row],[ Sales]]</f>
        <v>0.989247311827957</v>
      </c>
      <c r="S336" s="11">
        <f>Table1[[#This Row],[Profit]]/Table1[[#This Row],[COGS]]</f>
        <v>0.95833333333333337</v>
      </c>
      <c r="T336" s="7" t="str">
        <f t="shared" si="41"/>
        <v>mid</v>
      </c>
      <c r="U336" s="7" t="str">
        <f>IF(OR(Table1[[#This Row],[Country]]="United states of America",Table1[[#This Row],[Country]]="Canada",Table1[[#This Row],[Country]]="Mexico"),"North America",IF(OR(Table1[[#This Row],[Country]]="France",Table1[[#This Row],[Country]]="Germany"),"Europe","other"))</f>
        <v>Europe</v>
      </c>
    </row>
    <row r="337" spans="1:21">
      <c r="A337" s="12" t="s">
        <v>21</v>
      </c>
      <c r="B337" s="12" t="s">
        <v>22</v>
      </c>
      <c r="C337" s="13" t="s">
        <v>29</v>
      </c>
      <c r="D337" s="13" t="s">
        <v>34</v>
      </c>
      <c r="E337" s="12">
        <v>2101</v>
      </c>
      <c r="F337" s="13">
        <v>10</v>
      </c>
      <c r="G337" s="13">
        <v>15</v>
      </c>
      <c r="H337" s="8">
        <f t="shared" si="35"/>
        <v>31515</v>
      </c>
      <c r="I337" s="13">
        <v>2206.0500000000002</v>
      </c>
      <c r="J337" s="8">
        <f t="shared" si="36"/>
        <v>29308.95</v>
      </c>
      <c r="K337" s="13">
        <v>21010</v>
      </c>
      <c r="L337" s="8">
        <f t="shared" si="37"/>
        <v>10505</v>
      </c>
      <c r="M337" s="14">
        <v>41852</v>
      </c>
      <c r="N337" s="7">
        <f t="shared" si="38"/>
        <v>8</v>
      </c>
      <c r="O337" s="10" t="str">
        <f t="shared" si="39"/>
        <v>August</v>
      </c>
      <c r="P337" s="10" t="str">
        <f t="shared" si="40"/>
        <v>2014</v>
      </c>
      <c r="Q337" s="8">
        <f>Table1[[#This Row],[Profit]]/Table1[[#This Row],[Units Sold]]</f>
        <v>5</v>
      </c>
      <c r="R337" s="27">
        <f>Table1[[#This Row],[Profit]]/Table1[[#This Row],[ Sales]]</f>
        <v>0.35842293906810035</v>
      </c>
      <c r="S337" s="11">
        <f>Table1[[#This Row],[Profit]]/Table1[[#This Row],[COGS]]</f>
        <v>0.5</v>
      </c>
      <c r="T337" s="7" t="str">
        <f t="shared" si="41"/>
        <v>low</v>
      </c>
      <c r="U337" s="7" t="str">
        <f>IF(OR(Table1[[#This Row],[Country]]="United states of America",Table1[[#This Row],[Country]]="Canada",Table1[[#This Row],[Country]]="Mexico"),"North America",IF(OR(Table1[[#This Row],[Country]]="France",Table1[[#This Row],[Country]]="Germany"),"Europe","other"))</f>
        <v>Europe</v>
      </c>
    </row>
    <row r="338" spans="1:21">
      <c r="A338" s="7" t="s">
        <v>21</v>
      </c>
      <c r="B338" s="7" t="s">
        <v>28</v>
      </c>
      <c r="C338" s="8" t="s">
        <v>29</v>
      </c>
      <c r="D338" s="8" t="s">
        <v>34</v>
      </c>
      <c r="E338" s="7">
        <v>2931</v>
      </c>
      <c r="F338" s="8">
        <v>10</v>
      </c>
      <c r="G338" s="8">
        <v>15</v>
      </c>
      <c r="H338" s="8">
        <f t="shared" si="35"/>
        <v>43965</v>
      </c>
      <c r="I338" s="8">
        <v>3077.55</v>
      </c>
      <c r="J338" s="8">
        <f t="shared" si="36"/>
        <v>40887.449999999997</v>
      </c>
      <c r="K338" s="8">
        <v>29310</v>
      </c>
      <c r="L338" s="8">
        <f t="shared" si="37"/>
        <v>14655</v>
      </c>
      <c r="M338" s="9">
        <v>41518</v>
      </c>
      <c r="N338" s="7">
        <f t="shared" si="38"/>
        <v>9</v>
      </c>
      <c r="O338" s="10" t="str">
        <f t="shared" si="39"/>
        <v>September</v>
      </c>
      <c r="P338" s="10" t="str">
        <f t="shared" si="40"/>
        <v>2013</v>
      </c>
      <c r="Q338" s="8">
        <f>Table1[[#This Row],[Profit]]/Table1[[#This Row],[Units Sold]]</f>
        <v>5</v>
      </c>
      <c r="R338" s="27">
        <f>Table1[[#This Row],[Profit]]/Table1[[#This Row],[ Sales]]</f>
        <v>0.35842293906810041</v>
      </c>
      <c r="S338" s="11">
        <f>Table1[[#This Row],[Profit]]/Table1[[#This Row],[COGS]]</f>
        <v>0.5</v>
      </c>
      <c r="T338" s="7" t="str">
        <f t="shared" si="41"/>
        <v>low</v>
      </c>
      <c r="U338" s="7" t="str">
        <f>IF(OR(Table1[[#This Row],[Country]]="United states of America",Table1[[#This Row],[Country]]="Canada",Table1[[#This Row],[Country]]="Mexico"),"North America",IF(OR(Table1[[#This Row],[Country]]="France",Table1[[#This Row],[Country]]="Germany"),"Europe","other"))</f>
        <v>North America</v>
      </c>
    </row>
    <row r="339" spans="1:21">
      <c r="A339" s="12" t="s">
        <v>16</v>
      </c>
      <c r="B339" s="12" t="s">
        <v>22</v>
      </c>
      <c r="C339" s="13" t="s">
        <v>29</v>
      </c>
      <c r="D339" s="13" t="s">
        <v>34</v>
      </c>
      <c r="E339" s="12">
        <v>1535</v>
      </c>
      <c r="F339" s="13">
        <v>10</v>
      </c>
      <c r="G339" s="13">
        <v>20</v>
      </c>
      <c r="H339" s="8">
        <f t="shared" si="35"/>
        <v>30700</v>
      </c>
      <c r="I339" s="13">
        <v>2149</v>
      </c>
      <c r="J339" s="8">
        <f t="shared" si="36"/>
        <v>28551</v>
      </c>
      <c r="K339" s="13">
        <v>15350</v>
      </c>
      <c r="L339" s="8">
        <f t="shared" si="37"/>
        <v>15350</v>
      </c>
      <c r="M339" s="14">
        <v>41883</v>
      </c>
      <c r="N339" s="7">
        <f t="shared" si="38"/>
        <v>9</v>
      </c>
      <c r="O339" s="10" t="str">
        <f t="shared" si="39"/>
        <v>September</v>
      </c>
      <c r="P339" s="10" t="str">
        <f t="shared" si="40"/>
        <v>2014</v>
      </c>
      <c r="Q339" s="8">
        <f>Table1[[#This Row],[Profit]]/Table1[[#This Row],[Units Sold]]</f>
        <v>10</v>
      </c>
      <c r="R339" s="27">
        <f>Table1[[#This Row],[Profit]]/Table1[[#This Row],[ Sales]]</f>
        <v>0.5376344086021505</v>
      </c>
      <c r="S339" s="11">
        <f>Table1[[#This Row],[Profit]]/Table1[[#This Row],[COGS]]</f>
        <v>1</v>
      </c>
      <c r="T339" s="7" t="str">
        <f t="shared" si="41"/>
        <v>low</v>
      </c>
      <c r="U339" s="7" t="str">
        <f>IF(OR(Table1[[#This Row],[Country]]="United states of America",Table1[[#This Row],[Country]]="Canada",Table1[[#This Row],[Country]]="Mexico"),"North America",IF(OR(Table1[[#This Row],[Country]]="France",Table1[[#This Row],[Country]]="Germany"),"Europe","other"))</f>
        <v>Europe</v>
      </c>
    </row>
    <row r="340" spans="1:21">
      <c r="A340" s="7" t="s">
        <v>27</v>
      </c>
      <c r="B340" s="7" t="s">
        <v>20</v>
      </c>
      <c r="C340" s="8" t="s">
        <v>29</v>
      </c>
      <c r="D340" s="8" t="s">
        <v>34</v>
      </c>
      <c r="E340" s="7">
        <v>1123</v>
      </c>
      <c r="F340" s="8">
        <v>10</v>
      </c>
      <c r="G340" s="8">
        <v>300</v>
      </c>
      <c r="H340" s="8">
        <f t="shared" si="35"/>
        <v>336900</v>
      </c>
      <c r="I340" s="8">
        <v>23583</v>
      </c>
      <c r="J340" s="8">
        <f t="shared" si="36"/>
        <v>313317</v>
      </c>
      <c r="K340" s="8">
        <v>280750</v>
      </c>
      <c r="L340" s="8">
        <f t="shared" si="37"/>
        <v>325670</v>
      </c>
      <c r="M340" s="9">
        <v>41518</v>
      </c>
      <c r="N340" s="7">
        <f t="shared" si="38"/>
        <v>9</v>
      </c>
      <c r="O340" s="10" t="str">
        <f t="shared" si="39"/>
        <v>September</v>
      </c>
      <c r="P340" s="10" t="str">
        <f t="shared" si="40"/>
        <v>2013</v>
      </c>
      <c r="Q340" s="8">
        <f>Table1[[#This Row],[Profit]]/Table1[[#This Row],[Units Sold]]</f>
        <v>290</v>
      </c>
      <c r="R340" s="27">
        <f>Table1[[#This Row],[Profit]]/Table1[[#This Row],[ Sales]]</f>
        <v>1.0394265232974911</v>
      </c>
      <c r="S340" s="11">
        <f>Table1[[#This Row],[Profit]]/Table1[[#This Row],[COGS]]</f>
        <v>1.1599999999999999</v>
      </c>
      <c r="T340" s="7" t="str">
        <f t="shared" si="41"/>
        <v>high</v>
      </c>
      <c r="U340" s="7" t="str">
        <f>IF(OR(Table1[[#This Row],[Country]]="United states of America",Table1[[#This Row],[Country]]="Canada",Table1[[#This Row],[Country]]="Mexico"),"North America",IF(OR(Table1[[#This Row],[Country]]="France",Table1[[#This Row],[Country]]="Germany"),"Europe","other"))</f>
        <v>Europe</v>
      </c>
    </row>
    <row r="341" spans="1:21">
      <c r="A341" s="12" t="s">
        <v>27</v>
      </c>
      <c r="B341" s="12" t="s">
        <v>17</v>
      </c>
      <c r="C341" s="13" t="s">
        <v>29</v>
      </c>
      <c r="D341" s="13" t="s">
        <v>34</v>
      </c>
      <c r="E341" s="12">
        <v>1404</v>
      </c>
      <c r="F341" s="13">
        <v>10</v>
      </c>
      <c r="G341" s="13">
        <v>300</v>
      </c>
      <c r="H341" s="8">
        <f t="shared" si="35"/>
        <v>421200</v>
      </c>
      <c r="I341" s="13">
        <v>29484</v>
      </c>
      <c r="J341" s="8">
        <f t="shared" si="36"/>
        <v>391716</v>
      </c>
      <c r="K341" s="13">
        <v>351000</v>
      </c>
      <c r="L341" s="8">
        <f t="shared" si="37"/>
        <v>407160</v>
      </c>
      <c r="M341" s="14">
        <v>41579</v>
      </c>
      <c r="N341" s="7">
        <f t="shared" si="38"/>
        <v>11</v>
      </c>
      <c r="O341" s="10" t="str">
        <f t="shared" si="39"/>
        <v>November</v>
      </c>
      <c r="P341" s="10" t="str">
        <f t="shared" si="40"/>
        <v>2013</v>
      </c>
      <c r="Q341" s="8">
        <f>Table1[[#This Row],[Profit]]/Table1[[#This Row],[Units Sold]]</f>
        <v>290</v>
      </c>
      <c r="R341" s="27">
        <f>Table1[[#This Row],[Profit]]/Table1[[#This Row],[ Sales]]</f>
        <v>1.0394265232974911</v>
      </c>
      <c r="S341" s="11">
        <f>Table1[[#This Row],[Profit]]/Table1[[#This Row],[COGS]]</f>
        <v>1.1599999999999999</v>
      </c>
      <c r="T341" s="7" t="str">
        <f t="shared" si="41"/>
        <v>high</v>
      </c>
      <c r="U341" s="7" t="str">
        <f>IF(OR(Table1[[#This Row],[Country]]="United states of America",Table1[[#This Row],[Country]]="Canada",Table1[[#This Row],[Country]]="Mexico"),"North America",IF(OR(Table1[[#This Row],[Country]]="France",Table1[[#This Row],[Country]]="Germany"),"Europe","other"))</f>
        <v>North America</v>
      </c>
    </row>
    <row r="342" spans="1:21">
      <c r="A342" s="7" t="s">
        <v>25</v>
      </c>
      <c r="B342" s="7" t="s">
        <v>23</v>
      </c>
      <c r="C342" s="8" t="s">
        <v>29</v>
      </c>
      <c r="D342" s="8" t="s">
        <v>34</v>
      </c>
      <c r="E342" s="7">
        <v>2763</v>
      </c>
      <c r="F342" s="8">
        <v>10</v>
      </c>
      <c r="G342" s="8">
        <v>12</v>
      </c>
      <c r="H342" s="8">
        <f t="shared" si="35"/>
        <v>33156</v>
      </c>
      <c r="I342" s="8">
        <v>2320.92</v>
      </c>
      <c r="J342" s="8">
        <f t="shared" si="36"/>
        <v>30835.08</v>
      </c>
      <c r="K342" s="8">
        <v>8289</v>
      </c>
      <c r="L342" s="8">
        <f t="shared" si="37"/>
        <v>5526</v>
      </c>
      <c r="M342" s="9">
        <v>41579</v>
      </c>
      <c r="N342" s="7">
        <f t="shared" si="38"/>
        <v>11</v>
      </c>
      <c r="O342" s="10" t="str">
        <f t="shared" si="39"/>
        <v>November</v>
      </c>
      <c r="P342" s="10" t="str">
        <f t="shared" si="40"/>
        <v>2013</v>
      </c>
      <c r="Q342" s="8">
        <f>Table1[[#This Row],[Profit]]/Table1[[#This Row],[Units Sold]]</f>
        <v>2</v>
      </c>
      <c r="R342" s="27">
        <f>Table1[[#This Row],[Profit]]/Table1[[#This Row],[ Sales]]</f>
        <v>0.17921146953405018</v>
      </c>
      <c r="S342" s="11">
        <f>Table1[[#This Row],[Profit]]/Table1[[#This Row],[COGS]]</f>
        <v>0.66666666666666663</v>
      </c>
      <c r="T342" s="7" t="str">
        <f t="shared" si="41"/>
        <v>low</v>
      </c>
      <c r="U342" s="7" t="str">
        <f>IF(OR(Table1[[#This Row],[Country]]="United states of America",Table1[[#This Row],[Country]]="Canada",Table1[[#This Row],[Country]]="Mexico"),"North America",IF(OR(Table1[[#This Row],[Country]]="France",Table1[[#This Row],[Country]]="Germany"),"Europe","other"))</f>
        <v>North America</v>
      </c>
    </row>
    <row r="343" spans="1:21">
      <c r="A343" s="12" t="s">
        <v>16</v>
      </c>
      <c r="B343" s="12" t="s">
        <v>20</v>
      </c>
      <c r="C343" s="13" t="s">
        <v>29</v>
      </c>
      <c r="D343" s="13" t="s">
        <v>34</v>
      </c>
      <c r="E343" s="12">
        <v>2125</v>
      </c>
      <c r="F343" s="13">
        <v>10</v>
      </c>
      <c r="G343" s="13">
        <v>7</v>
      </c>
      <c r="H343" s="8">
        <f t="shared" si="35"/>
        <v>14875</v>
      </c>
      <c r="I343" s="13">
        <v>1041.25</v>
      </c>
      <c r="J343" s="8">
        <f t="shared" si="36"/>
        <v>13833.75</v>
      </c>
      <c r="K343" s="13">
        <v>10625</v>
      </c>
      <c r="L343" s="8">
        <f t="shared" si="37"/>
        <v>-6375</v>
      </c>
      <c r="M343" s="14">
        <v>41609</v>
      </c>
      <c r="N343" s="7">
        <f t="shared" si="38"/>
        <v>12</v>
      </c>
      <c r="O343" s="10" t="str">
        <f t="shared" si="39"/>
        <v>December</v>
      </c>
      <c r="P343" s="10" t="str">
        <f t="shared" si="40"/>
        <v>2013</v>
      </c>
      <c r="Q343" s="8">
        <f>Table1[[#This Row],[Profit]]/Table1[[#This Row],[Units Sold]]</f>
        <v>-3</v>
      </c>
      <c r="R343" s="27">
        <f>Table1[[#This Row],[Profit]]/Table1[[#This Row],[ Sales]]</f>
        <v>-0.46082949308755761</v>
      </c>
      <c r="S343" s="11">
        <f>Table1[[#This Row],[Profit]]/Table1[[#This Row],[COGS]]</f>
        <v>-0.6</v>
      </c>
      <c r="T343" s="7" t="str">
        <f t="shared" si="41"/>
        <v>low</v>
      </c>
      <c r="U343" s="7" t="str">
        <f>IF(OR(Table1[[#This Row],[Country]]="United states of America",Table1[[#This Row],[Country]]="Canada",Table1[[#This Row],[Country]]="Mexico"),"North America",IF(OR(Table1[[#This Row],[Country]]="France",Table1[[#This Row],[Country]]="Germany"),"Europe","other"))</f>
        <v>Europe</v>
      </c>
    </row>
    <row r="344" spans="1:21">
      <c r="A344" s="7" t="s">
        <v>27</v>
      </c>
      <c r="B344" s="7" t="s">
        <v>22</v>
      </c>
      <c r="C344" s="8" t="s">
        <v>30</v>
      </c>
      <c r="D344" s="8" t="s">
        <v>34</v>
      </c>
      <c r="E344" s="7">
        <v>1659</v>
      </c>
      <c r="F344" s="8">
        <v>120</v>
      </c>
      <c r="G344" s="8">
        <v>300</v>
      </c>
      <c r="H344" s="8">
        <f t="shared" si="35"/>
        <v>497700</v>
      </c>
      <c r="I344" s="8">
        <v>34839</v>
      </c>
      <c r="J344" s="8">
        <f t="shared" si="36"/>
        <v>462861</v>
      </c>
      <c r="K344" s="8">
        <v>414750</v>
      </c>
      <c r="L344" s="8">
        <f t="shared" si="37"/>
        <v>298620</v>
      </c>
      <c r="M344" s="9">
        <v>41821</v>
      </c>
      <c r="N344" s="7">
        <f t="shared" si="38"/>
        <v>7</v>
      </c>
      <c r="O344" s="10" t="str">
        <f t="shared" si="39"/>
        <v>July</v>
      </c>
      <c r="P344" s="10" t="str">
        <f t="shared" si="40"/>
        <v>2014</v>
      </c>
      <c r="Q344" s="8">
        <f>Table1[[#This Row],[Profit]]/Table1[[#This Row],[Units Sold]]</f>
        <v>180</v>
      </c>
      <c r="R344" s="27">
        <f>Table1[[#This Row],[Profit]]/Table1[[#This Row],[ Sales]]</f>
        <v>0.64516129032258063</v>
      </c>
      <c r="S344" s="11">
        <f>Table1[[#This Row],[Profit]]/Table1[[#This Row],[COGS]]</f>
        <v>0.72</v>
      </c>
      <c r="T344" s="7" t="str">
        <f t="shared" si="41"/>
        <v>high</v>
      </c>
      <c r="U344" s="7" t="str">
        <f>IF(OR(Table1[[#This Row],[Country]]="United states of America",Table1[[#This Row],[Country]]="Canada",Table1[[#This Row],[Country]]="Mexico"),"North America",IF(OR(Table1[[#This Row],[Country]]="France",Table1[[#This Row],[Country]]="Germany"),"Europe","other"))</f>
        <v>Europe</v>
      </c>
    </row>
    <row r="345" spans="1:21">
      <c r="A345" s="12" t="s">
        <v>16</v>
      </c>
      <c r="B345" s="12" t="s">
        <v>23</v>
      </c>
      <c r="C345" s="13" t="s">
        <v>30</v>
      </c>
      <c r="D345" s="13" t="s">
        <v>34</v>
      </c>
      <c r="E345" s="12">
        <v>609</v>
      </c>
      <c r="F345" s="13">
        <v>120</v>
      </c>
      <c r="G345" s="13">
        <v>20</v>
      </c>
      <c r="H345" s="8">
        <f t="shared" si="35"/>
        <v>12180</v>
      </c>
      <c r="I345" s="13">
        <v>852.6</v>
      </c>
      <c r="J345" s="8">
        <f t="shared" si="36"/>
        <v>11327.4</v>
      </c>
      <c r="K345" s="13">
        <v>6090</v>
      </c>
      <c r="L345" s="8">
        <f t="shared" si="37"/>
        <v>-60900</v>
      </c>
      <c r="M345" s="14">
        <v>41852</v>
      </c>
      <c r="N345" s="7">
        <f t="shared" si="38"/>
        <v>8</v>
      </c>
      <c r="O345" s="10" t="str">
        <f t="shared" si="39"/>
        <v>August</v>
      </c>
      <c r="P345" s="10" t="str">
        <f t="shared" si="40"/>
        <v>2014</v>
      </c>
      <c r="Q345" s="8">
        <f>Table1[[#This Row],[Profit]]/Table1[[#This Row],[Units Sold]]</f>
        <v>-100</v>
      </c>
      <c r="R345" s="27">
        <f>Table1[[#This Row],[Profit]]/Table1[[#This Row],[ Sales]]</f>
        <v>-5.3763440860215059</v>
      </c>
      <c r="S345" s="11">
        <f>Table1[[#This Row],[Profit]]/Table1[[#This Row],[COGS]]</f>
        <v>-10</v>
      </c>
      <c r="T345" s="7" t="str">
        <f t="shared" si="41"/>
        <v>low</v>
      </c>
      <c r="U345" s="7" t="str">
        <f>IF(OR(Table1[[#This Row],[Country]]="United states of America",Table1[[#This Row],[Country]]="Canada",Table1[[#This Row],[Country]]="Mexico"),"North America",IF(OR(Table1[[#This Row],[Country]]="France",Table1[[#This Row],[Country]]="Germany"),"Europe","other"))</f>
        <v>North America</v>
      </c>
    </row>
    <row r="346" spans="1:21">
      <c r="A346" s="7" t="s">
        <v>26</v>
      </c>
      <c r="B346" s="7" t="s">
        <v>20</v>
      </c>
      <c r="C346" s="8" t="s">
        <v>30</v>
      </c>
      <c r="D346" s="8" t="s">
        <v>34</v>
      </c>
      <c r="E346" s="7">
        <v>2087</v>
      </c>
      <c r="F346" s="8">
        <v>120</v>
      </c>
      <c r="G346" s="8">
        <v>125</v>
      </c>
      <c r="H346" s="8">
        <f t="shared" si="35"/>
        <v>260875</v>
      </c>
      <c r="I346" s="8">
        <v>18261.25</v>
      </c>
      <c r="J346" s="8">
        <f t="shared" si="36"/>
        <v>242613.75</v>
      </c>
      <c r="K346" s="8">
        <v>250440</v>
      </c>
      <c r="L346" s="8">
        <f t="shared" si="37"/>
        <v>10435</v>
      </c>
      <c r="M346" s="9">
        <v>41883</v>
      </c>
      <c r="N346" s="7">
        <f t="shared" si="38"/>
        <v>9</v>
      </c>
      <c r="O346" s="10" t="str">
        <f t="shared" si="39"/>
        <v>September</v>
      </c>
      <c r="P346" s="10" t="str">
        <f t="shared" si="40"/>
        <v>2014</v>
      </c>
      <c r="Q346" s="8">
        <f>Table1[[#This Row],[Profit]]/Table1[[#This Row],[Units Sold]]</f>
        <v>5</v>
      </c>
      <c r="R346" s="27">
        <f>Table1[[#This Row],[Profit]]/Table1[[#This Row],[ Sales]]</f>
        <v>4.3010752688172046E-2</v>
      </c>
      <c r="S346" s="11">
        <f>Table1[[#This Row],[Profit]]/Table1[[#This Row],[COGS]]</f>
        <v>4.1666666666666664E-2</v>
      </c>
      <c r="T346" s="7" t="str">
        <f t="shared" si="41"/>
        <v>mid</v>
      </c>
      <c r="U346" s="7" t="str">
        <f>IF(OR(Table1[[#This Row],[Country]]="United states of America",Table1[[#This Row],[Country]]="Canada",Table1[[#This Row],[Country]]="Mexico"),"North America",IF(OR(Table1[[#This Row],[Country]]="France",Table1[[#This Row],[Country]]="Germany"),"Europe","other"))</f>
        <v>Europe</v>
      </c>
    </row>
    <row r="347" spans="1:21">
      <c r="A347" s="12" t="s">
        <v>16</v>
      </c>
      <c r="B347" s="12" t="s">
        <v>22</v>
      </c>
      <c r="C347" s="13" t="s">
        <v>30</v>
      </c>
      <c r="D347" s="13" t="s">
        <v>34</v>
      </c>
      <c r="E347" s="12">
        <v>1976</v>
      </c>
      <c r="F347" s="13">
        <v>120</v>
      </c>
      <c r="G347" s="13">
        <v>20</v>
      </c>
      <c r="H347" s="8">
        <f t="shared" si="35"/>
        <v>39520</v>
      </c>
      <c r="I347" s="13">
        <v>2766.4</v>
      </c>
      <c r="J347" s="8">
        <f t="shared" si="36"/>
        <v>36753.599999999999</v>
      </c>
      <c r="K347" s="13">
        <v>19760</v>
      </c>
      <c r="L347" s="8">
        <f t="shared" si="37"/>
        <v>-197600</v>
      </c>
      <c r="M347" s="14">
        <v>41913</v>
      </c>
      <c r="N347" s="7">
        <f t="shared" si="38"/>
        <v>10</v>
      </c>
      <c r="O347" s="10" t="str">
        <f t="shared" si="39"/>
        <v>October</v>
      </c>
      <c r="P347" s="10" t="str">
        <f t="shared" si="40"/>
        <v>2014</v>
      </c>
      <c r="Q347" s="8">
        <f>Table1[[#This Row],[Profit]]/Table1[[#This Row],[Units Sold]]</f>
        <v>-100</v>
      </c>
      <c r="R347" s="27">
        <f>Table1[[#This Row],[Profit]]/Table1[[#This Row],[ Sales]]</f>
        <v>-5.3763440860215059</v>
      </c>
      <c r="S347" s="11">
        <f>Table1[[#This Row],[Profit]]/Table1[[#This Row],[COGS]]</f>
        <v>-10</v>
      </c>
      <c r="T347" s="7" t="str">
        <f t="shared" si="41"/>
        <v>low</v>
      </c>
      <c r="U347" s="7" t="str">
        <f>IF(OR(Table1[[#This Row],[Country]]="United states of America",Table1[[#This Row],[Country]]="Canada",Table1[[#This Row],[Country]]="Mexico"),"North America",IF(OR(Table1[[#This Row],[Country]]="France",Table1[[#This Row],[Country]]="Germany"),"Europe","other"))</f>
        <v>Europe</v>
      </c>
    </row>
    <row r="348" spans="1:21">
      <c r="A348" s="7" t="s">
        <v>16</v>
      </c>
      <c r="B348" s="7" t="s">
        <v>28</v>
      </c>
      <c r="C348" s="8" t="s">
        <v>30</v>
      </c>
      <c r="D348" s="8" t="s">
        <v>34</v>
      </c>
      <c r="E348" s="7">
        <v>1421</v>
      </c>
      <c r="F348" s="8">
        <v>120</v>
      </c>
      <c r="G348" s="8">
        <v>20</v>
      </c>
      <c r="H348" s="8">
        <f t="shared" si="35"/>
        <v>28420</v>
      </c>
      <c r="I348" s="8">
        <v>1989.4</v>
      </c>
      <c r="J348" s="8">
        <f t="shared" si="36"/>
        <v>26430.6</v>
      </c>
      <c r="K348" s="8">
        <v>14210</v>
      </c>
      <c r="L348" s="8">
        <f t="shared" si="37"/>
        <v>-142100</v>
      </c>
      <c r="M348" s="9">
        <v>41609</v>
      </c>
      <c r="N348" s="7">
        <f t="shared" si="38"/>
        <v>12</v>
      </c>
      <c r="O348" s="10" t="str">
        <f t="shared" si="39"/>
        <v>December</v>
      </c>
      <c r="P348" s="10" t="str">
        <f t="shared" si="40"/>
        <v>2013</v>
      </c>
      <c r="Q348" s="8">
        <f>Table1[[#This Row],[Profit]]/Table1[[#This Row],[Units Sold]]</f>
        <v>-100</v>
      </c>
      <c r="R348" s="27">
        <f>Table1[[#This Row],[Profit]]/Table1[[#This Row],[ Sales]]</f>
        <v>-5.3763440860215059</v>
      </c>
      <c r="S348" s="11">
        <f>Table1[[#This Row],[Profit]]/Table1[[#This Row],[COGS]]</f>
        <v>-10</v>
      </c>
      <c r="T348" s="7" t="str">
        <f t="shared" si="41"/>
        <v>low</v>
      </c>
      <c r="U348" s="7" t="str">
        <f>IF(OR(Table1[[#This Row],[Country]]="United states of America",Table1[[#This Row],[Country]]="Canada",Table1[[#This Row],[Country]]="Mexico"),"North America",IF(OR(Table1[[#This Row],[Country]]="France",Table1[[#This Row],[Country]]="Germany"),"Europe","other"))</f>
        <v>North America</v>
      </c>
    </row>
    <row r="349" spans="1:21">
      <c r="A349" s="12" t="s">
        <v>27</v>
      </c>
      <c r="B349" s="12" t="s">
        <v>28</v>
      </c>
      <c r="C349" s="13" t="s">
        <v>30</v>
      </c>
      <c r="D349" s="13" t="s">
        <v>34</v>
      </c>
      <c r="E349" s="12">
        <v>1372</v>
      </c>
      <c r="F349" s="13">
        <v>120</v>
      </c>
      <c r="G349" s="13">
        <v>300</v>
      </c>
      <c r="H349" s="8">
        <f t="shared" si="35"/>
        <v>411600</v>
      </c>
      <c r="I349" s="13">
        <v>28812</v>
      </c>
      <c r="J349" s="8">
        <f t="shared" si="36"/>
        <v>382788</v>
      </c>
      <c r="K349" s="13">
        <v>343000</v>
      </c>
      <c r="L349" s="8">
        <f t="shared" si="37"/>
        <v>246960</v>
      </c>
      <c r="M349" s="14">
        <v>41974</v>
      </c>
      <c r="N349" s="7">
        <f t="shared" si="38"/>
        <v>12</v>
      </c>
      <c r="O349" s="10" t="str">
        <f t="shared" si="39"/>
        <v>December</v>
      </c>
      <c r="P349" s="10" t="str">
        <f t="shared" si="40"/>
        <v>2014</v>
      </c>
      <c r="Q349" s="8">
        <f>Table1[[#This Row],[Profit]]/Table1[[#This Row],[Units Sold]]</f>
        <v>180</v>
      </c>
      <c r="R349" s="27">
        <f>Table1[[#This Row],[Profit]]/Table1[[#This Row],[ Sales]]</f>
        <v>0.64516129032258063</v>
      </c>
      <c r="S349" s="11">
        <f>Table1[[#This Row],[Profit]]/Table1[[#This Row],[COGS]]</f>
        <v>0.72</v>
      </c>
      <c r="T349" s="7" t="str">
        <f t="shared" si="41"/>
        <v>high</v>
      </c>
      <c r="U349" s="7" t="str">
        <f>IF(OR(Table1[[#This Row],[Country]]="United states of America",Table1[[#This Row],[Country]]="Canada",Table1[[#This Row],[Country]]="Mexico"),"North America",IF(OR(Table1[[#This Row],[Country]]="France",Table1[[#This Row],[Country]]="Germany"),"Europe","other"))</f>
        <v>North America</v>
      </c>
    </row>
    <row r="350" spans="1:21">
      <c r="A350" s="7" t="s">
        <v>16</v>
      </c>
      <c r="B350" s="7" t="s">
        <v>20</v>
      </c>
      <c r="C350" s="8" t="s">
        <v>30</v>
      </c>
      <c r="D350" s="8" t="s">
        <v>34</v>
      </c>
      <c r="E350" s="7">
        <v>588</v>
      </c>
      <c r="F350" s="8">
        <v>120</v>
      </c>
      <c r="G350" s="8">
        <v>20</v>
      </c>
      <c r="H350" s="8">
        <f t="shared" si="35"/>
        <v>11760</v>
      </c>
      <c r="I350" s="8">
        <v>823.2</v>
      </c>
      <c r="J350" s="8">
        <f t="shared" si="36"/>
        <v>10936.8</v>
      </c>
      <c r="K350" s="8">
        <v>5880</v>
      </c>
      <c r="L350" s="8">
        <f t="shared" si="37"/>
        <v>-58800</v>
      </c>
      <c r="M350" s="9">
        <v>41609</v>
      </c>
      <c r="N350" s="7">
        <f t="shared" si="38"/>
        <v>12</v>
      </c>
      <c r="O350" s="10" t="str">
        <f t="shared" si="39"/>
        <v>December</v>
      </c>
      <c r="P350" s="10" t="str">
        <f t="shared" si="40"/>
        <v>2013</v>
      </c>
      <c r="Q350" s="8">
        <f>Table1[[#This Row],[Profit]]/Table1[[#This Row],[Units Sold]]</f>
        <v>-100</v>
      </c>
      <c r="R350" s="27">
        <f>Table1[[#This Row],[Profit]]/Table1[[#This Row],[ Sales]]</f>
        <v>-5.3763440860215059</v>
      </c>
      <c r="S350" s="11">
        <f>Table1[[#This Row],[Profit]]/Table1[[#This Row],[COGS]]</f>
        <v>-10</v>
      </c>
      <c r="T350" s="7" t="str">
        <f t="shared" si="41"/>
        <v>low</v>
      </c>
      <c r="U350" s="7" t="str">
        <f>IF(OR(Table1[[#This Row],[Country]]="United states of America",Table1[[#This Row],[Country]]="Canada",Table1[[#This Row],[Country]]="Mexico"),"North America",IF(OR(Table1[[#This Row],[Country]]="France",Table1[[#This Row],[Country]]="Germany"),"Europe","other"))</f>
        <v>Europe</v>
      </c>
    </row>
    <row r="351" spans="1:21">
      <c r="A351" s="12" t="s">
        <v>25</v>
      </c>
      <c r="B351" s="12" t="s">
        <v>17</v>
      </c>
      <c r="C351" s="13" t="s">
        <v>31</v>
      </c>
      <c r="D351" s="13" t="s">
        <v>34</v>
      </c>
      <c r="E351" s="12">
        <v>3244.5</v>
      </c>
      <c r="F351" s="13">
        <v>250</v>
      </c>
      <c r="G351" s="13">
        <v>12</v>
      </c>
      <c r="H351" s="8">
        <f t="shared" si="35"/>
        <v>38934</v>
      </c>
      <c r="I351" s="13">
        <v>2725.38</v>
      </c>
      <c r="J351" s="8">
        <f t="shared" si="36"/>
        <v>36208.620000000003</v>
      </c>
      <c r="K351" s="13">
        <v>9733.5</v>
      </c>
      <c r="L351" s="8">
        <f t="shared" si="37"/>
        <v>-772191</v>
      </c>
      <c r="M351" s="14">
        <v>41640</v>
      </c>
      <c r="N351" s="7">
        <f t="shared" si="38"/>
        <v>1</v>
      </c>
      <c r="O351" s="10" t="str">
        <f t="shared" si="39"/>
        <v>January</v>
      </c>
      <c r="P351" s="10" t="str">
        <f t="shared" si="40"/>
        <v>2014</v>
      </c>
      <c r="Q351" s="8">
        <f>Table1[[#This Row],[Profit]]/Table1[[#This Row],[Units Sold]]</f>
        <v>-238</v>
      </c>
      <c r="R351" s="27">
        <f>Table1[[#This Row],[Profit]]/Table1[[#This Row],[ Sales]]</f>
        <v>-21.326164874551971</v>
      </c>
      <c r="S351" s="11">
        <f>Table1[[#This Row],[Profit]]/Table1[[#This Row],[COGS]]</f>
        <v>-79.333333333333329</v>
      </c>
      <c r="T351" s="7" t="str">
        <f t="shared" si="41"/>
        <v>low</v>
      </c>
      <c r="U351" s="7" t="str">
        <f>IF(OR(Table1[[#This Row],[Country]]="United states of America",Table1[[#This Row],[Country]]="Canada",Table1[[#This Row],[Country]]="Mexico"),"North America",IF(OR(Table1[[#This Row],[Country]]="France",Table1[[#This Row],[Country]]="Germany"),"Europe","other"))</f>
        <v>North America</v>
      </c>
    </row>
    <row r="352" spans="1:21">
      <c r="A352" s="7" t="s">
        <v>27</v>
      </c>
      <c r="B352" s="7" t="s">
        <v>22</v>
      </c>
      <c r="C352" s="8" t="s">
        <v>31</v>
      </c>
      <c r="D352" s="8" t="s">
        <v>34</v>
      </c>
      <c r="E352" s="7">
        <v>959</v>
      </c>
      <c r="F352" s="8">
        <v>250</v>
      </c>
      <c r="G352" s="8">
        <v>300</v>
      </c>
      <c r="H352" s="8">
        <f t="shared" si="35"/>
        <v>287700</v>
      </c>
      <c r="I352" s="8">
        <v>20139</v>
      </c>
      <c r="J352" s="8">
        <f t="shared" si="36"/>
        <v>267561</v>
      </c>
      <c r="K352" s="8">
        <v>239750</v>
      </c>
      <c r="L352" s="8">
        <f t="shared" si="37"/>
        <v>47950</v>
      </c>
      <c r="M352" s="9">
        <v>41671</v>
      </c>
      <c r="N352" s="7">
        <f t="shared" si="38"/>
        <v>2</v>
      </c>
      <c r="O352" s="10" t="str">
        <f t="shared" si="39"/>
        <v>February</v>
      </c>
      <c r="P352" s="10" t="str">
        <f t="shared" si="40"/>
        <v>2014</v>
      </c>
      <c r="Q352" s="8">
        <f>Table1[[#This Row],[Profit]]/Table1[[#This Row],[Units Sold]]</f>
        <v>50</v>
      </c>
      <c r="R352" s="27">
        <f>Table1[[#This Row],[Profit]]/Table1[[#This Row],[ Sales]]</f>
        <v>0.17921146953405018</v>
      </c>
      <c r="S352" s="11">
        <f>Table1[[#This Row],[Profit]]/Table1[[#This Row],[COGS]]</f>
        <v>0.2</v>
      </c>
      <c r="T352" s="7" t="str">
        <f t="shared" si="41"/>
        <v>high</v>
      </c>
      <c r="U352" s="7" t="str">
        <f>IF(OR(Table1[[#This Row],[Country]]="United states of America",Table1[[#This Row],[Country]]="Canada",Table1[[#This Row],[Country]]="Mexico"),"North America",IF(OR(Table1[[#This Row],[Country]]="France",Table1[[#This Row],[Country]]="Germany"),"Europe","other"))</f>
        <v>Europe</v>
      </c>
    </row>
    <row r="353" spans="1:21">
      <c r="A353" s="12" t="s">
        <v>27</v>
      </c>
      <c r="B353" s="12" t="s">
        <v>23</v>
      </c>
      <c r="C353" s="13" t="s">
        <v>31</v>
      </c>
      <c r="D353" s="13" t="s">
        <v>34</v>
      </c>
      <c r="E353" s="12">
        <v>2747</v>
      </c>
      <c r="F353" s="13">
        <v>250</v>
      </c>
      <c r="G353" s="13">
        <v>300</v>
      </c>
      <c r="H353" s="8">
        <f t="shared" si="35"/>
        <v>824100</v>
      </c>
      <c r="I353" s="13">
        <v>57687</v>
      </c>
      <c r="J353" s="8">
        <f t="shared" si="36"/>
        <v>766413</v>
      </c>
      <c r="K353" s="13">
        <v>686750</v>
      </c>
      <c r="L353" s="8">
        <f t="shared" si="37"/>
        <v>137350</v>
      </c>
      <c r="M353" s="14">
        <v>41671</v>
      </c>
      <c r="N353" s="7">
        <f t="shared" si="38"/>
        <v>2</v>
      </c>
      <c r="O353" s="10" t="str">
        <f t="shared" si="39"/>
        <v>February</v>
      </c>
      <c r="P353" s="10" t="str">
        <f t="shared" si="40"/>
        <v>2014</v>
      </c>
      <c r="Q353" s="8">
        <f>Table1[[#This Row],[Profit]]/Table1[[#This Row],[Units Sold]]</f>
        <v>50</v>
      </c>
      <c r="R353" s="27">
        <f>Table1[[#This Row],[Profit]]/Table1[[#This Row],[ Sales]]</f>
        <v>0.17921146953405018</v>
      </c>
      <c r="S353" s="11">
        <f>Table1[[#This Row],[Profit]]/Table1[[#This Row],[COGS]]</f>
        <v>0.2</v>
      </c>
      <c r="T353" s="7" t="str">
        <f t="shared" si="41"/>
        <v>high</v>
      </c>
      <c r="U353" s="7" t="str">
        <f>IF(OR(Table1[[#This Row],[Country]]="United states of America",Table1[[#This Row],[Country]]="Canada",Table1[[#This Row],[Country]]="Mexico"),"North America",IF(OR(Table1[[#This Row],[Country]]="France",Table1[[#This Row],[Country]]="Germany"),"Europe","other"))</f>
        <v>North America</v>
      </c>
    </row>
    <row r="354" spans="1:21">
      <c r="A354" s="7" t="s">
        <v>26</v>
      </c>
      <c r="B354" s="7" t="s">
        <v>17</v>
      </c>
      <c r="C354" s="8" t="s">
        <v>32</v>
      </c>
      <c r="D354" s="8" t="s">
        <v>34</v>
      </c>
      <c r="E354" s="7">
        <v>1645</v>
      </c>
      <c r="F354" s="8">
        <v>260</v>
      </c>
      <c r="G354" s="8">
        <v>125</v>
      </c>
      <c r="H354" s="8">
        <f t="shared" si="35"/>
        <v>205625</v>
      </c>
      <c r="I354" s="8">
        <v>14393.75</v>
      </c>
      <c r="J354" s="8">
        <f t="shared" si="36"/>
        <v>191231.25</v>
      </c>
      <c r="K354" s="8">
        <v>197400</v>
      </c>
      <c r="L354" s="8">
        <f t="shared" si="37"/>
        <v>-222075</v>
      </c>
      <c r="M354" s="9">
        <v>41760</v>
      </c>
      <c r="N354" s="7">
        <f t="shared" si="38"/>
        <v>5</v>
      </c>
      <c r="O354" s="10" t="str">
        <f t="shared" si="39"/>
        <v>May</v>
      </c>
      <c r="P354" s="10" t="str">
        <f t="shared" si="40"/>
        <v>2014</v>
      </c>
      <c r="Q354" s="8">
        <f>Table1[[#This Row],[Profit]]/Table1[[#This Row],[Units Sold]]</f>
        <v>-135</v>
      </c>
      <c r="R354" s="27">
        <f>Table1[[#This Row],[Profit]]/Table1[[#This Row],[ Sales]]</f>
        <v>-1.1612903225806452</v>
      </c>
      <c r="S354" s="11">
        <f>Table1[[#This Row],[Profit]]/Table1[[#This Row],[COGS]]</f>
        <v>-1.125</v>
      </c>
      <c r="T354" s="7" t="str">
        <f t="shared" si="41"/>
        <v>mid</v>
      </c>
      <c r="U354" s="7" t="str">
        <f>IF(OR(Table1[[#This Row],[Country]]="United states of America",Table1[[#This Row],[Country]]="Canada",Table1[[#This Row],[Country]]="Mexico"),"North America",IF(OR(Table1[[#This Row],[Country]]="France",Table1[[#This Row],[Country]]="Germany"),"Europe","other"))</f>
        <v>North America</v>
      </c>
    </row>
    <row r="355" spans="1:21">
      <c r="A355" s="12" t="s">
        <v>16</v>
      </c>
      <c r="B355" s="12" t="s">
        <v>22</v>
      </c>
      <c r="C355" s="13" t="s">
        <v>32</v>
      </c>
      <c r="D355" s="13" t="s">
        <v>34</v>
      </c>
      <c r="E355" s="12">
        <v>2876</v>
      </c>
      <c r="F355" s="13">
        <v>260</v>
      </c>
      <c r="G355" s="13">
        <v>350</v>
      </c>
      <c r="H355" s="8">
        <f t="shared" si="35"/>
        <v>1006600</v>
      </c>
      <c r="I355" s="13">
        <v>70462</v>
      </c>
      <c r="J355" s="8">
        <f t="shared" si="36"/>
        <v>936138</v>
      </c>
      <c r="K355" s="13">
        <v>747760</v>
      </c>
      <c r="L355" s="8">
        <f t="shared" si="37"/>
        <v>258840</v>
      </c>
      <c r="M355" s="14">
        <v>41883</v>
      </c>
      <c r="N355" s="7">
        <f t="shared" si="38"/>
        <v>9</v>
      </c>
      <c r="O355" s="10" t="str">
        <f t="shared" si="39"/>
        <v>September</v>
      </c>
      <c r="P355" s="10" t="str">
        <f t="shared" si="40"/>
        <v>2014</v>
      </c>
      <c r="Q355" s="8">
        <f>Table1[[#This Row],[Profit]]/Table1[[#This Row],[Units Sold]]</f>
        <v>90</v>
      </c>
      <c r="R355" s="27">
        <f>Table1[[#This Row],[Profit]]/Table1[[#This Row],[ Sales]]</f>
        <v>0.27649769585253459</v>
      </c>
      <c r="S355" s="11">
        <f>Table1[[#This Row],[Profit]]/Table1[[#This Row],[COGS]]</f>
        <v>0.34615384615384615</v>
      </c>
      <c r="T355" s="7" t="str">
        <f t="shared" si="41"/>
        <v>high</v>
      </c>
      <c r="U355" s="7" t="str">
        <f>IF(OR(Table1[[#This Row],[Country]]="United states of America",Table1[[#This Row],[Country]]="Canada",Table1[[#This Row],[Country]]="Mexico"),"North America",IF(OR(Table1[[#This Row],[Country]]="France",Table1[[#This Row],[Country]]="Germany"),"Europe","other"))</f>
        <v>Europe</v>
      </c>
    </row>
    <row r="356" spans="1:21">
      <c r="A356" s="7" t="s">
        <v>26</v>
      </c>
      <c r="B356" s="7" t="s">
        <v>20</v>
      </c>
      <c r="C356" s="8" t="s">
        <v>32</v>
      </c>
      <c r="D356" s="8" t="s">
        <v>34</v>
      </c>
      <c r="E356" s="7">
        <v>994</v>
      </c>
      <c r="F356" s="8">
        <v>260</v>
      </c>
      <c r="G356" s="8">
        <v>125</v>
      </c>
      <c r="H356" s="8">
        <f t="shared" si="35"/>
        <v>124250</v>
      </c>
      <c r="I356" s="8">
        <v>8697.5</v>
      </c>
      <c r="J356" s="8">
        <f t="shared" si="36"/>
        <v>115552.5</v>
      </c>
      <c r="K356" s="8">
        <v>119280</v>
      </c>
      <c r="L356" s="8">
        <f t="shared" si="37"/>
        <v>-134190</v>
      </c>
      <c r="M356" s="9">
        <v>41518</v>
      </c>
      <c r="N356" s="7">
        <f t="shared" si="38"/>
        <v>9</v>
      </c>
      <c r="O356" s="10" t="str">
        <f t="shared" si="39"/>
        <v>September</v>
      </c>
      <c r="P356" s="10" t="str">
        <f t="shared" si="40"/>
        <v>2013</v>
      </c>
      <c r="Q356" s="8">
        <f>Table1[[#This Row],[Profit]]/Table1[[#This Row],[Units Sold]]</f>
        <v>-135</v>
      </c>
      <c r="R356" s="27">
        <f>Table1[[#This Row],[Profit]]/Table1[[#This Row],[ Sales]]</f>
        <v>-1.1612903225806452</v>
      </c>
      <c r="S356" s="11">
        <f>Table1[[#This Row],[Profit]]/Table1[[#This Row],[COGS]]</f>
        <v>-1.125</v>
      </c>
      <c r="T356" s="7" t="str">
        <f t="shared" si="41"/>
        <v>mid</v>
      </c>
      <c r="U356" s="7" t="str">
        <f>IF(OR(Table1[[#This Row],[Country]]="United states of America",Table1[[#This Row],[Country]]="Canada",Table1[[#This Row],[Country]]="Mexico"),"North America",IF(OR(Table1[[#This Row],[Country]]="France",Table1[[#This Row],[Country]]="Germany"),"Europe","other"))</f>
        <v>Europe</v>
      </c>
    </row>
    <row r="357" spans="1:21">
      <c r="A357" s="12" t="s">
        <v>16</v>
      </c>
      <c r="B357" s="12" t="s">
        <v>17</v>
      </c>
      <c r="C357" s="13" t="s">
        <v>32</v>
      </c>
      <c r="D357" s="13" t="s">
        <v>34</v>
      </c>
      <c r="E357" s="12">
        <v>1118</v>
      </c>
      <c r="F357" s="13">
        <v>260</v>
      </c>
      <c r="G357" s="13">
        <v>20</v>
      </c>
      <c r="H357" s="8">
        <f t="shared" si="35"/>
        <v>22360</v>
      </c>
      <c r="I357" s="13">
        <v>1565.2</v>
      </c>
      <c r="J357" s="8">
        <f t="shared" si="36"/>
        <v>20794.8</v>
      </c>
      <c r="K357" s="13">
        <v>11180</v>
      </c>
      <c r="L357" s="8">
        <f t="shared" si="37"/>
        <v>-268320</v>
      </c>
      <c r="M357" s="14">
        <v>41944</v>
      </c>
      <c r="N357" s="7">
        <f t="shared" si="38"/>
        <v>11</v>
      </c>
      <c r="O357" s="10" t="str">
        <f t="shared" si="39"/>
        <v>November</v>
      </c>
      <c r="P357" s="10" t="str">
        <f t="shared" si="40"/>
        <v>2014</v>
      </c>
      <c r="Q357" s="8">
        <f>Table1[[#This Row],[Profit]]/Table1[[#This Row],[Units Sold]]</f>
        <v>-240</v>
      </c>
      <c r="R357" s="27">
        <f>Table1[[#This Row],[Profit]]/Table1[[#This Row],[ Sales]]</f>
        <v>-12.903225806451614</v>
      </c>
      <c r="S357" s="11">
        <f>Table1[[#This Row],[Profit]]/Table1[[#This Row],[COGS]]</f>
        <v>-24</v>
      </c>
      <c r="T357" s="7" t="str">
        <f t="shared" si="41"/>
        <v>low</v>
      </c>
      <c r="U357" s="7" t="str">
        <f>IF(OR(Table1[[#This Row],[Country]]="United states of America",Table1[[#This Row],[Country]]="Canada",Table1[[#This Row],[Country]]="Mexico"),"North America",IF(OR(Table1[[#This Row],[Country]]="France",Table1[[#This Row],[Country]]="Germany"),"Europe","other"))</f>
        <v>North America</v>
      </c>
    </row>
    <row r="358" spans="1:21">
      <c r="A358" s="7" t="s">
        <v>27</v>
      </c>
      <c r="B358" s="7" t="s">
        <v>28</v>
      </c>
      <c r="C358" s="8" t="s">
        <v>32</v>
      </c>
      <c r="D358" s="8" t="s">
        <v>34</v>
      </c>
      <c r="E358" s="7">
        <v>1372</v>
      </c>
      <c r="F358" s="8">
        <v>260</v>
      </c>
      <c r="G358" s="8">
        <v>300</v>
      </c>
      <c r="H358" s="8">
        <f t="shared" si="35"/>
        <v>411600</v>
      </c>
      <c r="I358" s="8">
        <v>28812</v>
      </c>
      <c r="J358" s="8">
        <f t="shared" si="36"/>
        <v>382788</v>
      </c>
      <c r="K358" s="8">
        <v>343000</v>
      </c>
      <c r="L358" s="8">
        <f t="shared" si="37"/>
        <v>54880</v>
      </c>
      <c r="M358" s="9">
        <v>41974</v>
      </c>
      <c r="N358" s="7">
        <f t="shared" si="38"/>
        <v>12</v>
      </c>
      <c r="O358" s="10" t="str">
        <f t="shared" si="39"/>
        <v>December</v>
      </c>
      <c r="P358" s="10" t="str">
        <f t="shared" si="40"/>
        <v>2014</v>
      </c>
      <c r="Q358" s="8">
        <f>Table1[[#This Row],[Profit]]/Table1[[#This Row],[Units Sold]]</f>
        <v>40</v>
      </c>
      <c r="R358" s="27">
        <f>Table1[[#This Row],[Profit]]/Table1[[#This Row],[ Sales]]</f>
        <v>0.14336917562724014</v>
      </c>
      <c r="S358" s="11">
        <f>Table1[[#This Row],[Profit]]/Table1[[#This Row],[COGS]]</f>
        <v>0.16</v>
      </c>
      <c r="T358" s="7" t="str">
        <f t="shared" si="41"/>
        <v>high</v>
      </c>
      <c r="U358" s="7" t="str">
        <f>IF(OR(Table1[[#This Row],[Country]]="United states of America",Table1[[#This Row],[Country]]="Canada",Table1[[#This Row],[Country]]="Mexico"),"North America",IF(OR(Table1[[#This Row],[Country]]="France",Table1[[#This Row],[Country]]="Germany"),"Europe","other"))</f>
        <v>North America</v>
      </c>
    </row>
    <row r="359" spans="1:21">
      <c r="A359" s="12" t="s">
        <v>16</v>
      </c>
      <c r="B359" s="12" t="s">
        <v>17</v>
      </c>
      <c r="C359" s="13" t="s">
        <v>24</v>
      </c>
      <c r="D359" s="13" t="s">
        <v>34</v>
      </c>
      <c r="E359" s="12">
        <v>488</v>
      </c>
      <c r="F359" s="13">
        <v>5</v>
      </c>
      <c r="G359" s="13">
        <v>7</v>
      </c>
      <c r="H359" s="8">
        <f t="shared" si="35"/>
        <v>3416</v>
      </c>
      <c r="I359" s="13">
        <v>273.27999999999997</v>
      </c>
      <c r="J359" s="8">
        <f t="shared" si="36"/>
        <v>3142.7200000000003</v>
      </c>
      <c r="K359" s="13">
        <v>2440</v>
      </c>
      <c r="L359" s="8">
        <f t="shared" si="37"/>
        <v>976</v>
      </c>
      <c r="M359" s="14">
        <v>41671</v>
      </c>
      <c r="N359" s="7">
        <f t="shared" si="38"/>
        <v>2</v>
      </c>
      <c r="O359" s="10" t="str">
        <f t="shared" si="39"/>
        <v>February</v>
      </c>
      <c r="P359" s="10" t="str">
        <f t="shared" si="40"/>
        <v>2014</v>
      </c>
      <c r="Q359" s="8">
        <f>Table1[[#This Row],[Profit]]/Table1[[#This Row],[Units Sold]]</f>
        <v>2</v>
      </c>
      <c r="R359" s="27">
        <f>Table1[[#This Row],[Profit]]/Table1[[#This Row],[ Sales]]</f>
        <v>0.3105590062111801</v>
      </c>
      <c r="S359" s="11">
        <f>Table1[[#This Row],[Profit]]/Table1[[#This Row],[COGS]]</f>
        <v>0.4</v>
      </c>
      <c r="T359" s="7" t="str">
        <f t="shared" si="41"/>
        <v>low</v>
      </c>
      <c r="U359" s="7" t="str">
        <f>IF(OR(Table1[[#This Row],[Country]]="United states of America",Table1[[#This Row],[Country]]="Canada",Table1[[#This Row],[Country]]="Mexico"),"North America",IF(OR(Table1[[#This Row],[Country]]="France",Table1[[#This Row],[Country]]="Germany"),"Europe","other"))</f>
        <v>North America</v>
      </c>
    </row>
    <row r="360" spans="1:21">
      <c r="A360" s="7" t="s">
        <v>16</v>
      </c>
      <c r="B360" s="7" t="s">
        <v>28</v>
      </c>
      <c r="C360" s="8" t="s">
        <v>24</v>
      </c>
      <c r="D360" s="8" t="s">
        <v>34</v>
      </c>
      <c r="E360" s="7">
        <v>1282</v>
      </c>
      <c r="F360" s="8">
        <v>5</v>
      </c>
      <c r="G360" s="8">
        <v>20</v>
      </c>
      <c r="H360" s="8">
        <f t="shared" si="35"/>
        <v>25640</v>
      </c>
      <c r="I360" s="8">
        <v>2051.1999999999998</v>
      </c>
      <c r="J360" s="8">
        <f t="shared" si="36"/>
        <v>23588.799999999999</v>
      </c>
      <c r="K360" s="8">
        <v>12820</v>
      </c>
      <c r="L360" s="8">
        <f t="shared" si="37"/>
        <v>19230</v>
      </c>
      <c r="M360" s="9">
        <v>41791</v>
      </c>
      <c r="N360" s="7">
        <f t="shared" si="38"/>
        <v>6</v>
      </c>
      <c r="O360" s="10" t="str">
        <f t="shared" si="39"/>
        <v>June</v>
      </c>
      <c r="P360" s="10" t="str">
        <f t="shared" si="40"/>
        <v>2014</v>
      </c>
      <c r="Q360" s="8">
        <f>Table1[[#This Row],[Profit]]/Table1[[#This Row],[Units Sold]]</f>
        <v>15</v>
      </c>
      <c r="R360" s="27">
        <f>Table1[[#This Row],[Profit]]/Table1[[#This Row],[ Sales]]</f>
        <v>0.81521739130434789</v>
      </c>
      <c r="S360" s="11">
        <f>Table1[[#This Row],[Profit]]/Table1[[#This Row],[COGS]]</f>
        <v>1.5</v>
      </c>
      <c r="T360" s="7" t="str">
        <f t="shared" si="41"/>
        <v>low</v>
      </c>
      <c r="U360" s="7" t="str">
        <f>IF(OR(Table1[[#This Row],[Country]]="United states of America",Table1[[#This Row],[Country]]="Canada",Table1[[#This Row],[Country]]="Mexico"),"North America",IF(OR(Table1[[#This Row],[Country]]="France",Table1[[#This Row],[Country]]="Germany"),"Europe","other"))</f>
        <v>North America</v>
      </c>
    </row>
    <row r="361" spans="1:21">
      <c r="A361" s="12" t="s">
        <v>16</v>
      </c>
      <c r="B361" s="12" t="s">
        <v>17</v>
      </c>
      <c r="C361" s="13" t="s">
        <v>29</v>
      </c>
      <c r="D361" s="13" t="s">
        <v>34</v>
      </c>
      <c r="E361" s="12">
        <v>257</v>
      </c>
      <c r="F361" s="13">
        <v>10</v>
      </c>
      <c r="G361" s="13">
        <v>7</v>
      </c>
      <c r="H361" s="8">
        <f t="shared" si="35"/>
        <v>1799</v>
      </c>
      <c r="I361" s="13">
        <v>143.91999999999999</v>
      </c>
      <c r="J361" s="8">
        <f t="shared" si="36"/>
        <v>1655.08</v>
      </c>
      <c r="K361" s="13">
        <v>1285</v>
      </c>
      <c r="L361" s="8">
        <f t="shared" si="37"/>
        <v>-771</v>
      </c>
      <c r="M361" s="14">
        <v>41760</v>
      </c>
      <c r="N361" s="7">
        <f t="shared" si="38"/>
        <v>5</v>
      </c>
      <c r="O361" s="10" t="str">
        <f t="shared" si="39"/>
        <v>May</v>
      </c>
      <c r="P361" s="10" t="str">
        <f t="shared" si="40"/>
        <v>2014</v>
      </c>
      <c r="Q361" s="8">
        <f>Table1[[#This Row],[Profit]]/Table1[[#This Row],[Units Sold]]</f>
        <v>-3</v>
      </c>
      <c r="R361" s="27">
        <f>Table1[[#This Row],[Profit]]/Table1[[#This Row],[ Sales]]</f>
        <v>-0.46583850931677023</v>
      </c>
      <c r="S361" s="11">
        <f>Table1[[#This Row],[Profit]]/Table1[[#This Row],[COGS]]</f>
        <v>-0.6</v>
      </c>
      <c r="T361" s="7" t="str">
        <f t="shared" si="41"/>
        <v>low</v>
      </c>
      <c r="U361" s="7" t="str">
        <f>IF(OR(Table1[[#This Row],[Country]]="United states of America",Table1[[#This Row],[Country]]="Canada",Table1[[#This Row],[Country]]="Mexico"),"North America",IF(OR(Table1[[#This Row],[Country]]="France",Table1[[#This Row],[Country]]="Germany"),"Europe","other"))</f>
        <v>North America</v>
      </c>
    </row>
    <row r="362" spans="1:21">
      <c r="A362" s="7" t="s">
        <v>16</v>
      </c>
      <c r="B362" s="7" t="s">
        <v>28</v>
      </c>
      <c r="C362" s="8" t="s">
        <v>32</v>
      </c>
      <c r="D362" s="8" t="s">
        <v>34</v>
      </c>
      <c r="E362" s="7">
        <v>1282</v>
      </c>
      <c r="F362" s="8">
        <v>260</v>
      </c>
      <c r="G362" s="8">
        <v>20</v>
      </c>
      <c r="H362" s="8">
        <f t="shared" si="35"/>
        <v>25640</v>
      </c>
      <c r="I362" s="8">
        <v>2051.1999999999998</v>
      </c>
      <c r="J362" s="8">
        <f t="shared" si="36"/>
        <v>23588.799999999999</v>
      </c>
      <c r="K362" s="8">
        <v>12820</v>
      </c>
      <c r="L362" s="8">
        <f t="shared" si="37"/>
        <v>-307680</v>
      </c>
      <c r="M362" s="9">
        <v>41791</v>
      </c>
      <c r="N362" s="7">
        <f t="shared" si="38"/>
        <v>6</v>
      </c>
      <c r="O362" s="10" t="str">
        <f t="shared" si="39"/>
        <v>June</v>
      </c>
      <c r="P362" s="10" t="str">
        <f t="shared" si="40"/>
        <v>2014</v>
      </c>
      <c r="Q362" s="8">
        <f>Table1[[#This Row],[Profit]]/Table1[[#This Row],[Units Sold]]</f>
        <v>-240</v>
      </c>
      <c r="R362" s="27">
        <f>Table1[[#This Row],[Profit]]/Table1[[#This Row],[ Sales]]</f>
        <v>-13.043478260869566</v>
      </c>
      <c r="S362" s="11">
        <f>Table1[[#This Row],[Profit]]/Table1[[#This Row],[COGS]]</f>
        <v>-24</v>
      </c>
      <c r="T362" s="7" t="str">
        <f t="shared" si="41"/>
        <v>low</v>
      </c>
      <c r="U362" s="7" t="str">
        <f>IF(OR(Table1[[#This Row],[Country]]="United states of America",Table1[[#This Row],[Country]]="Canada",Table1[[#This Row],[Country]]="Mexico"),"North America",IF(OR(Table1[[#This Row],[Country]]="France",Table1[[#This Row],[Country]]="Germany"),"Europe","other"))</f>
        <v>North America</v>
      </c>
    </row>
    <row r="363" spans="1:21">
      <c r="A363" s="12" t="s">
        <v>26</v>
      </c>
      <c r="B363" s="12" t="s">
        <v>23</v>
      </c>
      <c r="C363" s="13" t="s">
        <v>18</v>
      </c>
      <c r="D363" s="13" t="s">
        <v>34</v>
      </c>
      <c r="E363" s="12">
        <v>1540</v>
      </c>
      <c r="F363" s="13">
        <v>3</v>
      </c>
      <c r="G363" s="13">
        <v>125</v>
      </c>
      <c r="H363" s="8">
        <f t="shared" si="35"/>
        <v>192500</v>
      </c>
      <c r="I363" s="13">
        <v>15400</v>
      </c>
      <c r="J363" s="8">
        <f t="shared" si="36"/>
        <v>177100</v>
      </c>
      <c r="K363" s="13">
        <v>184800</v>
      </c>
      <c r="L363" s="8">
        <f t="shared" si="37"/>
        <v>187880</v>
      </c>
      <c r="M363" s="14">
        <v>41852</v>
      </c>
      <c r="N363" s="7">
        <f t="shared" si="38"/>
        <v>8</v>
      </c>
      <c r="O363" s="10" t="str">
        <f t="shared" si="39"/>
        <v>August</v>
      </c>
      <c r="P363" s="10" t="str">
        <f t="shared" si="40"/>
        <v>2014</v>
      </c>
      <c r="Q363" s="8">
        <f>Table1[[#This Row],[Profit]]/Table1[[#This Row],[Units Sold]]</f>
        <v>122</v>
      </c>
      <c r="R363" s="27">
        <f>Table1[[#This Row],[Profit]]/Table1[[#This Row],[ Sales]]</f>
        <v>1.0608695652173914</v>
      </c>
      <c r="S363" s="11">
        <f>Table1[[#This Row],[Profit]]/Table1[[#This Row],[COGS]]</f>
        <v>1.0166666666666666</v>
      </c>
      <c r="T363" s="7" t="str">
        <f t="shared" si="41"/>
        <v>mid</v>
      </c>
      <c r="U363" s="7" t="str">
        <f>IF(OR(Table1[[#This Row],[Country]]="United states of America",Table1[[#This Row],[Country]]="Canada",Table1[[#This Row],[Country]]="Mexico"),"North America",IF(OR(Table1[[#This Row],[Country]]="France",Table1[[#This Row],[Country]]="Germany"),"Europe","other"))</f>
        <v>North America</v>
      </c>
    </row>
    <row r="364" spans="1:21">
      <c r="A364" s="7" t="s">
        <v>21</v>
      </c>
      <c r="B364" s="7" t="s">
        <v>22</v>
      </c>
      <c r="C364" s="8" t="s">
        <v>18</v>
      </c>
      <c r="D364" s="8" t="s">
        <v>34</v>
      </c>
      <c r="E364" s="7">
        <v>490</v>
      </c>
      <c r="F364" s="8">
        <v>3</v>
      </c>
      <c r="G364" s="8">
        <v>15</v>
      </c>
      <c r="H364" s="8">
        <f t="shared" si="35"/>
        <v>7350</v>
      </c>
      <c r="I364" s="8">
        <v>588</v>
      </c>
      <c r="J364" s="8">
        <f t="shared" si="36"/>
        <v>6762</v>
      </c>
      <c r="K364" s="8">
        <v>4900</v>
      </c>
      <c r="L364" s="8">
        <f t="shared" si="37"/>
        <v>5880</v>
      </c>
      <c r="M364" s="9">
        <v>41944</v>
      </c>
      <c r="N364" s="7">
        <f t="shared" si="38"/>
        <v>11</v>
      </c>
      <c r="O364" s="10" t="str">
        <f t="shared" si="39"/>
        <v>November</v>
      </c>
      <c r="P364" s="10" t="str">
        <f t="shared" si="40"/>
        <v>2014</v>
      </c>
      <c r="Q364" s="8">
        <f>Table1[[#This Row],[Profit]]/Table1[[#This Row],[Units Sold]]</f>
        <v>12</v>
      </c>
      <c r="R364" s="27">
        <f>Table1[[#This Row],[Profit]]/Table1[[#This Row],[ Sales]]</f>
        <v>0.86956521739130432</v>
      </c>
      <c r="S364" s="11">
        <f>Table1[[#This Row],[Profit]]/Table1[[#This Row],[COGS]]</f>
        <v>1.2</v>
      </c>
      <c r="T364" s="7" t="str">
        <f t="shared" si="41"/>
        <v>low</v>
      </c>
      <c r="U364" s="7" t="str">
        <f>IF(OR(Table1[[#This Row],[Country]]="United states of America",Table1[[#This Row],[Country]]="Canada",Table1[[#This Row],[Country]]="Mexico"),"North America",IF(OR(Table1[[#This Row],[Country]]="France",Table1[[#This Row],[Country]]="Germany"),"Europe","other"))</f>
        <v>Europe</v>
      </c>
    </row>
    <row r="365" spans="1:21">
      <c r="A365" s="12" t="s">
        <v>16</v>
      </c>
      <c r="B365" s="12" t="s">
        <v>23</v>
      </c>
      <c r="C365" s="13" t="s">
        <v>18</v>
      </c>
      <c r="D365" s="13" t="s">
        <v>34</v>
      </c>
      <c r="E365" s="12">
        <v>1362</v>
      </c>
      <c r="F365" s="13">
        <v>3</v>
      </c>
      <c r="G365" s="13">
        <v>350</v>
      </c>
      <c r="H365" s="8">
        <f t="shared" si="35"/>
        <v>476700</v>
      </c>
      <c r="I365" s="13">
        <v>38136</v>
      </c>
      <c r="J365" s="8">
        <f t="shared" si="36"/>
        <v>438564</v>
      </c>
      <c r="K365" s="13">
        <v>354120</v>
      </c>
      <c r="L365" s="8">
        <f t="shared" si="37"/>
        <v>472614</v>
      </c>
      <c r="M365" s="14">
        <v>41974</v>
      </c>
      <c r="N365" s="7">
        <f t="shared" si="38"/>
        <v>12</v>
      </c>
      <c r="O365" s="10" t="str">
        <f t="shared" si="39"/>
        <v>December</v>
      </c>
      <c r="P365" s="10" t="str">
        <f t="shared" si="40"/>
        <v>2014</v>
      </c>
      <c r="Q365" s="8">
        <f>Table1[[#This Row],[Profit]]/Table1[[#This Row],[Units Sold]]</f>
        <v>347</v>
      </c>
      <c r="R365" s="27">
        <f>Table1[[#This Row],[Profit]]/Table1[[#This Row],[ Sales]]</f>
        <v>1.0776397515527951</v>
      </c>
      <c r="S365" s="11">
        <f>Table1[[#This Row],[Profit]]/Table1[[#This Row],[COGS]]</f>
        <v>1.3346153846153845</v>
      </c>
      <c r="T365" s="7" t="str">
        <f t="shared" si="41"/>
        <v>high</v>
      </c>
      <c r="U365" s="7" t="str">
        <f>IF(OR(Table1[[#This Row],[Country]]="United states of America",Table1[[#This Row],[Country]]="Canada",Table1[[#This Row],[Country]]="Mexico"),"North America",IF(OR(Table1[[#This Row],[Country]]="France",Table1[[#This Row],[Country]]="Germany"),"Europe","other"))</f>
        <v>North America</v>
      </c>
    </row>
    <row r="366" spans="1:21">
      <c r="A366" s="7" t="s">
        <v>21</v>
      </c>
      <c r="B366" s="7" t="s">
        <v>22</v>
      </c>
      <c r="C366" s="8" t="s">
        <v>24</v>
      </c>
      <c r="D366" s="8" t="s">
        <v>34</v>
      </c>
      <c r="E366" s="7">
        <v>2501</v>
      </c>
      <c r="F366" s="8">
        <v>5</v>
      </c>
      <c r="G366" s="8">
        <v>15</v>
      </c>
      <c r="H366" s="8">
        <f t="shared" si="35"/>
        <v>37515</v>
      </c>
      <c r="I366" s="8">
        <v>3001.2</v>
      </c>
      <c r="J366" s="8">
        <f t="shared" si="36"/>
        <v>34513.800000000003</v>
      </c>
      <c r="K366" s="8">
        <v>25010</v>
      </c>
      <c r="L366" s="8">
        <f t="shared" si="37"/>
        <v>25010</v>
      </c>
      <c r="M366" s="9">
        <v>41699</v>
      </c>
      <c r="N366" s="7">
        <f t="shared" si="38"/>
        <v>3</v>
      </c>
      <c r="O366" s="10" t="str">
        <f t="shared" si="39"/>
        <v>March</v>
      </c>
      <c r="P366" s="10" t="str">
        <f t="shared" si="40"/>
        <v>2014</v>
      </c>
      <c r="Q366" s="8">
        <f>Table1[[#This Row],[Profit]]/Table1[[#This Row],[Units Sold]]</f>
        <v>10</v>
      </c>
      <c r="R366" s="27">
        <f>Table1[[#This Row],[Profit]]/Table1[[#This Row],[ Sales]]</f>
        <v>0.72463768115942018</v>
      </c>
      <c r="S366" s="11">
        <f>Table1[[#This Row],[Profit]]/Table1[[#This Row],[COGS]]</f>
        <v>1</v>
      </c>
      <c r="T366" s="7" t="str">
        <f t="shared" si="41"/>
        <v>low</v>
      </c>
      <c r="U366" s="7" t="str">
        <f>IF(OR(Table1[[#This Row],[Country]]="United states of America",Table1[[#This Row],[Country]]="Canada",Table1[[#This Row],[Country]]="Mexico"),"North America",IF(OR(Table1[[#This Row],[Country]]="France",Table1[[#This Row],[Country]]="Germany"),"Europe","other"))</f>
        <v>Europe</v>
      </c>
    </row>
    <row r="367" spans="1:21">
      <c r="A367" s="12" t="s">
        <v>16</v>
      </c>
      <c r="B367" s="12" t="s">
        <v>17</v>
      </c>
      <c r="C367" s="13" t="s">
        <v>24</v>
      </c>
      <c r="D367" s="13" t="s">
        <v>34</v>
      </c>
      <c r="E367" s="12">
        <v>708</v>
      </c>
      <c r="F367" s="13">
        <v>5</v>
      </c>
      <c r="G367" s="13">
        <v>20</v>
      </c>
      <c r="H367" s="8">
        <f t="shared" si="35"/>
        <v>14160</v>
      </c>
      <c r="I367" s="13">
        <v>1132.8</v>
      </c>
      <c r="J367" s="8">
        <f t="shared" si="36"/>
        <v>13027.2</v>
      </c>
      <c r="K367" s="13">
        <v>7080</v>
      </c>
      <c r="L367" s="8">
        <f t="shared" si="37"/>
        <v>10620</v>
      </c>
      <c r="M367" s="14">
        <v>41791</v>
      </c>
      <c r="N367" s="7">
        <f t="shared" si="38"/>
        <v>6</v>
      </c>
      <c r="O367" s="10" t="str">
        <f t="shared" si="39"/>
        <v>June</v>
      </c>
      <c r="P367" s="10" t="str">
        <f t="shared" si="40"/>
        <v>2014</v>
      </c>
      <c r="Q367" s="8">
        <f>Table1[[#This Row],[Profit]]/Table1[[#This Row],[Units Sold]]</f>
        <v>15</v>
      </c>
      <c r="R367" s="27">
        <f>Table1[[#This Row],[Profit]]/Table1[[#This Row],[ Sales]]</f>
        <v>0.81521739130434778</v>
      </c>
      <c r="S367" s="11">
        <f>Table1[[#This Row],[Profit]]/Table1[[#This Row],[COGS]]</f>
        <v>1.5</v>
      </c>
      <c r="T367" s="7" t="str">
        <f t="shared" si="41"/>
        <v>low</v>
      </c>
      <c r="U367" s="7" t="str">
        <f>IF(OR(Table1[[#This Row],[Country]]="United states of America",Table1[[#This Row],[Country]]="Canada",Table1[[#This Row],[Country]]="Mexico"),"North America",IF(OR(Table1[[#This Row],[Country]]="France",Table1[[#This Row],[Country]]="Germany"),"Europe","other"))</f>
        <v>North America</v>
      </c>
    </row>
    <row r="368" spans="1:21">
      <c r="A368" s="7" t="s">
        <v>16</v>
      </c>
      <c r="B368" s="7" t="s">
        <v>20</v>
      </c>
      <c r="C368" s="8" t="s">
        <v>24</v>
      </c>
      <c r="D368" s="8" t="s">
        <v>34</v>
      </c>
      <c r="E368" s="7">
        <v>645</v>
      </c>
      <c r="F368" s="8">
        <v>5</v>
      </c>
      <c r="G368" s="8">
        <v>20</v>
      </c>
      <c r="H368" s="8">
        <f t="shared" si="35"/>
        <v>12900</v>
      </c>
      <c r="I368" s="8">
        <v>1032</v>
      </c>
      <c r="J368" s="8">
        <f t="shared" si="36"/>
        <v>11868</v>
      </c>
      <c r="K368" s="8">
        <v>6450</v>
      </c>
      <c r="L368" s="8">
        <f t="shared" si="37"/>
        <v>9675</v>
      </c>
      <c r="M368" s="9">
        <v>41821</v>
      </c>
      <c r="N368" s="7">
        <f t="shared" si="38"/>
        <v>7</v>
      </c>
      <c r="O368" s="10" t="str">
        <f t="shared" si="39"/>
        <v>July</v>
      </c>
      <c r="P368" s="10" t="str">
        <f t="shared" si="40"/>
        <v>2014</v>
      </c>
      <c r="Q368" s="8">
        <f>Table1[[#This Row],[Profit]]/Table1[[#This Row],[Units Sold]]</f>
        <v>15</v>
      </c>
      <c r="R368" s="27">
        <f>Table1[[#This Row],[Profit]]/Table1[[#This Row],[ Sales]]</f>
        <v>0.81521739130434778</v>
      </c>
      <c r="S368" s="11">
        <f>Table1[[#This Row],[Profit]]/Table1[[#This Row],[COGS]]</f>
        <v>1.5</v>
      </c>
      <c r="T368" s="7" t="str">
        <f t="shared" si="41"/>
        <v>low</v>
      </c>
      <c r="U368" s="7" t="str">
        <f>IF(OR(Table1[[#This Row],[Country]]="United states of America",Table1[[#This Row],[Country]]="Canada",Table1[[#This Row],[Country]]="Mexico"),"North America",IF(OR(Table1[[#This Row],[Country]]="France",Table1[[#This Row],[Country]]="Germany"),"Europe","other"))</f>
        <v>Europe</v>
      </c>
    </row>
    <row r="369" spans="1:21">
      <c r="A369" s="12" t="s">
        <v>27</v>
      </c>
      <c r="B369" s="12" t="s">
        <v>22</v>
      </c>
      <c r="C369" s="13" t="s">
        <v>24</v>
      </c>
      <c r="D369" s="13" t="s">
        <v>34</v>
      </c>
      <c r="E369" s="12">
        <v>1562</v>
      </c>
      <c r="F369" s="13">
        <v>5</v>
      </c>
      <c r="G369" s="13">
        <v>300</v>
      </c>
      <c r="H369" s="8">
        <f t="shared" si="35"/>
        <v>468600</v>
      </c>
      <c r="I369" s="13">
        <v>37488</v>
      </c>
      <c r="J369" s="8">
        <f t="shared" si="36"/>
        <v>431112</v>
      </c>
      <c r="K369" s="13">
        <v>390500</v>
      </c>
      <c r="L369" s="8">
        <f t="shared" si="37"/>
        <v>460790</v>
      </c>
      <c r="M369" s="14">
        <v>41852</v>
      </c>
      <c r="N369" s="7">
        <f t="shared" si="38"/>
        <v>8</v>
      </c>
      <c r="O369" s="10" t="str">
        <f t="shared" si="39"/>
        <v>August</v>
      </c>
      <c r="P369" s="10" t="str">
        <f t="shared" si="40"/>
        <v>2014</v>
      </c>
      <c r="Q369" s="8">
        <f>Table1[[#This Row],[Profit]]/Table1[[#This Row],[Units Sold]]</f>
        <v>295</v>
      </c>
      <c r="R369" s="27">
        <f>Table1[[#This Row],[Profit]]/Table1[[#This Row],[ Sales]]</f>
        <v>1.068840579710145</v>
      </c>
      <c r="S369" s="11">
        <f>Table1[[#This Row],[Profit]]/Table1[[#This Row],[COGS]]</f>
        <v>1.18</v>
      </c>
      <c r="T369" s="7" t="str">
        <f t="shared" si="41"/>
        <v>high</v>
      </c>
      <c r="U369" s="7" t="str">
        <f>IF(OR(Table1[[#This Row],[Country]]="United states of America",Table1[[#This Row],[Country]]="Canada",Table1[[#This Row],[Country]]="Mexico"),"North America",IF(OR(Table1[[#This Row],[Country]]="France",Table1[[#This Row],[Country]]="Germany"),"Europe","other"))</f>
        <v>Europe</v>
      </c>
    </row>
    <row r="370" spans="1:21">
      <c r="A370" s="7" t="s">
        <v>27</v>
      </c>
      <c r="B370" s="7" t="s">
        <v>17</v>
      </c>
      <c r="C370" s="8" t="s">
        <v>24</v>
      </c>
      <c r="D370" s="8" t="s">
        <v>34</v>
      </c>
      <c r="E370" s="7">
        <v>1283</v>
      </c>
      <c r="F370" s="8">
        <v>5</v>
      </c>
      <c r="G370" s="8">
        <v>300</v>
      </c>
      <c r="H370" s="8">
        <f t="shared" si="35"/>
        <v>384900</v>
      </c>
      <c r="I370" s="8">
        <v>30792</v>
      </c>
      <c r="J370" s="8">
        <f t="shared" si="36"/>
        <v>354108</v>
      </c>
      <c r="K370" s="8">
        <v>320750</v>
      </c>
      <c r="L370" s="8">
        <f t="shared" si="37"/>
        <v>378485</v>
      </c>
      <c r="M370" s="9">
        <v>41518</v>
      </c>
      <c r="N370" s="7">
        <f t="shared" si="38"/>
        <v>9</v>
      </c>
      <c r="O370" s="10" t="str">
        <f t="shared" si="39"/>
        <v>September</v>
      </c>
      <c r="P370" s="10" t="str">
        <f t="shared" si="40"/>
        <v>2013</v>
      </c>
      <c r="Q370" s="8">
        <f>Table1[[#This Row],[Profit]]/Table1[[#This Row],[Units Sold]]</f>
        <v>295</v>
      </c>
      <c r="R370" s="27">
        <f>Table1[[#This Row],[Profit]]/Table1[[#This Row],[ Sales]]</f>
        <v>1.068840579710145</v>
      </c>
      <c r="S370" s="11">
        <f>Table1[[#This Row],[Profit]]/Table1[[#This Row],[COGS]]</f>
        <v>1.18</v>
      </c>
      <c r="T370" s="7" t="str">
        <f t="shared" si="41"/>
        <v>high</v>
      </c>
      <c r="U370" s="7" t="str">
        <f>IF(OR(Table1[[#This Row],[Country]]="United states of America",Table1[[#This Row],[Country]]="Canada",Table1[[#This Row],[Country]]="Mexico"),"North America",IF(OR(Table1[[#This Row],[Country]]="France",Table1[[#This Row],[Country]]="Germany"),"Europe","other"))</f>
        <v>North America</v>
      </c>
    </row>
    <row r="371" spans="1:21">
      <c r="A371" s="12" t="s">
        <v>21</v>
      </c>
      <c r="B371" s="12" t="s">
        <v>20</v>
      </c>
      <c r="C371" s="13" t="s">
        <v>24</v>
      </c>
      <c r="D371" s="13" t="s">
        <v>34</v>
      </c>
      <c r="E371" s="12">
        <v>711</v>
      </c>
      <c r="F371" s="13">
        <v>5</v>
      </c>
      <c r="G371" s="13">
        <v>15</v>
      </c>
      <c r="H371" s="8">
        <f t="shared" si="35"/>
        <v>10665</v>
      </c>
      <c r="I371" s="13">
        <v>853.2</v>
      </c>
      <c r="J371" s="8">
        <f t="shared" si="36"/>
        <v>9811.7999999999993</v>
      </c>
      <c r="K371" s="13">
        <v>7110</v>
      </c>
      <c r="L371" s="8">
        <f t="shared" si="37"/>
        <v>7110</v>
      </c>
      <c r="M371" s="14">
        <v>41974</v>
      </c>
      <c r="N371" s="7">
        <f t="shared" si="38"/>
        <v>12</v>
      </c>
      <c r="O371" s="10" t="str">
        <f t="shared" si="39"/>
        <v>December</v>
      </c>
      <c r="P371" s="10" t="str">
        <f t="shared" si="40"/>
        <v>2014</v>
      </c>
      <c r="Q371" s="8">
        <f>Table1[[#This Row],[Profit]]/Table1[[#This Row],[Units Sold]]</f>
        <v>10</v>
      </c>
      <c r="R371" s="27">
        <f>Table1[[#This Row],[Profit]]/Table1[[#This Row],[ Sales]]</f>
        <v>0.72463768115942029</v>
      </c>
      <c r="S371" s="11">
        <f>Table1[[#This Row],[Profit]]/Table1[[#This Row],[COGS]]</f>
        <v>1</v>
      </c>
      <c r="T371" s="7" t="str">
        <f t="shared" si="41"/>
        <v>low</v>
      </c>
      <c r="U371" s="7" t="str">
        <f>IF(OR(Table1[[#This Row],[Country]]="United states of America",Table1[[#This Row],[Country]]="Canada",Table1[[#This Row],[Country]]="Mexico"),"North America",IF(OR(Table1[[#This Row],[Country]]="France",Table1[[#This Row],[Country]]="Germany"),"Europe","other"))</f>
        <v>Europe</v>
      </c>
    </row>
    <row r="372" spans="1:21">
      <c r="A372" s="7" t="s">
        <v>26</v>
      </c>
      <c r="B372" s="7" t="s">
        <v>23</v>
      </c>
      <c r="C372" s="8" t="s">
        <v>29</v>
      </c>
      <c r="D372" s="8" t="s">
        <v>34</v>
      </c>
      <c r="E372" s="7">
        <v>1114</v>
      </c>
      <c r="F372" s="8">
        <v>10</v>
      </c>
      <c r="G372" s="8">
        <v>125</v>
      </c>
      <c r="H372" s="8">
        <f t="shared" si="35"/>
        <v>139250</v>
      </c>
      <c r="I372" s="8">
        <v>11140</v>
      </c>
      <c r="J372" s="8">
        <f t="shared" si="36"/>
        <v>128110</v>
      </c>
      <c r="K372" s="8">
        <v>133680</v>
      </c>
      <c r="L372" s="8">
        <f t="shared" si="37"/>
        <v>128110</v>
      </c>
      <c r="M372" s="9">
        <v>41699</v>
      </c>
      <c r="N372" s="7">
        <f t="shared" si="38"/>
        <v>3</v>
      </c>
      <c r="O372" s="10" t="str">
        <f t="shared" si="39"/>
        <v>March</v>
      </c>
      <c r="P372" s="10" t="str">
        <f t="shared" si="40"/>
        <v>2014</v>
      </c>
      <c r="Q372" s="8">
        <f>Table1[[#This Row],[Profit]]/Table1[[#This Row],[Units Sold]]</f>
        <v>115</v>
      </c>
      <c r="R372" s="27">
        <f>Table1[[#This Row],[Profit]]/Table1[[#This Row],[ Sales]]</f>
        <v>1</v>
      </c>
      <c r="S372" s="11">
        <f>Table1[[#This Row],[Profit]]/Table1[[#This Row],[COGS]]</f>
        <v>0.95833333333333337</v>
      </c>
      <c r="T372" s="7" t="str">
        <f t="shared" si="41"/>
        <v>mid</v>
      </c>
      <c r="U372" s="7" t="str">
        <f>IF(OR(Table1[[#This Row],[Country]]="United states of America",Table1[[#This Row],[Country]]="Canada",Table1[[#This Row],[Country]]="Mexico"),"North America",IF(OR(Table1[[#This Row],[Country]]="France",Table1[[#This Row],[Country]]="Germany"),"Europe","other"))</f>
        <v>North America</v>
      </c>
    </row>
    <row r="373" spans="1:21">
      <c r="A373" s="12" t="s">
        <v>16</v>
      </c>
      <c r="B373" s="12" t="s">
        <v>20</v>
      </c>
      <c r="C373" s="13" t="s">
        <v>29</v>
      </c>
      <c r="D373" s="13" t="s">
        <v>34</v>
      </c>
      <c r="E373" s="12">
        <v>1259</v>
      </c>
      <c r="F373" s="13">
        <v>10</v>
      </c>
      <c r="G373" s="13">
        <v>7</v>
      </c>
      <c r="H373" s="8">
        <f t="shared" si="35"/>
        <v>8813</v>
      </c>
      <c r="I373" s="13">
        <v>705.04</v>
      </c>
      <c r="J373" s="8">
        <f t="shared" si="36"/>
        <v>8107.96</v>
      </c>
      <c r="K373" s="13">
        <v>6295</v>
      </c>
      <c r="L373" s="8">
        <f t="shared" si="37"/>
        <v>-3777</v>
      </c>
      <c r="M373" s="14">
        <v>41730</v>
      </c>
      <c r="N373" s="7">
        <f t="shared" si="38"/>
        <v>4</v>
      </c>
      <c r="O373" s="10" t="str">
        <f t="shared" si="39"/>
        <v>April</v>
      </c>
      <c r="P373" s="10" t="str">
        <f t="shared" si="40"/>
        <v>2014</v>
      </c>
      <c r="Q373" s="8">
        <f>Table1[[#This Row],[Profit]]/Table1[[#This Row],[Units Sold]]</f>
        <v>-3</v>
      </c>
      <c r="R373" s="27">
        <f>Table1[[#This Row],[Profit]]/Table1[[#This Row],[ Sales]]</f>
        <v>-0.46583850931677018</v>
      </c>
      <c r="S373" s="11">
        <f>Table1[[#This Row],[Profit]]/Table1[[#This Row],[COGS]]</f>
        <v>-0.6</v>
      </c>
      <c r="T373" s="7" t="str">
        <f t="shared" si="41"/>
        <v>low</v>
      </c>
      <c r="U373" s="7" t="str">
        <f>IF(OR(Table1[[#This Row],[Country]]="United states of America",Table1[[#This Row],[Country]]="Canada",Table1[[#This Row],[Country]]="Mexico"),"North America",IF(OR(Table1[[#This Row],[Country]]="France",Table1[[#This Row],[Country]]="Germany"),"Europe","other"))</f>
        <v>Europe</v>
      </c>
    </row>
    <row r="374" spans="1:21">
      <c r="A374" s="7" t="s">
        <v>16</v>
      </c>
      <c r="B374" s="7" t="s">
        <v>20</v>
      </c>
      <c r="C374" s="8" t="s">
        <v>29</v>
      </c>
      <c r="D374" s="8" t="s">
        <v>34</v>
      </c>
      <c r="E374" s="7">
        <v>1095</v>
      </c>
      <c r="F374" s="8">
        <v>10</v>
      </c>
      <c r="G374" s="8">
        <v>7</v>
      </c>
      <c r="H374" s="8">
        <f t="shared" si="35"/>
        <v>7665</v>
      </c>
      <c r="I374" s="8">
        <v>613.20000000000005</v>
      </c>
      <c r="J374" s="8">
        <f t="shared" si="36"/>
        <v>7051.8</v>
      </c>
      <c r="K374" s="8">
        <v>5475</v>
      </c>
      <c r="L374" s="8">
        <f t="shared" si="37"/>
        <v>-3285</v>
      </c>
      <c r="M374" s="9">
        <v>41760</v>
      </c>
      <c r="N374" s="7">
        <f t="shared" si="38"/>
        <v>5</v>
      </c>
      <c r="O374" s="10" t="str">
        <f t="shared" si="39"/>
        <v>May</v>
      </c>
      <c r="P374" s="10" t="str">
        <f t="shared" si="40"/>
        <v>2014</v>
      </c>
      <c r="Q374" s="8">
        <f>Table1[[#This Row],[Profit]]/Table1[[#This Row],[Units Sold]]</f>
        <v>-3</v>
      </c>
      <c r="R374" s="27">
        <f>Table1[[#This Row],[Profit]]/Table1[[#This Row],[ Sales]]</f>
        <v>-0.46583850931677018</v>
      </c>
      <c r="S374" s="11">
        <f>Table1[[#This Row],[Profit]]/Table1[[#This Row],[COGS]]</f>
        <v>-0.6</v>
      </c>
      <c r="T374" s="7" t="str">
        <f t="shared" si="41"/>
        <v>low</v>
      </c>
      <c r="U374" s="7" t="str">
        <f>IF(OR(Table1[[#This Row],[Country]]="United states of America",Table1[[#This Row],[Country]]="Canada",Table1[[#This Row],[Country]]="Mexico"),"North America",IF(OR(Table1[[#This Row],[Country]]="France",Table1[[#This Row],[Country]]="Germany"),"Europe","other"))</f>
        <v>Europe</v>
      </c>
    </row>
    <row r="375" spans="1:21">
      <c r="A375" s="12" t="s">
        <v>16</v>
      </c>
      <c r="B375" s="12" t="s">
        <v>20</v>
      </c>
      <c r="C375" s="13" t="s">
        <v>29</v>
      </c>
      <c r="D375" s="13" t="s">
        <v>34</v>
      </c>
      <c r="E375" s="12">
        <v>1366</v>
      </c>
      <c r="F375" s="13">
        <v>10</v>
      </c>
      <c r="G375" s="13">
        <v>20</v>
      </c>
      <c r="H375" s="8">
        <f t="shared" si="35"/>
        <v>27320</v>
      </c>
      <c r="I375" s="13">
        <v>2185.6</v>
      </c>
      <c r="J375" s="8">
        <f t="shared" si="36"/>
        <v>25134.400000000001</v>
      </c>
      <c r="K375" s="13">
        <v>13660</v>
      </c>
      <c r="L375" s="8">
        <f t="shared" si="37"/>
        <v>13660</v>
      </c>
      <c r="M375" s="14">
        <v>41791</v>
      </c>
      <c r="N375" s="7">
        <f t="shared" si="38"/>
        <v>6</v>
      </c>
      <c r="O375" s="10" t="str">
        <f t="shared" si="39"/>
        <v>June</v>
      </c>
      <c r="P375" s="10" t="str">
        <f t="shared" si="40"/>
        <v>2014</v>
      </c>
      <c r="Q375" s="8">
        <f>Table1[[#This Row],[Profit]]/Table1[[#This Row],[Units Sold]]</f>
        <v>10</v>
      </c>
      <c r="R375" s="27">
        <f>Table1[[#This Row],[Profit]]/Table1[[#This Row],[ Sales]]</f>
        <v>0.54347826086956519</v>
      </c>
      <c r="S375" s="11">
        <f>Table1[[#This Row],[Profit]]/Table1[[#This Row],[COGS]]</f>
        <v>1</v>
      </c>
      <c r="T375" s="7" t="str">
        <f t="shared" si="41"/>
        <v>low</v>
      </c>
      <c r="U375" s="7" t="str">
        <f>IF(OR(Table1[[#This Row],[Country]]="United states of America",Table1[[#This Row],[Country]]="Canada",Table1[[#This Row],[Country]]="Mexico"),"North America",IF(OR(Table1[[#This Row],[Country]]="France",Table1[[#This Row],[Country]]="Germany"),"Europe","other"))</f>
        <v>Europe</v>
      </c>
    </row>
    <row r="376" spans="1:21">
      <c r="A376" s="7" t="s">
        <v>27</v>
      </c>
      <c r="B376" s="7" t="s">
        <v>23</v>
      </c>
      <c r="C376" s="8" t="s">
        <v>29</v>
      </c>
      <c r="D376" s="8" t="s">
        <v>34</v>
      </c>
      <c r="E376" s="7">
        <v>2460</v>
      </c>
      <c r="F376" s="8">
        <v>10</v>
      </c>
      <c r="G376" s="8">
        <v>300</v>
      </c>
      <c r="H376" s="8">
        <f t="shared" si="35"/>
        <v>738000</v>
      </c>
      <c r="I376" s="8">
        <v>59040</v>
      </c>
      <c r="J376" s="8">
        <f t="shared" si="36"/>
        <v>678960</v>
      </c>
      <c r="K376" s="8">
        <v>615000</v>
      </c>
      <c r="L376" s="8">
        <f t="shared" si="37"/>
        <v>713400</v>
      </c>
      <c r="M376" s="9">
        <v>41791</v>
      </c>
      <c r="N376" s="7">
        <f t="shared" si="38"/>
        <v>6</v>
      </c>
      <c r="O376" s="10" t="str">
        <f t="shared" si="39"/>
        <v>June</v>
      </c>
      <c r="P376" s="10" t="str">
        <f t="shared" si="40"/>
        <v>2014</v>
      </c>
      <c r="Q376" s="8">
        <f>Table1[[#This Row],[Profit]]/Table1[[#This Row],[Units Sold]]</f>
        <v>290</v>
      </c>
      <c r="R376" s="27">
        <f>Table1[[#This Row],[Profit]]/Table1[[#This Row],[ Sales]]</f>
        <v>1.0507246376811594</v>
      </c>
      <c r="S376" s="11">
        <f>Table1[[#This Row],[Profit]]/Table1[[#This Row],[COGS]]</f>
        <v>1.1599999999999999</v>
      </c>
      <c r="T376" s="7" t="str">
        <f t="shared" si="41"/>
        <v>high</v>
      </c>
      <c r="U376" s="7" t="str">
        <f>IF(OR(Table1[[#This Row],[Country]]="United states of America",Table1[[#This Row],[Country]]="Canada",Table1[[#This Row],[Country]]="Mexico"),"North America",IF(OR(Table1[[#This Row],[Country]]="France",Table1[[#This Row],[Country]]="Germany"),"Europe","other"))</f>
        <v>North America</v>
      </c>
    </row>
    <row r="377" spans="1:21">
      <c r="A377" s="12" t="s">
        <v>16</v>
      </c>
      <c r="B377" s="12" t="s">
        <v>28</v>
      </c>
      <c r="C377" s="13" t="s">
        <v>29</v>
      </c>
      <c r="D377" s="13" t="s">
        <v>34</v>
      </c>
      <c r="E377" s="12">
        <v>678</v>
      </c>
      <c r="F377" s="13">
        <v>10</v>
      </c>
      <c r="G377" s="13">
        <v>7</v>
      </c>
      <c r="H377" s="8">
        <f t="shared" si="35"/>
        <v>4746</v>
      </c>
      <c r="I377" s="13">
        <v>379.68</v>
      </c>
      <c r="J377" s="8">
        <f t="shared" si="36"/>
        <v>4366.32</v>
      </c>
      <c r="K377" s="13">
        <v>3390</v>
      </c>
      <c r="L377" s="8">
        <f t="shared" si="37"/>
        <v>-2034</v>
      </c>
      <c r="M377" s="14">
        <v>41852</v>
      </c>
      <c r="N377" s="7">
        <f t="shared" si="38"/>
        <v>8</v>
      </c>
      <c r="O377" s="10" t="str">
        <f t="shared" si="39"/>
        <v>August</v>
      </c>
      <c r="P377" s="10" t="str">
        <f t="shared" si="40"/>
        <v>2014</v>
      </c>
      <c r="Q377" s="8">
        <f>Table1[[#This Row],[Profit]]/Table1[[#This Row],[Units Sold]]</f>
        <v>-3</v>
      </c>
      <c r="R377" s="27">
        <f>Table1[[#This Row],[Profit]]/Table1[[#This Row],[ Sales]]</f>
        <v>-0.46583850931677023</v>
      </c>
      <c r="S377" s="11">
        <f>Table1[[#This Row],[Profit]]/Table1[[#This Row],[COGS]]</f>
        <v>-0.6</v>
      </c>
      <c r="T377" s="7" t="str">
        <f t="shared" si="41"/>
        <v>low</v>
      </c>
      <c r="U377" s="7" t="str">
        <f>IF(OR(Table1[[#This Row],[Country]]="United states of America",Table1[[#This Row],[Country]]="Canada",Table1[[#This Row],[Country]]="Mexico"),"North America",IF(OR(Table1[[#This Row],[Country]]="France",Table1[[#This Row],[Country]]="Germany"),"Europe","other"))</f>
        <v>North America</v>
      </c>
    </row>
    <row r="378" spans="1:21">
      <c r="A378" s="7" t="s">
        <v>16</v>
      </c>
      <c r="B378" s="7" t="s">
        <v>20</v>
      </c>
      <c r="C378" s="8" t="s">
        <v>29</v>
      </c>
      <c r="D378" s="8" t="s">
        <v>34</v>
      </c>
      <c r="E378" s="7">
        <v>1598</v>
      </c>
      <c r="F378" s="8">
        <v>10</v>
      </c>
      <c r="G378" s="8">
        <v>7</v>
      </c>
      <c r="H378" s="8">
        <f t="shared" si="35"/>
        <v>11186</v>
      </c>
      <c r="I378" s="8">
        <v>894.88</v>
      </c>
      <c r="J378" s="8">
        <f t="shared" si="36"/>
        <v>10291.120000000001</v>
      </c>
      <c r="K378" s="8">
        <v>7990</v>
      </c>
      <c r="L378" s="8">
        <f t="shared" si="37"/>
        <v>-4794</v>
      </c>
      <c r="M378" s="9">
        <v>41852</v>
      </c>
      <c r="N378" s="7">
        <f t="shared" si="38"/>
        <v>8</v>
      </c>
      <c r="O378" s="10" t="str">
        <f t="shared" si="39"/>
        <v>August</v>
      </c>
      <c r="P378" s="10" t="str">
        <f t="shared" si="40"/>
        <v>2014</v>
      </c>
      <c r="Q378" s="8">
        <f>Table1[[#This Row],[Profit]]/Table1[[#This Row],[Units Sold]]</f>
        <v>-3</v>
      </c>
      <c r="R378" s="27">
        <f>Table1[[#This Row],[Profit]]/Table1[[#This Row],[ Sales]]</f>
        <v>-0.46583850931677018</v>
      </c>
      <c r="S378" s="11">
        <f>Table1[[#This Row],[Profit]]/Table1[[#This Row],[COGS]]</f>
        <v>-0.6</v>
      </c>
      <c r="T378" s="7" t="str">
        <f t="shared" si="41"/>
        <v>low</v>
      </c>
      <c r="U378" s="7" t="str">
        <f>IF(OR(Table1[[#This Row],[Country]]="United states of America",Table1[[#This Row],[Country]]="Canada",Table1[[#This Row],[Country]]="Mexico"),"North America",IF(OR(Table1[[#This Row],[Country]]="France",Table1[[#This Row],[Country]]="Germany"),"Europe","other"))</f>
        <v>Europe</v>
      </c>
    </row>
    <row r="379" spans="1:21">
      <c r="A379" s="12" t="s">
        <v>16</v>
      </c>
      <c r="B379" s="12" t="s">
        <v>20</v>
      </c>
      <c r="C379" s="13" t="s">
        <v>29</v>
      </c>
      <c r="D379" s="13" t="s">
        <v>34</v>
      </c>
      <c r="E379" s="12">
        <v>2409</v>
      </c>
      <c r="F379" s="13">
        <v>10</v>
      </c>
      <c r="G379" s="13">
        <v>7</v>
      </c>
      <c r="H379" s="8">
        <f t="shared" si="35"/>
        <v>16863</v>
      </c>
      <c r="I379" s="13">
        <v>1349.04</v>
      </c>
      <c r="J379" s="8">
        <f t="shared" si="36"/>
        <v>15513.96</v>
      </c>
      <c r="K379" s="13">
        <v>12045</v>
      </c>
      <c r="L379" s="8">
        <f t="shared" si="37"/>
        <v>-7227</v>
      </c>
      <c r="M379" s="14">
        <v>41518</v>
      </c>
      <c r="N379" s="7">
        <f t="shared" si="38"/>
        <v>9</v>
      </c>
      <c r="O379" s="10" t="str">
        <f t="shared" si="39"/>
        <v>September</v>
      </c>
      <c r="P379" s="10" t="str">
        <f t="shared" si="40"/>
        <v>2013</v>
      </c>
      <c r="Q379" s="8">
        <f>Table1[[#This Row],[Profit]]/Table1[[#This Row],[Units Sold]]</f>
        <v>-3</v>
      </c>
      <c r="R379" s="27">
        <f>Table1[[#This Row],[Profit]]/Table1[[#This Row],[ Sales]]</f>
        <v>-0.46583850931677023</v>
      </c>
      <c r="S379" s="11">
        <f>Table1[[#This Row],[Profit]]/Table1[[#This Row],[COGS]]</f>
        <v>-0.6</v>
      </c>
      <c r="T379" s="7" t="str">
        <f t="shared" si="41"/>
        <v>low</v>
      </c>
      <c r="U379" s="7" t="str">
        <f>IF(OR(Table1[[#This Row],[Country]]="United states of America",Table1[[#This Row],[Country]]="Canada",Table1[[#This Row],[Country]]="Mexico"),"North America",IF(OR(Table1[[#This Row],[Country]]="France",Table1[[#This Row],[Country]]="Germany"),"Europe","other"))</f>
        <v>Europe</v>
      </c>
    </row>
    <row r="380" spans="1:21">
      <c r="A380" s="7" t="s">
        <v>16</v>
      </c>
      <c r="B380" s="7" t="s">
        <v>20</v>
      </c>
      <c r="C380" s="8" t="s">
        <v>29</v>
      </c>
      <c r="D380" s="8" t="s">
        <v>34</v>
      </c>
      <c r="E380" s="7">
        <v>1934</v>
      </c>
      <c r="F380" s="8">
        <v>10</v>
      </c>
      <c r="G380" s="8">
        <v>20</v>
      </c>
      <c r="H380" s="8">
        <f t="shared" si="35"/>
        <v>38680</v>
      </c>
      <c r="I380" s="8">
        <v>3094.4</v>
      </c>
      <c r="J380" s="8">
        <f t="shared" si="36"/>
        <v>35585.599999999999</v>
      </c>
      <c r="K380" s="8">
        <v>19340</v>
      </c>
      <c r="L380" s="8">
        <f t="shared" si="37"/>
        <v>19340</v>
      </c>
      <c r="M380" s="9">
        <v>41883</v>
      </c>
      <c r="N380" s="7">
        <f t="shared" si="38"/>
        <v>9</v>
      </c>
      <c r="O380" s="10" t="str">
        <f t="shared" si="39"/>
        <v>September</v>
      </c>
      <c r="P380" s="10" t="str">
        <f t="shared" si="40"/>
        <v>2014</v>
      </c>
      <c r="Q380" s="8">
        <f>Table1[[#This Row],[Profit]]/Table1[[#This Row],[Units Sold]]</f>
        <v>10</v>
      </c>
      <c r="R380" s="27">
        <f>Table1[[#This Row],[Profit]]/Table1[[#This Row],[ Sales]]</f>
        <v>0.54347826086956519</v>
      </c>
      <c r="S380" s="11">
        <f>Table1[[#This Row],[Profit]]/Table1[[#This Row],[COGS]]</f>
        <v>1</v>
      </c>
      <c r="T380" s="7" t="str">
        <f t="shared" si="41"/>
        <v>low</v>
      </c>
      <c r="U380" s="7" t="str">
        <f>IF(OR(Table1[[#This Row],[Country]]="United states of America",Table1[[#This Row],[Country]]="Canada",Table1[[#This Row],[Country]]="Mexico"),"North America",IF(OR(Table1[[#This Row],[Country]]="France",Table1[[#This Row],[Country]]="Germany"),"Europe","other"))</f>
        <v>Europe</v>
      </c>
    </row>
    <row r="381" spans="1:21">
      <c r="A381" s="12" t="s">
        <v>16</v>
      </c>
      <c r="B381" s="12" t="s">
        <v>23</v>
      </c>
      <c r="C381" s="13" t="s">
        <v>29</v>
      </c>
      <c r="D381" s="13" t="s">
        <v>34</v>
      </c>
      <c r="E381" s="12">
        <v>2993</v>
      </c>
      <c r="F381" s="13">
        <v>10</v>
      </c>
      <c r="G381" s="13">
        <v>20</v>
      </c>
      <c r="H381" s="8">
        <f t="shared" si="35"/>
        <v>59860</v>
      </c>
      <c r="I381" s="13">
        <v>4788.8</v>
      </c>
      <c r="J381" s="8">
        <f t="shared" si="36"/>
        <v>55071.199999999997</v>
      </c>
      <c r="K381" s="13">
        <v>29930</v>
      </c>
      <c r="L381" s="8">
        <f t="shared" si="37"/>
        <v>29930</v>
      </c>
      <c r="M381" s="14">
        <v>41883</v>
      </c>
      <c r="N381" s="7">
        <f t="shared" si="38"/>
        <v>9</v>
      </c>
      <c r="O381" s="10" t="str">
        <f t="shared" si="39"/>
        <v>September</v>
      </c>
      <c r="P381" s="10" t="str">
        <f t="shared" si="40"/>
        <v>2014</v>
      </c>
      <c r="Q381" s="8">
        <f>Table1[[#This Row],[Profit]]/Table1[[#This Row],[Units Sold]]</f>
        <v>10</v>
      </c>
      <c r="R381" s="27">
        <f>Table1[[#This Row],[Profit]]/Table1[[#This Row],[ Sales]]</f>
        <v>0.5434782608695653</v>
      </c>
      <c r="S381" s="11">
        <f>Table1[[#This Row],[Profit]]/Table1[[#This Row],[COGS]]</f>
        <v>1</v>
      </c>
      <c r="T381" s="7" t="str">
        <f t="shared" si="41"/>
        <v>low</v>
      </c>
      <c r="U381" s="7" t="str">
        <f>IF(OR(Table1[[#This Row],[Country]]="United states of America",Table1[[#This Row],[Country]]="Canada",Table1[[#This Row],[Country]]="Mexico"),"North America",IF(OR(Table1[[#This Row],[Country]]="France",Table1[[#This Row],[Country]]="Germany"),"Europe","other"))</f>
        <v>North America</v>
      </c>
    </row>
    <row r="382" spans="1:21">
      <c r="A382" s="7" t="s">
        <v>16</v>
      </c>
      <c r="B382" s="7" t="s">
        <v>20</v>
      </c>
      <c r="C382" s="8" t="s">
        <v>29</v>
      </c>
      <c r="D382" s="8" t="s">
        <v>34</v>
      </c>
      <c r="E382" s="7">
        <v>2146</v>
      </c>
      <c r="F382" s="8">
        <v>10</v>
      </c>
      <c r="G382" s="8">
        <v>350</v>
      </c>
      <c r="H382" s="8">
        <f t="shared" si="35"/>
        <v>751100</v>
      </c>
      <c r="I382" s="8">
        <v>60088</v>
      </c>
      <c r="J382" s="8">
        <f t="shared" si="36"/>
        <v>691012</v>
      </c>
      <c r="K382" s="8">
        <v>557960</v>
      </c>
      <c r="L382" s="8">
        <f t="shared" si="37"/>
        <v>729640</v>
      </c>
      <c r="M382" s="9">
        <v>41579</v>
      </c>
      <c r="N382" s="7">
        <f t="shared" si="38"/>
        <v>11</v>
      </c>
      <c r="O382" s="10" t="str">
        <f t="shared" si="39"/>
        <v>November</v>
      </c>
      <c r="P382" s="10" t="str">
        <f t="shared" si="40"/>
        <v>2013</v>
      </c>
      <c r="Q382" s="8">
        <f>Table1[[#This Row],[Profit]]/Table1[[#This Row],[Units Sold]]</f>
        <v>340</v>
      </c>
      <c r="R382" s="27">
        <f>Table1[[#This Row],[Profit]]/Table1[[#This Row],[ Sales]]</f>
        <v>1.0559006211180124</v>
      </c>
      <c r="S382" s="11">
        <f>Table1[[#This Row],[Profit]]/Table1[[#This Row],[COGS]]</f>
        <v>1.3076923076923077</v>
      </c>
      <c r="T382" s="7" t="str">
        <f t="shared" si="41"/>
        <v>high</v>
      </c>
      <c r="U382" s="7" t="str">
        <f>IF(OR(Table1[[#This Row],[Country]]="United states of America",Table1[[#This Row],[Country]]="Canada",Table1[[#This Row],[Country]]="Mexico"),"North America",IF(OR(Table1[[#This Row],[Country]]="France",Table1[[#This Row],[Country]]="Germany"),"Europe","other"))</f>
        <v>Europe</v>
      </c>
    </row>
    <row r="383" spans="1:21">
      <c r="A383" s="12" t="s">
        <v>16</v>
      </c>
      <c r="B383" s="12" t="s">
        <v>23</v>
      </c>
      <c r="C383" s="13" t="s">
        <v>29</v>
      </c>
      <c r="D383" s="13" t="s">
        <v>34</v>
      </c>
      <c r="E383" s="12">
        <v>1946</v>
      </c>
      <c r="F383" s="13">
        <v>10</v>
      </c>
      <c r="G383" s="13">
        <v>7</v>
      </c>
      <c r="H383" s="8">
        <f t="shared" si="35"/>
        <v>13622</v>
      </c>
      <c r="I383" s="13">
        <v>1089.76</v>
      </c>
      <c r="J383" s="8">
        <f t="shared" si="36"/>
        <v>12532.24</v>
      </c>
      <c r="K383" s="13">
        <v>9730</v>
      </c>
      <c r="L383" s="8">
        <f t="shared" si="37"/>
        <v>-5838</v>
      </c>
      <c r="M383" s="14">
        <v>41609</v>
      </c>
      <c r="N383" s="7">
        <f t="shared" si="38"/>
        <v>12</v>
      </c>
      <c r="O383" s="10" t="str">
        <f t="shared" si="39"/>
        <v>December</v>
      </c>
      <c r="P383" s="10" t="str">
        <f t="shared" si="40"/>
        <v>2013</v>
      </c>
      <c r="Q383" s="8">
        <f>Table1[[#This Row],[Profit]]/Table1[[#This Row],[Units Sold]]</f>
        <v>-3</v>
      </c>
      <c r="R383" s="27">
        <f>Table1[[#This Row],[Profit]]/Table1[[#This Row],[ Sales]]</f>
        <v>-0.46583850931677018</v>
      </c>
      <c r="S383" s="11">
        <f>Table1[[#This Row],[Profit]]/Table1[[#This Row],[COGS]]</f>
        <v>-0.6</v>
      </c>
      <c r="T383" s="7" t="str">
        <f t="shared" si="41"/>
        <v>low</v>
      </c>
      <c r="U383" s="7" t="str">
        <f>IF(OR(Table1[[#This Row],[Country]]="United states of America",Table1[[#This Row],[Country]]="Canada",Table1[[#This Row],[Country]]="Mexico"),"North America",IF(OR(Table1[[#This Row],[Country]]="France",Table1[[#This Row],[Country]]="Germany"),"Europe","other"))</f>
        <v>North America</v>
      </c>
    </row>
    <row r="384" spans="1:21">
      <c r="A384" s="7" t="s">
        <v>16</v>
      </c>
      <c r="B384" s="7" t="s">
        <v>23</v>
      </c>
      <c r="C384" s="8" t="s">
        <v>29</v>
      </c>
      <c r="D384" s="8" t="s">
        <v>34</v>
      </c>
      <c r="E384" s="7">
        <v>1362</v>
      </c>
      <c r="F384" s="8">
        <v>10</v>
      </c>
      <c r="G384" s="8">
        <v>350</v>
      </c>
      <c r="H384" s="8">
        <f t="shared" si="35"/>
        <v>476700</v>
      </c>
      <c r="I384" s="8">
        <v>38136</v>
      </c>
      <c r="J384" s="8">
        <f t="shared" si="36"/>
        <v>438564</v>
      </c>
      <c r="K384" s="8">
        <v>354120</v>
      </c>
      <c r="L384" s="8">
        <f t="shared" si="37"/>
        <v>463080</v>
      </c>
      <c r="M384" s="9">
        <v>41974</v>
      </c>
      <c r="N384" s="7">
        <f t="shared" si="38"/>
        <v>12</v>
      </c>
      <c r="O384" s="10" t="str">
        <f t="shared" si="39"/>
        <v>December</v>
      </c>
      <c r="P384" s="10" t="str">
        <f t="shared" si="40"/>
        <v>2014</v>
      </c>
      <c r="Q384" s="8">
        <f>Table1[[#This Row],[Profit]]/Table1[[#This Row],[Units Sold]]</f>
        <v>340</v>
      </c>
      <c r="R384" s="27">
        <f>Table1[[#This Row],[Profit]]/Table1[[#This Row],[ Sales]]</f>
        <v>1.0559006211180124</v>
      </c>
      <c r="S384" s="11">
        <f>Table1[[#This Row],[Profit]]/Table1[[#This Row],[COGS]]</f>
        <v>1.3076923076923077</v>
      </c>
      <c r="T384" s="7" t="str">
        <f t="shared" si="41"/>
        <v>high</v>
      </c>
      <c r="U384" s="7" t="str">
        <f>IF(OR(Table1[[#This Row],[Country]]="United states of America",Table1[[#This Row],[Country]]="Canada",Table1[[#This Row],[Country]]="Mexico"),"North America",IF(OR(Table1[[#This Row],[Country]]="France",Table1[[#This Row],[Country]]="Germany"),"Europe","other"))</f>
        <v>North America</v>
      </c>
    </row>
    <row r="385" spans="1:21">
      <c r="A385" s="12" t="s">
        <v>25</v>
      </c>
      <c r="B385" s="12" t="s">
        <v>17</v>
      </c>
      <c r="C385" s="13" t="s">
        <v>30</v>
      </c>
      <c r="D385" s="13" t="s">
        <v>34</v>
      </c>
      <c r="E385" s="12">
        <v>598</v>
      </c>
      <c r="F385" s="13">
        <v>120</v>
      </c>
      <c r="G385" s="13">
        <v>12</v>
      </c>
      <c r="H385" s="8">
        <f t="shared" si="35"/>
        <v>7176</v>
      </c>
      <c r="I385" s="13">
        <v>574.08000000000004</v>
      </c>
      <c r="J385" s="8">
        <f t="shared" si="36"/>
        <v>6601.92</v>
      </c>
      <c r="K385" s="13">
        <v>1794</v>
      </c>
      <c r="L385" s="8">
        <f t="shared" si="37"/>
        <v>-64584</v>
      </c>
      <c r="M385" s="14">
        <v>41699</v>
      </c>
      <c r="N385" s="7">
        <f t="shared" si="38"/>
        <v>3</v>
      </c>
      <c r="O385" s="10" t="str">
        <f t="shared" si="39"/>
        <v>March</v>
      </c>
      <c r="P385" s="10" t="str">
        <f t="shared" si="40"/>
        <v>2014</v>
      </c>
      <c r="Q385" s="8">
        <f>Table1[[#This Row],[Profit]]/Table1[[#This Row],[Units Sold]]</f>
        <v>-108</v>
      </c>
      <c r="R385" s="27">
        <f>Table1[[#This Row],[Profit]]/Table1[[#This Row],[ Sales]]</f>
        <v>-9.7826086956521738</v>
      </c>
      <c r="S385" s="11">
        <f>Table1[[#This Row],[Profit]]/Table1[[#This Row],[COGS]]</f>
        <v>-36</v>
      </c>
      <c r="T385" s="7" t="str">
        <f t="shared" si="41"/>
        <v>low</v>
      </c>
      <c r="U385" s="7" t="str">
        <f>IF(OR(Table1[[#This Row],[Country]]="United states of America",Table1[[#This Row],[Country]]="Canada",Table1[[#This Row],[Country]]="Mexico"),"North America",IF(OR(Table1[[#This Row],[Country]]="France",Table1[[#This Row],[Country]]="Germany"),"Europe","other"))</f>
        <v>North America</v>
      </c>
    </row>
    <row r="386" spans="1:21">
      <c r="A386" s="7" t="s">
        <v>16</v>
      </c>
      <c r="B386" s="7" t="s">
        <v>28</v>
      </c>
      <c r="C386" s="8" t="s">
        <v>30</v>
      </c>
      <c r="D386" s="8" t="s">
        <v>34</v>
      </c>
      <c r="E386" s="7">
        <v>2907</v>
      </c>
      <c r="F386" s="8">
        <v>120</v>
      </c>
      <c r="G386" s="8">
        <v>7</v>
      </c>
      <c r="H386" s="8">
        <f t="shared" si="35"/>
        <v>20349</v>
      </c>
      <c r="I386" s="8">
        <v>1627.92</v>
      </c>
      <c r="J386" s="8">
        <f t="shared" si="36"/>
        <v>18721.080000000002</v>
      </c>
      <c r="K386" s="8">
        <v>14535</v>
      </c>
      <c r="L386" s="8">
        <f t="shared" si="37"/>
        <v>-328491</v>
      </c>
      <c r="M386" s="9">
        <v>41791</v>
      </c>
      <c r="N386" s="7">
        <f t="shared" si="38"/>
        <v>6</v>
      </c>
      <c r="O386" s="10" t="str">
        <f t="shared" si="39"/>
        <v>June</v>
      </c>
      <c r="P386" s="10" t="str">
        <f t="shared" si="40"/>
        <v>2014</v>
      </c>
      <c r="Q386" s="8">
        <f>Table1[[#This Row],[Profit]]/Table1[[#This Row],[Units Sold]]</f>
        <v>-113</v>
      </c>
      <c r="R386" s="27">
        <f>Table1[[#This Row],[Profit]]/Table1[[#This Row],[ Sales]]</f>
        <v>-17.546583850931675</v>
      </c>
      <c r="S386" s="11">
        <f>Table1[[#This Row],[Profit]]/Table1[[#This Row],[COGS]]</f>
        <v>-22.6</v>
      </c>
      <c r="T386" s="7" t="str">
        <f t="shared" si="41"/>
        <v>low</v>
      </c>
      <c r="U386" s="7" t="str">
        <f>IF(OR(Table1[[#This Row],[Country]]="United states of America",Table1[[#This Row],[Country]]="Canada",Table1[[#This Row],[Country]]="Mexico"),"North America",IF(OR(Table1[[#This Row],[Country]]="France",Table1[[#This Row],[Country]]="Germany"),"Europe","other"))</f>
        <v>North America</v>
      </c>
    </row>
    <row r="387" spans="1:21">
      <c r="A387" s="12" t="s">
        <v>16</v>
      </c>
      <c r="B387" s="12" t="s">
        <v>20</v>
      </c>
      <c r="C387" s="13" t="s">
        <v>30</v>
      </c>
      <c r="D387" s="13" t="s">
        <v>34</v>
      </c>
      <c r="E387" s="12">
        <v>2338</v>
      </c>
      <c r="F387" s="13">
        <v>120</v>
      </c>
      <c r="G387" s="13">
        <v>7</v>
      </c>
      <c r="H387" s="8">
        <f t="shared" ref="H387:H450" si="42">E387*G387</f>
        <v>16366</v>
      </c>
      <c r="I387" s="13">
        <v>1309.28</v>
      </c>
      <c r="J387" s="8">
        <f t="shared" ref="J387:J450" si="43">H387-I387</f>
        <v>15056.72</v>
      </c>
      <c r="K387" s="13">
        <v>11690</v>
      </c>
      <c r="L387" s="8">
        <f t="shared" ref="L387:L450" si="44">(E387*G387)-(E387*F387)</f>
        <v>-264194</v>
      </c>
      <c r="M387" s="14">
        <v>41791</v>
      </c>
      <c r="N387" s="7">
        <f t="shared" ref="N387:N450" si="45">MONTH(M387)</f>
        <v>6</v>
      </c>
      <c r="O387" s="10" t="str">
        <f t="shared" ref="O387:O450" si="46">TEXT(M387, "mmmm")</f>
        <v>June</v>
      </c>
      <c r="P387" s="10" t="str">
        <f t="shared" ref="P387:P450" si="47">TEXT(M387,"yyyy")</f>
        <v>2014</v>
      </c>
      <c r="Q387" s="8">
        <f>Table1[[#This Row],[Profit]]/Table1[[#This Row],[Units Sold]]</f>
        <v>-113</v>
      </c>
      <c r="R387" s="27">
        <f>Table1[[#This Row],[Profit]]/Table1[[#This Row],[ Sales]]</f>
        <v>-17.546583850931679</v>
      </c>
      <c r="S387" s="11">
        <f>Table1[[#This Row],[Profit]]/Table1[[#This Row],[COGS]]</f>
        <v>-22.6</v>
      </c>
      <c r="T387" s="7" t="str">
        <f t="shared" ref="T387:T450" si="48">IF(G387&lt;50,"low",IF(G387&lt;=200,"mid","high"))</f>
        <v>low</v>
      </c>
      <c r="U387" s="7" t="str">
        <f>IF(OR(Table1[[#This Row],[Country]]="United states of America",Table1[[#This Row],[Country]]="Canada",Table1[[#This Row],[Country]]="Mexico"),"North America",IF(OR(Table1[[#This Row],[Country]]="France",Table1[[#This Row],[Country]]="Germany"),"Europe","other"))</f>
        <v>Europe</v>
      </c>
    </row>
    <row r="388" spans="1:21">
      <c r="A388" s="7" t="s">
        <v>27</v>
      </c>
      <c r="B388" s="7" t="s">
        <v>22</v>
      </c>
      <c r="C388" s="8" t="s">
        <v>30</v>
      </c>
      <c r="D388" s="8" t="s">
        <v>34</v>
      </c>
      <c r="E388" s="7">
        <v>386</v>
      </c>
      <c r="F388" s="8">
        <v>120</v>
      </c>
      <c r="G388" s="8">
        <v>300</v>
      </c>
      <c r="H388" s="8">
        <f t="shared" si="42"/>
        <v>115800</v>
      </c>
      <c r="I388" s="8">
        <v>9264</v>
      </c>
      <c r="J388" s="8">
        <f t="shared" si="43"/>
        <v>106536</v>
      </c>
      <c r="K388" s="8">
        <v>96500</v>
      </c>
      <c r="L388" s="8">
        <f t="shared" si="44"/>
        <v>69480</v>
      </c>
      <c r="M388" s="9">
        <v>41579</v>
      </c>
      <c r="N388" s="7">
        <f t="shared" si="45"/>
        <v>11</v>
      </c>
      <c r="O388" s="10" t="str">
        <f t="shared" si="46"/>
        <v>November</v>
      </c>
      <c r="P388" s="10" t="str">
        <f t="shared" si="47"/>
        <v>2013</v>
      </c>
      <c r="Q388" s="8">
        <f>Table1[[#This Row],[Profit]]/Table1[[#This Row],[Units Sold]]</f>
        <v>180</v>
      </c>
      <c r="R388" s="27">
        <f>Table1[[#This Row],[Profit]]/Table1[[#This Row],[ Sales]]</f>
        <v>0.65217391304347827</v>
      </c>
      <c r="S388" s="11">
        <f>Table1[[#This Row],[Profit]]/Table1[[#This Row],[COGS]]</f>
        <v>0.72</v>
      </c>
      <c r="T388" s="7" t="str">
        <f t="shared" si="48"/>
        <v>high</v>
      </c>
      <c r="U388" s="7" t="str">
        <f>IF(OR(Table1[[#This Row],[Country]]="United states of America",Table1[[#This Row],[Country]]="Canada",Table1[[#This Row],[Country]]="Mexico"),"North America",IF(OR(Table1[[#This Row],[Country]]="France",Table1[[#This Row],[Country]]="Germany"),"Europe","other"))</f>
        <v>Europe</v>
      </c>
    </row>
    <row r="389" spans="1:21">
      <c r="A389" s="12" t="s">
        <v>27</v>
      </c>
      <c r="B389" s="12" t="s">
        <v>23</v>
      </c>
      <c r="C389" s="13" t="s">
        <v>30</v>
      </c>
      <c r="D389" s="13" t="s">
        <v>34</v>
      </c>
      <c r="E389" s="12">
        <v>635</v>
      </c>
      <c r="F389" s="13">
        <v>120</v>
      </c>
      <c r="G389" s="13">
        <v>300</v>
      </c>
      <c r="H389" s="8">
        <f t="shared" si="42"/>
        <v>190500</v>
      </c>
      <c r="I389" s="13">
        <v>15240</v>
      </c>
      <c r="J389" s="8">
        <f t="shared" si="43"/>
        <v>175260</v>
      </c>
      <c r="K389" s="13">
        <v>158750</v>
      </c>
      <c r="L389" s="8">
        <f t="shared" si="44"/>
        <v>114300</v>
      </c>
      <c r="M389" s="14">
        <v>41974</v>
      </c>
      <c r="N389" s="7">
        <f t="shared" si="45"/>
        <v>12</v>
      </c>
      <c r="O389" s="10" t="str">
        <f t="shared" si="46"/>
        <v>December</v>
      </c>
      <c r="P389" s="10" t="str">
        <f t="shared" si="47"/>
        <v>2014</v>
      </c>
      <c r="Q389" s="8">
        <f>Table1[[#This Row],[Profit]]/Table1[[#This Row],[Units Sold]]</f>
        <v>180</v>
      </c>
      <c r="R389" s="27">
        <f>Table1[[#This Row],[Profit]]/Table1[[#This Row],[ Sales]]</f>
        <v>0.65217391304347827</v>
      </c>
      <c r="S389" s="11">
        <f>Table1[[#This Row],[Profit]]/Table1[[#This Row],[COGS]]</f>
        <v>0.72</v>
      </c>
      <c r="T389" s="7" t="str">
        <f t="shared" si="48"/>
        <v>high</v>
      </c>
      <c r="U389" s="7" t="str">
        <f>IF(OR(Table1[[#This Row],[Country]]="United states of America",Table1[[#This Row],[Country]]="Canada",Table1[[#This Row],[Country]]="Mexico"),"North America",IF(OR(Table1[[#This Row],[Country]]="France",Table1[[#This Row],[Country]]="Germany"),"Europe","other"))</f>
        <v>North America</v>
      </c>
    </row>
    <row r="390" spans="1:21">
      <c r="A390" s="7" t="s">
        <v>16</v>
      </c>
      <c r="B390" s="7" t="s">
        <v>22</v>
      </c>
      <c r="C390" s="8" t="s">
        <v>31</v>
      </c>
      <c r="D390" s="8" t="s">
        <v>34</v>
      </c>
      <c r="E390" s="7">
        <v>574.5</v>
      </c>
      <c r="F390" s="8">
        <v>250</v>
      </c>
      <c r="G390" s="8">
        <v>350</v>
      </c>
      <c r="H390" s="8">
        <f t="shared" si="42"/>
        <v>201075</v>
      </c>
      <c r="I390" s="8">
        <v>16086</v>
      </c>
      <c r="J390" s="8">
        <f t="shared" si="43"/>
        <v>184989</v>
      </c>
      <c r="K390" s="8">
        <v>149370</v>
      </c>
      <c r="L390" s="8">
        <f t="shared" si="44"/>
        <v>57450</v>
      </c>
      <c r="M390" s="9">
        <v>41730</v>
      </c>
      <c r="N390" s="7">
        <f t="shared" si="45"/>
        <v>4</v>
      </c>
      <c r="O390" s="10" t="str">
        <f t="shared" si="46"/>
        <v>April</v>
      </c>
      <c r="P390" s="10" t="str">
        <f t="shared" si="47"/>
        <v>2014</v>
      </c>
      <c r="Q390" s="8">
        <f>Table1[[#This Row],[Profit]]/Table1[[#This Row],[Units Sold]]</f>
        <v>100</v>
      </c>
      <c r="R390" s="27">
        <f>Table1[[#This Row],[Profit]]/Table1[[#This Row],[ Sales]]</f>
        <v>0.3105590062111801</v>
      </c>
      <c r="S390" s="11">
        <f>Table1[[#This Row],[Profit]]/Table1[[#This Row],[COGS]]</f>
        <v>0.38461538461538464</v>
      </c>
      <c r="T390" s="7" t="str">
        <f t="shared" si="48"/>
        <v>high</v>
      </c>
      <c r="U390" s="7" t="str">
        <f>IF(OR(Table1[[#This Row],[Country]]="United states of America",Table1[[#This Row],[Country]]="Canada",Table1[[#This Row],[Country]]="Mexico"),"North America",IF(OR(Table1[[#This Row],[Country]]="France",Table1[[#This Row],[Country]]="Germany"),"Europe","other"))</f>
        <v>Europe</v>
      </c>
    </row>
    <row r="391" spans="1:21">
      <c r="A391" s="12" t="s">
        <v>16</v>
      </c>
      <c r="B391" s="12" t="s">
        <v>20</v>
      </c>
      <c r="C391" s="13" t="s">
        <v>31</v>
      </c>
      <c r="D391" s="13" t="s">
        <v>34</v>
      </c>
      <c r="E391" s="12">
        <v>2338</v>
      </c>
      <c r="F391" s="13">
        <v>250</v>
      </c>
      <c r="G391" s="13">
        <v>7</v>
      </c>
      <c r="H391" s="8">
        <f t="shared" si="42"/>
        <v>16366</v>
      </c>
      <c r="I391" s="13">
        <v>1309.28</v>
      </c>
      <c r="J391" s="8">
        <f t="shared" si="43"/>
        <v>15056.72</v>
      </c>
      <c r="K391" s="13">
        <v>11690</v>
      </c>
      <c r="L391" s="8">
        <f t="shared" si="44"/>
        <v>-568134</v>
      </c>
      <c r="M391" s="14">
        <v>41791</v>
      </c>
      <c r="N391" s="7">
        <f t="shared" si="45"/>
        <v>6</v>
      </c>
      <c r="O391" s="10" t="str">
        <f t="shared" si="46"/>
        <v>June</v>
      </c>
      <c r="P391" s="10" t="str">
        <f t="shared" si="47"/>
        <v>2014</v>
      </c>
      <c r="Q391" s="8">
        <f>Table1[[#This Row],[Profit]]/Table1[[#This Row],[Units Sold]]</f>
        <v>-243</v>
      </c>
      <c r="R391" s="27">
        <f>Table1[[#This Row],[Profit]]/Table1[[#This Row],[ Sales]]</f>
        <v>-37.732919254658384</v>
      </c>
      <c r="S391" s="11">
        <f>Table1[[#This Row],[Profit]]/Table1[[#This Row],[COGS]]</f>
        <v>-48.6</v>
      </c>
      <c r="T391" s="7" t="str">
        <f t="shared" si="48"/>
        <v>low</v>
      </c>
      <c r="U391" s="7" t="str">
        <f>IF(OR(Table1[[#This Row],[Country]]="United states of America",Table1[[#This Row],[Country]]="Canada",Table1[[#This Row],[Country]]="Mexico"),"North America",IF(OR(Table1[[#This Row],[Country]]="France",Table1[[#This Row],[Country]]="Germany"),"Europe","other"))</f>
        <v>Europe</v>
      </c>
    </row>
    <row r="392" spans="1:21">
      <c r="A392" s="7" t="s">
        <v>16</v>
      </c>
      <c r="B392" s="7" t="s">
        <v>22</v>
      </c>
      <c r="C392" s="8" t="s">
        <v>31</v>
      </c>
      <c r="D392" s="8" t="s">
        <v>34</v>
      </c>
      <c r="E392" s="7">
        <v>381</v>
      </c>
      <c r="F392" s="8">
        <v>250</v>
      </c>
      <c r="G392" s="8">
        <v>350</v>
      </c>
      <c r="H392" s="8">
        <f t="shared" si="42"/>
        <v>133350</v>
      </c>
      <c r="I392" s="8">
        <v>10668</v>
      </c>
      <c r="J392" s="8">
        <f t="shared" si="43"/>
        <v>122682</v>
      </c>
      <c r="K392" s="8">
        <v>99060</v>
      </c>
      <c r="L392" s="8">
        <f t="shared" si="44"/>
        <v>38100</v>
      </c>
      <c r="M392" s="9">
        <v>41852</v>
      </c>
      <c r="N392" s="7">
        <f t="shared" si="45"/>
        <v>8</v>
      </c>
      <c r="O392" s="10" t="str">
        <f t="shared" si="46"/>
        <v>August</v>
      </c>
      <c r="P392" s="10" t="str">
        <f t="shared" si="47"/>
        <v>2014</v>
      </c>
      <c r="Q392" s="8">
        <f>Table1[[#This Row],[Profit]]/Table1[[#This Row],[Units Sold]]</f>
        <v>100</v>
      </c>
      <c r="R392" s="27">
        <f>Table1[[#This Row],[Profit]]/Table1[[#This Row],[ Sales]]</f>
        <v>0.3105590062111801</v>
      </c>
      <c r="S392" s="11">
        <f>Table1[[#This Row],[Profit]]/Table1[[#This Row],[COGS]]</f>
        <v>0.38461538461538464</v>
      </c>
      <c r="T392" s="7" t="str">
        <f t="shared" si="48"/>
        <v>high</v>
      </c>
      <c r="U392" s="7" t="str">
        <f>IF(OR(Table1[[#This Row],[Country]]="United states of America",Table1[[#This Row],[Country]]="Canada",Table1[[#This Row],[Country]]="Mexico"),"North America",IF(OR(Table1[[#This Row],[Country]]="France",Table1[[#This Row],[Country]]="Germany"),"Europe","other"))</f>
        <v>Europe</v>
      </c>
    </row>
    <row r="393" spans="1:21">
      <c r="A393" s="12" t="s">
        <v>16</v>
      </c>
      <c r="B393" s="12" t="s">
        <v>20</v>
      </c>
      <c r="C393" s="13" t="s">
        <v>31</v>
      </c>
      <c r="D393" s="13" t="s">
        <v>34</v>
      </c>
      <c r="E393" s="12">
        <v>422</v>
      </c>
      <c r="F393" s="13">
        <v>250</v>
      </c>
      <c r="G393" s="13">
        <v>350</v>
      </c>
      <c r="H393" s="8">
        <f t="shared" si="42"/>
        <v>147700</v>
      </c>
      <c r="I393" s="13">
        <v>11816</v>
      </c>
      <c r="J393" s="8">
        <f t="shared" si="43"/>
        <v>135884</v>
      </c>
      <c r="K393" s="13">
        <v>109720</v>
      </c>
      <c r="L393" s="8">
        <f t="shared" si="44"/>
        <v>42200</v>
      </c>
      <c r="M393" s="14">
        <v>41852</v>
      </c>
      <c r="N393" s="7">
        <f t="shared" si="45"/>
        <v>8</v>
      </c>
      <c r="O393" s="10" t="str">
        <f t="shared" si="46"/>
        <v>August</v>
      </c>
      <c r="P393" s="10" t="str">
        <f t="shared" si="47"/>
        <v>2014</v>
      </c>
      <c r="Q393" s="8">
        <f>Table1[[#This Row],[Profit]]/Table1[[#This Row],[Units Sold]]</f>
        <v>100</v>
      </c>
      <c r="R393" s="27">
        <f>Table1[[#This Row],[Profit]]/Table1[[#This Row],[ Sales]]</f>
        <v>0.3105590062111801</v>
      </c>
      <c r="S393" s="11">
        <f>Table1[[#This Row],[Profit]]/Table1[[#This Row],[COGS]]</f>
        <v>0.38461538461538464</v>
      </c>
      <c r="T393" s="7" t="str">
        <f t="shared" si="48"/>
        <v>high</v>
      </c>
      <c r="U393" s="7" t="str">
        <f>IF(OR(Table1[[#This Row],[Country]]="United states of America",Table1[[#This Row],[Country]]="Canada",Table1[[#This Row],[Country]]="Mexico"),"North America",IF(OR(Table1[[#This Row],[Country]]="France",Table1[[#This Row],[Country]]="Germany"),"Europe","other"))</f>
        <v>Europe</v>
      </c>
    </row>
    <row r="394" spans="1:21">
      <c r="A394" s="7" t="s">
        <v>27</v>
      </c>
      <c r="B394" s="7" t="s">
        <v>17</v>
      </c>
      <c r="C394" s="8" t="s">
        <v>31</v>
      </c>
      <c r="D394" s="8" t="s">
        <v>34</v>
      </c>
      <c r="E394" s="7">
        <v>2134</v>
      </c>
      <c r="F394" s="8">
        <v>250</v>
      </c>
      <c r="G394" s="8">
        <v>300</v>
      </c>
      <c r="H394" s="8">
        <f t="shared" si="42"/>
        <v>640200</v>
      </c>
      <c r="I394" s="8">
        <v>51216</v>
      </c>
      <c r="J394" s="8">
        <f t="shared" si="43"/>
        <v>588984</v>
      </c>
      <c r="K394" s="8">
        <v>533500</v>
      </c>
      <c r="L394" s="8">
        <f t="shared" si="44"/>
        <v>106700</v>
      </c>
      <c r="M394" s="9">
        <v>41883</v>
      </c>
      <c r="N394" s="7">
        <f t="shared" si="45"/>
        <v>9</v>
      </c>
      <c r="O394" s="10" t="str">
        <f t="shared" si="46"/>
        <v>September</v>
      </c>
      <c r="P394" s="10" t="str">
        <f t="shared" si="47"/>
        <v>2014</v>
      </c>
      <c r="Q394" s="8">
        <f>Table1[[#This Row],[Profit]]/Table1[[#This Row],[Units Sold]]</f>
        <v>50</v>
      </c>
      <c r="R394" s="27">
        <f>Table1[[#This Row],[Profit]]/Table1[[#This Row],[ Sales]]</f>
        <v>0.18115942028985507</v>
      </c>
      <c r="S394" s="11">
        <f>Table1[[#This Row],[Profit]]/Table1[[#This Row],[COGS]]</f>
        <v>0.2</v>
      </c>
      <c r="T394" s="7" t="str">
        <f t="shared" si="48"/>
        <v>high</v>
      </c>
      <c r="U394" s="7" t="str">
        <f>IF(OR(Table1[[#This Row],[Country]]="United states of America",Table1[[#This Row],[Country]]="Canada",Table1[[#This Row],[Country]]="Mexico"),"North America",IF(OR(Table1[[#This Row],[Country]]="France",Table1[[#This Row],[Country]]="Germany"),"Europe","other"))</f>
        <v>North America</v>
      </c>
    </row>
    <row r="395" spans="1:21">
      <c r="A395" s="12" t="s">
        <v>27</v>
      </c>
      <c r="B395" s="12" t="s">
        <v>28</v>
      </c>
      <c r="C395" s="13" t="s">
        <v>31</v>
      </c>
      <c r="D395" s="13" t="s">
        <v>34</v>
      </c>
      <c r="E395" s="12">
        <v>808</v>
      </c>
      <c r="F395" s="13">
        <v>250</v>
      </c>
      <c r="G395" s="13">
        <v>300</v>
      </c>
      <c r="H395" s="8">
        <f t="shared" si="42"/>
        <v>242400</v>
      </c>
      <c r="I395" s="13">
        <v>19392</v>
      </c>
      <c r="J395" s="8">
        <f t="shared" si="43"/>
        <v>223008</v>
      </c>
      <c r="K395" s="13">
        <v>202000</v>
      </c>
      <c r="L395" s="8">
        <f t="shared" si="44"/>
        <v>40400</v>
      </c>
      <c r="M395" s="14">
        <v>41609</v>
      </c>
      <c r="N395" s="7">
        <f t="shared" si="45"/>
        <v>12</v>
      </c>
      <c r="O395" s="10" t="str">
        <f t="shared" si="46"/>
        <v>December</v>
      </c>
      <c r="P395" s="10" t="str">
        <f t="shared" si="47"/>
        <v>2013</v>
      </c>
      <c r="Q395" s="8">
        <f>Table1[[#This Row],[Profit]]/Table1[[#This Row],[Units Sold]]</f>
        <v>50</v>
      </c>
      <c r="R395" s="27">
        <f>Table1[[#This Row],[Profit]]/Table1[[#This Row],[ Sales]]</f>
        <v>0.18115942028985507</v>
      </c>
      <c r="S395" s="11">
        <f>Table1[[#This Row],[Profit]]/Table1[[#This Row],[COGS]]</f>
        <v>0.2</v>
      </c>
      <c r="T395" s="7" t="str">
        <f t="shared" si="48"/>
        <v>high</v>
      </c>
      <c r="U395" s="7" t="str">
        <f>IF(OR(Table1[[#This Row],[Country]]="United states of America",Table1[[#This Row],[Country]]="Canada",Table1[[#This Row],[Country]]="Mexico"),"North America",IF(OR(Table1[[#This Row],[Country]]="France",Table1[[#This Row],[Country]]="Germany"),"Europe","other"))</f>
        <v>North America</v>
      </c>
    </row>
    <row r="396" spans="1:21">
      <c r="A396" s="7" t="s">
        <v>16</v>
      </c>
      <c r="B396" s="7" t="s">
        <v>17</v>
      </c>
      <c r="C396" s="8" t="s">
        <v>32</v>
      </c>
      <c r="D396" s="8" t="s">
        <v>34</v>
      </c>
      <c r="E396" s="7">
        <v>708</v>
      </c>
      <c r="F396" s="8">
        <v>260</v>
      </c>
      <c r="G396" s="8">
        <v>20</v>
      </c>
      <c r="H396" s="8">
        <f t="shared" si="42"/>
        <v>14160</v>
      </c>
      <c r="I396" s="8">
        <v>1132.8</v>
      </c>
      <c r="J396" s="8">
        <f t="shared" si="43"/>
        <v>13027.2</v>
      </c>
      <c r="K396" s="8">
        <v>7080</v>
      </c>
      <c r="L396" s="8">
        <f t="shared" si="44"/>
        <v>-169920</v>
      </c>
      <c r="M396" s="9">
        <v>41791</v>
      </c>
      <c r="N396" s="7">
        <f t="shared" si="45"/>
        <v>6</v>
      </c>
      <c r="O396" s="10" t="str">
        <f t="shared" si="46"/>
        <v>June</v>
      </c>
      <c r="P396" s="10" t="str">
        <f t="shared" si="47"/>
        <v>2014</v>
      </c>
      <c r="Q396" s="8">
        <f>Table1[[#This Row],[Profit]]/Table1[[#This Row],[Units Sold]]</f>
        <v>-240</v>
      </c>
      <c r="R396" s="27">
        <f>Table1[[#This Row],[Profit]]/Table1[[#This Row],[ Sales]]</f>
        <v>-13.043478260869565</v>
      </c>
      <c r="S396" s="11">
        <f>Table1[[#This Row],[Profit]]/Table1[[#This Row],[COGS]]</f>
        <v>-24</v>
      </c>
      <c r="T396" s="7" t="str">
        <f t="shared" si="48"/>
        <v>low</v>
      </c>
      <c r="U396" s="7" t="str">
        <f>IF(OR(Table1[[#This Row],[Country]]="United states of America",Table1[[#This Row],[Country]]="Canada",Table1[[#This Row],[Country]]="Mexico"),"North America",IF(OR(Table1[[#This Row],[Country]]="France",Table1[[#This Row],[Country]]="Germany"),"Europe","other"))</f>
        <v>North America</v>
      </c>
    </row>
    <row r="397" spans="1:21">
      <c r="A397" s="12" t="s">
        <v>16</v>
      </c>
      <c r="B397" s="12" t="s">
        <v>28</v>
      </c>
      <c r="C397" s="13" t="s">
        <v>32</v>
      </c>
      <c r="D397" s="13" t="s">
        <v>34</v>
      </c>
      <c r="E397" s="12">
        <v>2907</v>
      </c>
      <c r="F397" s="13">
        <v>260</v>
      </c>
      <c r="G397" s="13">
        <v>7</v>
      </c>
      <c r="H397" s="8">
        <f t="shared" si="42"/>
        <v>20349</v>
      </c>
      <c r="I397" s="13">
        <v>1627.92</v>
      </c>
      <c r="J397" s="8">
        <f t="shared" si="43"/>
        <v>18721.080000000002</v>
      </c>
      <c r="K397" s="13">
        <v>14535</v>
      </c>
      <c r="L397" s="8">
        <f t="shared" si="44"/>
        <v>-735471</v>
      </c>
      <c r="M397" s="14">
        <v>41791</v>
      </c>
      <c r="N397" s="7">
        <f t="shared" si="45"/>
        <v>6</v>
      </c>
      <c r="O397" s="10" t="str">
        <f t="shared" si="46"/>
        <v>June</v>
      </c>
      <c r="P397" s="10" t="str">
        <f t="shared" si="47"/>
        <v>2014</v>
      </c>
      <c r="Q397" s="8">
        <f>Table1[[#This Row],[Profit]]/Table1[[#This Row],[Units Sold]]</f>
        <v>-253</v>
      </c>
      <c r="R397" s="27">
        <f>Table1[[#This Row],[Profit]]/Table1[[#This Row],[ Sales]]</f>
        <v>-39.285714285714285</v>
      </c>
      <c r="S397" s="11">
        <f>Table1[[#This Row],[Profit]]/Table1[[#This Row],[COGS]]</f>
        <v>-50.6</v>
      </c>
      <c r="T397" s="7" t="str">
        <f t="shared" si="48"/>
        <v>low</v>
      </c>
      <c r="U397" s="7" t="str">
        <f>IF(OR(Table1[[#This Row],[Country]]="United states of America",Table1[[#This Row],[Country]]="Canada",Table1[[#This Row],[Country]]="Mexico"),"North America",IF(OR(Table1[[#This Row],[Country]]="France",Table1[[#This Row],[Country]]="Germany"),"Europe","other"))</f>
        <v>North America</v>
      </c>
    </row>
    <row r="398" spans="1:21">
      <c r="A398" s="7" t="s">
        <v>16</v>
      </c>
      <c r="B398" s="7" t="s">
        <v>20</v>
      </c>
      <c r="C398" s="8" t="s">
        <v>32</v>
      </c>
      <c r="D398" s="8" t="s">
        <v>34</v>
      </c>
      <c r="E398" s="7">
        <v>1366</v>
      </c>
      <c r="F398" s="8">
        <v>260</v>
      </c>
      <c r="G398" s="8">
        <v>20</v>
      </c>
      <c r="H398" s="8">
        <f t="shared" si="42"/>
        <v>27320</v>
      </c>
      <c r="I398" s="8">
        <v>2185.6</v>
      </c>
      <c r="J398" s="8">
        <f t="shared" si="43"/>
        <v>25134.400000000001</v>
      </c>
      <c r="K398" s="8">
        <v>13660</v>
      </c>
      <c r="L398" s="8">
        <f t="shared" si="44"/>
        <v>-327840</v>
      </c>
      <c r="M398" s="9">
        <v>41791</v>
      </c>
      <c r="N398" s="7">
        <f t="shared" si="45"/>
        <v>6</v>
      </c>
      <c r="O398" s="10" t="str">
        <f t="shared" si="46"/>
        <v>June</v>
      </c>
      <c r="P398" s="10" t="str">
        <f t="shared" si="47"/>
        <v>2014</v>
      </c>
      <c r="Q398" s="8">
        <f>Table1[[#This Row],[Profit]]/Table1[[#This Row],[Units Sold]]</f>
        <v>-240</v>
      </c>
      <c r="R398" s="27">
        <f>Table1[[#This Row],[Profit]]/Table1[[#This Row],[ Sales]]</f>
        <v>-13.043478260869565</v>
      </c>
      <c r="S398" s="11">
        <f>Table1[[#This Row],[Profit]]/Table1[[#This Row],[COGS]]</f>
        <v>-24</v>
      </c>
      <c r="T398" s="7" t="str">
        <f t="shared" si="48"/>
        <v>low</v>
      </c>
      <c r="U398" s="7" t="str">
        <f>IF(OR(Table1[[#This Row],[Country]]="United states of America",Table1[[#This Row],[Country]]="Canada",Table1[[#This Row],[Country]]="Mexico"),"North America",IF(OR(Table1[[#This Row],[Country]]="France",Table1[[#This Row],[Country]]="Germany"),"Europe","other"))</f>
        <v>Europe</v>
      </c>
    </row>
    <row r="399" spans="1:21">
      <c r="A399" s="12" t="s">
        <v>27</v>
      </c>
      <c r="B399" s="12" t="s">
        <v>23</v>
      </c>
      <c r="C399" s="13" t="s">
        <v>32</v>
      </c>
      <c r="D399" s="13" t="s">
        <v>34</v>
      </c>
      <c r="E399" s="12">
        <v>2460</v>
      </c>
      <c r="F399" s="13">
        <v>260</v>
      </c>
      <c r="G399" s="13">
        <v>300</v>
      </c>
      <c r="H399" s="8">
        <f t="shared" si="42"/>
        <v>738000</v>
      </c>
      <c r="I399" s="13">
        <v>59040</v>
      </c>
      <c r="J399" s="8">
        <f t="shared" si="43"/>
        <v>678960</v>
      </c>
      <c r="K399" s="13">
        <v>615000</v>
      </c>
      <c r="L399" s="8">
        <f t="shared" si="44"/>
        <v>98400</v>
      </c>
      <c r="M399" s="14">
        <v>41791</v>
      </c>
      <c r="N399" s="7">
        <f t="shared" si="45"/>
        <v>6</v>
      </c>
      <c r="O399" s="10" t="str">
        <f t="shared" si="46"/>
        <v>June</v>
      </c>
      <c r="P399" s="10" t="str">
        <f t="shared" si="47"/>
        <v>2014</v>
      </c>
      <c r="Q399" s="8">
        <f>Table1[[#This Row],[Profit]]/Table1[[#This Row],[Units Sold]]</f>
        <v>40</v>
      </c>
      <c r="R399" s="27">
        <f>Table1[[#This Row],[Profit]]/Table1[[#This Row],[ Sales]]</f>
        <v>0.14492753623188406</v>
      </c>
      <c r="S399" s="11">
        <f>Table1[[#This Row],[Profit]]/Table1[[#This Row],[COGS]]</f>
        <v>0.16</v>
      </c>
      <c r="T399" s="7" t="str">
        <f t="shared" si="48"/>
        <v>high</v>
      </c>
      <c r="U399" s="7" t="str">
        <f>IF(OR(Table1[[#This Row],[Country]]="United states of America",Table1[[#This Row],[Country]]="Canada",Table1[[#This Row],[Country]]="Mexico"),"North America",IF(OR(Table1[[#This Row],[Country]]="France",Table1[[#This Row],[Country]]="Germany"),"Europe","other"))</f>
        <v>North America</v>
      </c>
    </row>
    <row r="400" spans="1:21">
      <c r="A400" s="7" t="s">
        <v>16</v>
      </c>
      <c r="B400" s="7" t="s">
        <v>20</v>
      </c>
      <c r="C400" s="8" t="s">
        <v>32</v>
      </c>
      <c r="D400" s="8" t="s">
        <v>34</v>
      </c>
      <c r="E400" s="7">
        <v>1520</v>
      </c>
      <c r="F400" s="8">
        <v>260</v>
      </c>
      <c r="G400" s="8">
        <v>20</v>
      </c>
      <c r="H400" s="8">
        <f t="shared" si="42"/>
        <v>30400</v>
      </c>
      <c r="I400" s="8">
        <v>2432</v>
      </c>
      <c r="J400" s="8">
        <f t="shared" si="43"/>
        <v>27968</v>
      </c>
      <c r="K400" s="8">
        <v>15200</v>
      </c>
      <c r="L400" s="8">
        <f t="shared" si="44"/>
        <v>-364800</v>
      </c>
      <c r="M400" s="9">
        <v>41944</v>
      </c>
      <c r="N400" s="7">
        <f t="shared" si="45"/>
        <v>11</v>
      </c>
      <c r="O400" s="10" t="str">
        <f t="shared" si="46"/>
        <v>November</v>
      </c>
      <c r="P400" s="10" t="str">
        <f t="shared" si="47"/>
        <v>2014</v>
      </c>
      <c r="Q400" s="8">
        <f>Table1[[#This Row],[Profit]]/Table1[[#This Row],[Units Sold]]</f>
        <v>-240</v>
      </c>
      <c r="R400" s="27">
        <f>Table1[[#This Row],[Profit]]/Table1[[#This Row],[ Sales]]</f>
        <v>-13.043478260869565</v>
      </c>
      <c r="S400" s="11">
        <f>Table1[[#This Row],[Profit]]/Table1[[#This Row],[COGS]]</f>
        <v>-24</v>
      </c>
      <c r="T400" s="7" t="str">
        <f t="shared" si="48"/>
        <v>low</v>
      </c>
      <c r="U400" s="7" t="str">
        <f>IF(OR(Table1[[#This Row],[Country]]="United states of America",Table1[[#This Row],[Country]]="Canada",Table1[[#This Row],[Country]]="Mexico"),"North America",IF(OR(Table1[[#This Row],[Country]]="France",Table1[[#This Row],[Country]]="Germany"),"Europe","other"))</f>
        <v>Europe</v>
      </c>
    </row>
    <row r="401" spans="1:21">
      <c r="A401" s="12" t="s">
        <v>21</v>
      </c>
      <c r="B401" s="12" t="s">
        <v>20</v>
      </c>
      <c r="C401" s="13" t="s">
        <v>32</v>
      </c>
      <c r="D401" s="13" t="s">
        <v>34</v>
      </c>
      <c r="E401" s="12">
        <v>711</v>
      </c>
      <c r="F401" s="13">
        <v>260</v>
      </c>
      <c r="G401" s="13">
        <v>15</v>
      </c>
      <c r="H401" s="8">
        <f t="shared" si="42"/>
        <v>10665</v>
      </c>
      <c r="I401" s="13">
        <v>853.2</v>
      </c>
      <c r="J401" s="8">
        <f t="shared" si="43"/>
        <v>9811.7999999999993</v>
      </c>
      <c r="K401" s="13">
        <v>7110</v>
      </c>
      <c r="L401" s="8">
        <f t="shared" si="44"/>
        <v>-174195</v>
      </c>
      <c r="M401" s="14">
        <v>41974</v>
      </c>
      <c r="N401" s="7">
        <f t="shared" si="45"/>
        <v>12</v>
      </c>
      <c r="O401" s="10" t="str">
        <f t="shared" si="46"/>
        <v>December</v>
      </c>
      <c r="P401" s="10" t="str">
        <f t="shared" si="47"/>
        <v>2014</v>
      </c>
      <c r="Q401" s="8">
        <f>Table1[[#This Row],[Profit]]/Table1[[#This Row],[Units Sold]]</f>
        <v>-245</v>
      </c>
      <c r="R401" s="27">
        <f>Table1[[#This Row],[Profit]]/Table1[[#This Row],[ Sales]]</f>
        <v>-17.753623188405797</v>
      </c>
      <c r="S401" s="11">
        <f>Table1[[#This Row],[Profit]]/Table1[[#This Row],[COGS]]</f>
        <v>-24.5</v>
      </c>
      <c r="T401" s="7" t="str">
        <f t="shared" si="48"/>
        <v>low</v>
      </c>
      <c r="U401" s="7" t="str">
        <f>IF(OR(Table1[[#This Row],[Country]]="United states of America",Table1[[#This Row],[Country]]="Canada",Table1[[#This Row],[Country]]="Mexico"),"North America",IF(OR(Table1[[#This Row],[Country]]="France",Table1[[#This Row],[Country]]="Germany"),"Europe","other"))</f>
        <v>Europe</v>
      </c>
    </row>
    <row r="402" spans="1:21">
      <c r="A402" s="7" t="s">
        <v>25</v>
      </c>
      <c r="B402" s="7" t="s">
        <v>23</v>
      </c>
      <c r="C402" s="8" t="s">
        <v>32</v>
      </c>
      <c r="D402" s="8" t="s">
        <v>34</v>
      </c>
      <c r="E402" s="7">
        <v>1375</v>
      </c>
      <c r="F402" s="8">
        <v>260</v>
      </c>
      <c r="G402" s="8">
        <v>12</v>
      </c>
      <c r="H402" s="8">
        <f t="shared" si="42"/>
        <v>16500</v>
      </c>
      <c r="I402" s="8">
        <v>1320</v>
      </c>
      <c r="J402" s="8">
        <f t="shared" si="43"/>
        <v>15180</v>
      </c>
      <c r="K402" s="8">
        <v>4125</v>
      </c>
      <c r="L402" s="8">
        <f t="shared" si="44"/>
        <v>-341000</v>
      </c>
      <c r="M402" s="9">
        <v>41609</v>
      </c>
      <c r="N402" s="7">
        <f t="shared" si="45"/>
        <v>12</v>
      </c>
      <c r="O402" s="10" t="str">
        <f t="shared" si="46"/>
        <v>December</v>
      </c>
      <c r="P402" s="10" t="str">
        <f t="shared" si="47"/>
        <v>2013</v>
      </c>
      <c r="Q402" s="8">
        <f>Table1[[#This Row],[Profit]]/Table1[[#This Row],[Units Sold]]</f>
        <v>-248</v>
      </c>
      <c r="R402" s="27">
        <f>Table1[[#This Row],[Profit]]/Table1[[#This Row],[ Sales]]</f>
        <v>-22.463768115942027</v>
      </c>
      <c r="S402" s="11">
        <f>Table1[[#This Row],[Profit]]/Table1[[#This Row],[COGS]]</f>
        <v>-82.666666666666671</v>
      </c>
      <c r="T402" s="7" t="str">
        <f t="shared" si="48"/>
        <v>low</v>
      </c>
      <c r="U402" s="7" t="str">
        <f>IF(OR(Table1[[#This Row],[Country]]="United states of America",Table1[[#This Row],[Country]]="Canada",Table1[[#This Row],[Country]]="Mexico"),"North America",IF(OR(Table1[[#This Row],[Country]]="France",Table1[[#This Row],[Country]]="Germany"),"Europe","other"))</f>
        <v>North America</v>
      </c>
    </row>
    <row r="403" spans="1:21">
      <c r="A403" s="12" t="s">
        <v>27</v>
      </c>
      <c r="B403" s="12" t="s">
        <v>23</v>
      </c>
      <c r="C403" s="13" t="s">
        <v>32</v>
      </c>
      <c r="D403" s="13" t="s">
        <v>34</v>
      </c>
      <c r="E403" s="12">
        <v>635</v>
      </c>
      <c r="F403" s="13">
        <v>260</v>
      </c>
      <c r="G403" s="13">
        <v>300</v>
      </c>
      <c r="H403" s="8">
        <f t="shared" si="42"/>
        <v>190500</v>
      </c>
      <c r="I403" s="13">
        <v>15240</v>
      </c>
      <c r="J403" s="8">
        <f t="shared" si="43"/>
        <v>175260</v>
      </c>
      <c r="K403" s="13">
        <v>158750</v>
      </c>
      <c r="L403" s="8">
        <f t="shared" si="44"/>
        <v>25400</v>
      </c>
      <c r="M403" s="14">
        <v>41974</v>
      </c>
      <c r="N403" s="7">
        <f t="shared" si="45"/>
        <v>12</v>
      </c>
      <c r="O403" s="10" t="str">
        <f t="shared" si="46"/>
        <v>December</v>
      </c>
      <c r="P403" s="10" t="str">
        <f t="shared" si="47"/>
        <v>2014</v>
      </c>
      <c r="Q403" s="8">
        <f>Table1[[#This Row],[Profit]]/Table1[[#This Row],[Units Sold]]</f>
        <v>40</v>
      </c>
      <c r="R403" s="27">
        <f>Table1[[#This Row],[Profit]]/Table1[[#This Row],[ Sales]]</f>
        <v>0.14492753623188406</v>
      </c>
      <c r="S403" s="11">
        <f>Table1[[#This Row],[Profit]]/Table1[[#This Row],[COGS]]</f>
        <v>0.16</v>
      </c>
      <c r="T403" s="7" t="str">
        <f t="shared" si="48"/>
        <v>high</v>
      </c>
      <c r="U403" s="7" t="str">
        <f>IF(OR(Table1[[#This Row],[Country]]="United states of America",Table1[[#This Row],[Country]]="Canada",Table1[[#This Row],[Country]]="Mexico"),"North America",IF(OR(Table1[[#This Row],[Country]]="France",Table1[[#This Row],[Country]]="Germany"),"Europe","other"))</f>
        <v>North America</v>
      </c>
    </row>
    <row r="404" spans="1:21">
      <c r="A404" s="7" t="s">
        <v>16</v>
      </c>
      <c r="B404" s="7" t="s">
        <v>28</v>
      </c>
      <c r="C404" s="8" t="s">
        <v>31</v>
      </c>
      <c r="D404" s="8" t="s">
        <v>34</v>
      </c>
      <c r="E404" s="7">
        <v>436.5</v>
      </c>
      <c r="F404" s="8">
        <v>250</v>
      </c>
      <c r="G404" s="8">
        <v>20</v>
      </c>
      <c r="H404" s="8">
        <f t="shared" si="42"/>
        <v>8730</v>
      </c>
      <c r="I404" s="8">
        <v>698.40000000000009</v>
      </c>
      <c r="J404" s="8">
        <f t="shared" si="43"/>
        <v>8031.6</v>
      </c>
      <c r="K404" s="8">
        <v>4365</v>
      </c>
      <c r="L404" s="8">
        <f t="shared" si="44"/>
        <v>-100395</v>
      </c>
      <c r="M404" s="9">
        <v>41821</v>
      </c>
      <c r="N404" s="7">
        <f t="shared" si="45"/>
        <v>7</v>
      </c>
      <c r="O404" s="10" t="str">
        <f t="shared" si="46"/>
        <v>July</v>
      </c>
      <c r="P404" s="10" t="str">
        <f t="shared" si="47"/>
        <v>2014</v>
      </c>
      <c r="Q404" s="8">
        <f>Table1[[#This Row],[Profit]]/Table1[[#This Row],[Units Sold]]</f>
        <v>-230</v>
      </c>
      <c r="R404" s="27">
        <f>Table1[[#This Row],[Profit]]/Table1[[#This Row],[ Sales]]</f>
        <v>-12.5</v>
      </c>
      <c r="S404" s="11">
        <f>Table1[[#This Row],[Profit]]/Table1[[#This Row],[COGS]]</f>
        <v>-23</v>
      </c>
      <c r="T404" s="7" t="str">
        <f t="shared" si="48"/>
        <v>low</v>
      </c>
      <c r="U404" s="7" t="str">
        <f>IF(OR(Table1[[#This Row],[Country]]="United states of America",Table1[[#This Row],[Country]]="Canada",Table1[[#This Row],[Country]]="Mexico"),"North America",IF(OR(Table1[[#This Row],[Country]]="France",Table1[[#This Row],[Country]]="Germany"),"Europe","other"))</f>
        <v>North America</v>
      </c>
    </row>
    <row r="405" spans="1:21">
      <c r="A405" s="12" t="s">
        <v>27</v>
      </c>
      <c r="B405" s="12" t="s">
        <v>17</v>
      </c>
      <c r="C405" s="13" t="s">
        <v>18</v>
      </c>
      <c r="D405" s="13" t="s">
        <v>34</v>
      </c>
      <c r="E405" s="12">
        <v>1094</v>
      </c>
      <c r="F405" s="13">
        <v>3</v>
      </c>
      <c r="G405" s="13">
        <v>300</v>
      </c>
      <c r="H405" s="8">
        <f t="shared" si="42"/>
        <v>328200</v>
      </c>
      <c r="I405" s="13">
        <v>29538</v>
      </c>
      <c r="J405" s="8">
        <f t="shared" si="43"/>
        <v>298662</v>
      </c>
      <c r="K405" s="13">
        <v>273500</v>
      </c>
      <c r="L405" s="8">
        <f t="shared" si="44"/>
        <v>324918</v>
      </c>
      <c r="M405" s="14">
        <v>41791</v>
      </c>
      <c r="N405" s="7">
        <f t="shared" si="45"/>
        <v>6</v>
      </c>
      <c r="O405" s="10" t="str">
        <f t="shared" si="46"/>
        <v>June</v>
      </c>
      <c r="P405" s="10" t="str">
        <f t="shared" si="47"/>
        <v>2014</v>
      </c>
      <c r="Q405" s="8">
        <f>Table1[[#This Row],[Profit]]/Table1[[#This Row],[Units Sold]]</f>
        <v>297</v>
      </c>
      <c r="R405" s="27">
        <f>Table1[[#This Row],[Profit]]/Table1[[#This Row],[ Sales]]</f>
        <v>1.0879120879120878</v>
      </c>
      <c r="S405" s="11">
        <f>Table1[[#This Row],[Profit]]/Table1[[#This Row],[COGS]]</f>
        <v>1.1879999999999999</v>
      </c>
      <c r="T405" s="7" t="str">
        <f t="shared" si="48"/>
        <v>high</v>
      </c>
      <c r="U405" s="7" t="str">
        <f>IF(OR(Table1[[#This Row],[Country]]="United states of America",Table1[[#This Row],[Country]]="Canada",Table1[[#This Row],[Country]]="Mexico"),"North America",IF(OR(Table1[[#This Row],[Country]]="France",Table1[[#This Row],[Country]]="Germany"),"Europe","other"))</f>
        <v>North America</v>
      </c>
    </row>
    <row r="406" spans="1:21">
      <c r="A406" s="7" t="s">
        <v>25</v>
      </c>
      <c r="B406" s="7" t="s">
        <v>23</v>
      </c>
      <c r="C406" s="8" t="s">
        <v>18</v>
      </c>
      <c r="D406" s="8" t="s">
        <v>34</v>
      </c>
      <c r="E406" s="7">
        <v>367</v>
      </c>
      <c r="F406" s="8">
        <v>3</v>
      </c>
      <c r="G406" s="8">
        <v>12</v>
      </c>
      <c r="H406" s="8">
        <f t="shared" si="42"/>
        <v>4404</v>
      </c>
      <c r="I406" s="8">
        <v>396.36</v>
      </c>
      <c r="J406" s="8">
        <f t="shared" si="43"/>
        <v>4007.64</v>
      </c>
      <c r="K406" s="8">
        <v>1101</v>
      </c>
      <c r="L406" s="8">
        <f t="shared" si="44"/>
        <v>3303</v>
      </c>
      <c r="M406" s="9">
        <v>41548</v>
      </c>
      <c r="N406" s="7">
        <f t="shared" si="45"/>
        <v>10</v>
      </c>
      <c r="O406" s="10" t="str">
        <f t="shared" si="46"/>
        <v>October</v>
      </c>
      <c r="P406" s="10" t="str">
        <f t="shared" si="47"/>
        <v>2013</v>
      </c>
      <c r="Q406" s="8">
        <f>Table1[[#This Row],[Profit]]/Table1[[#This Row],[Units Sold]]</f>
        <v>9</v>
      </c>
      <c r="R406" s="27">
        <f>Table1[[#This Row],[Profit]]/Table1[[#This Row],[ Sales]]</f>
        <v>0.82417582417582425</v>
      </c>
      <c r="S406" s="11">
        <f>Table1[[#This Row],[Profit]]/Table1[[#This Row],[COGS]]</f>
        <v>3</v>
      </c>
      <c r="T406" s="7" t="str">
        <f t="shared" si="48"/>
        <v>low</v>
      </c>
      <c r="U406" s="7" t="str">
        <f>IF(OR(Table1[[#This Row],[Country]]="United states of America",Table1[[#This Row],[Country]]="Canada",Table1[[#This Row],[Country]]="Mexico"),"North America",IF(OR(Table1[[#This Row],[Country]]="France",Table1[[#This Row],[Country]]="Germany"),"Europe","other"))</f>
        <v>North America</v>
      </c>
    </row>
    <row r="407" spans="1:21">
      <c r="A407" s="12" t="s">
        <v>27</v>
      </c>
      <c r="B407" s="12" t="s">
        <v>17</v>
      </c>
      <c r="C407" s="13" t="s">
        <v>24</v>
      </c>
      <c r="D407" s="13" t="s">
        <v>34</v>
      </c>
      <c r="E407" s="12">
        <v>3802.5</v>
      </c>
      <c r="F407" s="13">
        <v>5</v>
      </c>
      <c r="G407" s="13">
        <v>300</v>
      </c>
      <c r="H407" s="8">
        <f t="shared" si="42"/>
        <v>1140750</v>
      </c>
      <c r="I407" s="13">
        <v>102667.5</v>
      </c>
      <c r="J407" s="8">
        <f t="shared" si="43"/>
        <v>1038082.5</v>
      </c>
      <c r="K407" s="13">
        <v>950625</v>
      </c>
      <c r="L407" s="8">
        <f t="shared" si="44"/>
        <v>1121737.5</v>
      </c>
      <c r="M407" s="14">
        <v>41730</v>
      </c>
      <c r="N407" s="7">
        <f t="shared" si="45"/>
        <v>4</v>
      </c>
      <c r="O407" s="10" t="str">
        <f t="shared" si="46"/>
        <v>April</v>
      </c>
      <c r="P407" s="10" t="str">
        <f t="shared" si="47"/>
        <v>2014</v>
      </c>
      <c r="Q407" s="8">
        <f>Table1[[#This Row],[Profit]]/Table1[[#This Row],[Units Sold]]</f>
        <v>295</v>
      </c>
      <c r="R407" s="27">
        <f>Table1[[#This Row],[Profit]]/Table1[[#This Row],[ Sales]]</f>
        <v>1.0805860805860805</v>
      </c>
      <c r="S407" s="11">
        <f>Table1[[#This Row],[Profit]]/Table1[[#This Row],[COGS]]</f>
        <v>1.18</v>
      </c>
      <c r="T407" s="7" t="str">
        <f t="shared" si="48"/>
        <v>high</v>
      </c>
      <c r="U407" s="7" t="str">
        <f>IF(OR(Table1[[#This Row],[Country]]="United states of America",Table1[[#This Row],[Country]]="Canada",Table1[[#This Row],[Country]]="Mexico"),"North America",IF(OR(Table1[[#This Row],[Country]]="France",Table1[[#This Row],[Country]]="Germany"),"Europe","other"))</f>
        <v>North America</v>
      </c>
    </row>
    <row r="408" spans="1:21">
      <c r="A408" s="7" t="s">
        <v>16</v>
      </c>
      <c r="B408" s="7" t="s">
        <v>22</v>
      </c>
      <c r="C408" s="8" t="s">
        <v>24</v>
      </c>
      <c r="D408" s="8" t="s">
        <v>34</v>
      </c>
      <c r="E408" s="7">
        <v>1666</v>
      </c>
      <c r="F408" s="8">
        <v>5</v>
      </c>
      <c r="G408" s="8">
        <v>350</v>
      </c>
      <c r="H408" s="8">
        <f t="shared" si="42"/>
        <v>583100</v>
      </c>
      <c r="I408" s="8">
        <v>52479</v>
      </c>
      <c r="J408" s="8">
        <f t="shared" si="43"/>
        <v>530621</v>
      </c>
      <c r="K408" s="8">
        <v>433160</v>
      </c>
      <c r="L408" s="8">
        <f t="shared" si="44"/>
        <v>574770</v>
      </c>
      <c r="M408" s="9">
        <v>41760</v>
      </c>
      <c r="N408" s="7">
        <f t="shared" si="45"/>
        <v>5</v>
      </c>
      <c r="O408" s="10" t="str">
        <f t="shared" si="46"/>
        <v>May</v>
      </c>
      <c r="P408" s="10" t="str">
        <f t="shared" si="47"/>
        <v>2014</v>
      </c>
      <c r="Q408" s="8">
        <f>Table1[[#This Row],[Profit]]/Table1[[#This Row],[Units Sold]]</f>
        <v>345</v>
      </c>
      <c r="R408" s="27">
        <f>Table1[[#This Row],[Profit]]/Table1[[#This Row],[ Sales]]</f>
        <v>1.0832025117739403</v>
      </c>
      <c r="S408" s="11">
        <f>Table1[[#This Row],[Profit]]/Table1[[#This Row],[COGS]]</f>
        <v>1.3269230769230769</v>
      </c>
      <c r="T408" s="7" t="str">
        <f t="shared" si="48"/>
        <v>high</v>
      </c>
      <c r="U408" s="7" t="str">
        <f>IF(OR(Table1[[#This Row],[Country]]="United states of America",Table1[[#This Row],[Country]]="Canada",Table1[[#This Row],[Country]]="Mexico"),"North America",IF(OR(Table1[[#This Row],[Country]]="France",Table1[[#This Row],[Country]]="Germany"),"Europe","other"))</f>
        <v>Europe</v>
      </c>
    </row>
    <row r="409" spans="1:21">
      <c r="A409" s="12" t="s">
        <v>27</v>
      </c>
      <c r="B409" s="12" t="s">
        <v>22</v>
      </c>
      <c r="C409" s="13" t="s">
        <v>24</v>
      </c>
      <c r="D409" s="13" t="s">
        <v>34</v>
      </c>
      <c r="E409" s="12">
        <v>322</v>
      </c>
      <c r="F409" s="13">
        <v>5</v>
      </c>
      <c r="G409" s="13">
        <v>300</v>
      </c>
      <c r="H409" s="8">
        <f t="shared" si="42"/>
        <v>96600</v>
      </c>
      <c r="I409" s="13">
        <v>8694</v>
      </c>
      <c r="J409" s="8">
        <f t="shared" si="43"/>
        <v>87906</v>
      </c>
      <c r="K409" s="13">
        <v>80500</v>
      </c>
      <c r="L409" s="8">
        <f t="shared" si="44"/>
        <v>94990</v>
      </c>
      <c r="M409" s="14">
        <v>41518</v>
      </c>
      <c r="N409" s="7">
        <f t="shared" si="45"/>
        <v>9</v>
      </c>
      <c r="O409" s="10" t="str">
        <f t="shared" si="46"/>
        <v>September</v>
      </c>
      <c r="P409" s="10" t="str">
        <f t="shared" si="47"/>
        <v>2013</v>
      </c>
      <c r="Q409" s="8">
        <f>Table1[[#This Row],[Profit]]/Table1[[#This Row],[Units Sold]]</f>
        <v>295</v>
      </c>
      <c r="R409" s="27">
        <f>Table1[[#This Row],[Profit]]/Table1[[#This Row],[ Sales]]</f>
        <v>1.0805860805860805</v>
      </c>
      <c r="S409" s="11">
        <f>Table1[[#This Row],[Profit]]/Table1[[#This Row],[COGS]]</f>
        <v>1.18</v>
      </c>
      <c r="T409" s="7" t="str">
        <f t="shared" si="48"/>
        <v>high</v>
      </c>
      <c r="U409" s="7" t="str">
        <f>IF(OR(Table1[[#This Row],[Country]]="United states of America",Table1[[#This Row],[Country]]="Canada",Table1[[#This Row],[Country]]="Mexico"),"North America",IF(OR(Table1[[#This Row],[Country]]="France",Table1[[#This Row],[Country]]="Germany"),"Europe","other"))</f>
        <v>Europe</v>
      </c>
    </row>
    <row r="410" spans="1:21">
      <c r="A410" s="7" t="s">
        <v>25</v>
      </c>
      <c r="B410" s="7" t="s">
        <v>17</v>
      </c>
      <c r="C410" s="8" t="s">
        <v>24</v>
      </c>
      <c r="D410" s="8" t="s">
        <v>34</v>
      </c>
      <c r="E410" s="7">
        <v>2321</v>
      </c>
      <c r="F410" s="8">
        <v>5</v>
      </c>
      <c r="G410" s="8">
        <v>12</v>
      </c>
      <c r="H410" s="8">
        <f t="shared" si="42"/>
        <v>27852</v>
      </c>
      <c r="I410" s="8">
        <v>2506.6799999999998</v>
      </c>
      <c r="J410" s="8">
        <f t="shared" si="43"/>
        <v>25345.32</v>
      </c>
      <c r="K410" s="8">
        <v>6963</v>
      </c>
      <c r="L410" s="8">
        <f t="shared" si="44"/>
        <v>16247</v>
      </c>
      <c r="M410" s="9">
        <v>41944</v>
      </c>
      <c r="N410" s="7">
        <f t="shared" si="45"/>
        <v>11</v>
      </c>
      <c r="O410" s="10" t="str">
        <f t="shared" si="46"/>
        <v>November</v>
      </c>
      <c r="P410" s="10" t="str">
        <f t="shared" si="47"/>
        <v>2014</v>
      </c>
      <c r="Q410" s="8">
        <f>Table1[[#This Row],[Profit]]/Table1[[#This Row],[Units Sold]]</f>
        <v>7</v>
      </c>
      <c r="R410" s="27">
        <f>Table1[[#This Row],[Profit]]/Table1[[#This Row],[ Sales]]</f>
        <v>0.64102564102564108</v>
      </c>
      <c r="S410" s="11">
        <f>Table1[[#This Row],[Profit]]/Table1[[#This Row],[COGS]]</f>
        <v>2.3333333333333335</v>
      </c>
      <c r="T410" s="7" t="str">
        <f t="shared" si="48"/>
        <v>low</v>
      </c>
      <c r="U410" s="7" t="str">
        <f>IF(OR(Table1[[#This Row],[Country]]="United states of America",Table1[[#This Row],[Country]]="Canada",Table1[[#This Row],[Country]]="Mexico"),"North America",IF(OR(Table1[[#This Row],[Country]]="France",Table1[[#This Row],[Country]]="Germany"),"Europe","other"))</f>
        <v>North America</v>
      </c>
    </row>
    <row r="411" spans="1:21">
      <c r="A411" s="12" t="s">
        <v>26</v>
      </c>
      <c r="B411" s="12" t="s">
        <v>22</v>
      </c>
      <c r="C411" s="13" t="s">
        <v>24</v>
      </c>
      <c r="D411" s="13" t="s">
        <v>34</v>
      </c>
      <c r="E411" s="12">
        <v>1857</v>
      </c>
      <c r="F411" s="13">
        <v>5</v>
      </c>
      <c r="G411" s="13">
        <v>125</v>
      </c>
      <c r="H411" s="8">
        <f t="shared" si="42"/>
        <v>232125</v>
      </c>
      <c r="I411" s="13">
        <v>20891.25</v>
      </c>
      <c r="J411" s="8">
        <f t="shared" si="43"/>
        <v>211233.75</v>
      </c>
      <c r="K411" s="13">
        <v>222840</v>
      </c>
      <c r="L411" s="8">
        <f t="shared" si="44"/>
        <v>222840</v>
      </c>
      <c r="M411" s="14">
        <v>41579</v>
      </c>
      <c r="N411" s="7">
        <f t="shared" si="45"/>
        <v>11</v>
      </c>
      <c r="O411" s="10" t="str">
        <f t="shared" si="46"/>
        <v>November</v>
      </c>
      <c r="P411" s="10" t="str">
        <f t="shared" si="47"/>
        <v>2013</v>
      </c>
      <c r="Q411" s="8">
        <f>Table1[[#This Row],[Profit]]/Table1[[#This Row],[Units Sold]]</f>
        <v>120</v>
      </c>
      <c r="R411" s="27">
        <f>Table1[[#This Row],[Profit]]/Table1[[#This Row],[ Sales]]</f>
        <v>1.054945054945055</v>
      </c>
      <c r="S411" s="11">
        <f>Table1[[#This Row],[Profit]]/Table1[[#This Row],[COGS]]</f>
        <v>1</v>
      </c>
      <c r="T411" s="7" t="str">
        <f t="shared" si="48"/>
        <v>mid</v>
      </c>
      <c r="U411" s="7" t="str">
        <f>IF(OR(Table1[[#This Row],[Country]]="United states of America",Table1[[#This Row],[Country]]="Canada",Table1[[#This Row],[Country]]="Mexico"),"North America",IF(OR(Table1[[#This Row],[Country]]="France",Table1[[#This Row],[Country]]="Germany"),"Europe","other"))</f>
        <v>Europe</v>
      </c>
    </row>
    <row r="412" spans="1:21">
      <c r="A412" s="7" t="s">
        <v>16</v>
      </c>
      <c r="B412" s="7" t="s">
        <v>17</v>
      </c>
      <c r="C412" s="8" t="s">
        <v>24</v>
      </c>
      <c r="D412" s="8" t="s">
        <v>34</v>
      </c>
      <c r="E412" s="7">
        <v>1611</v>
      </c>
      <c r="F412" s="8">
        <v>5</v>
      </c>
      <c r="G412" s="8">
        <v>7</v>
      </c>
      <c r="H412" s="8">
        <f t="shared" si="42"/>
        <v>11277</v>
      </c>
      <c r="I412" s="8">
        <v>1014.93</v>
      </c>
      <c r="J412" s="8">
        <f t="shared" si="43"/>
        <v>10262.07</v>
      </c>
      <c r="K412" s="8">
        <v>8055</v>
      </c>
      <c r="L412" s="8">
        <f t="shared" si="44"/>
        <v>3222</v>
      </c>
      <c r="M412" s="9">
        <v>41609</v>
      </c>
      <c r="N412" s="7">
        <f t="shared" si="45"/>
        <v>12</v>
      </c>
      <c r="O412" s="10" t="str">
        <f t="shared" si="46"/>
        <v>December</v>
      </c>
      <c r="P412" s="10" t="str">
        <f t="shared" si="47"/>
        <v>2013</v>
      </c>
      <c r="Q412" s="8">
        <f>Table1[[#This Row],[Profit]]/Table1[[#This Row],[Units Sold]]</f>
        <v>2</v>
      </c>
      <c r="R412" s="27">
        <f>Table1[[#This Row],[Profit]]/Table1[[#This Row],[ Sales]]</f>
        <v>0.31397174254317112</v>
      </c>
      <c r="S412" s="11">
        <f>Table1[[#This Row],[Profit]]/Table1[[#This Row],[COGS]]</f>
        <v>0.4</v>
      </c>
      <c r="T412" s="7" t="str">
        <f t="shared" si="48"/>
        <v>low</v>
      </c>
      <c r="U412" s="7" t="str">
        <f>IF(OR(Table1[[#This Row],[Country]]="United states of America",Table1[[#This Row],[Country]]="Canada",Table1[[#This Row],[Country]]="Mexico"),"North America",IF(OR(Table1[[#This Row],[Country]]="France",Table1[[#This Row],[Country]]="Germany"),"Europe","other"))</f>
        <v>North America</v>
      </c>
    </row>
    <row r="413" spans="1:21">
      <c r="A413" s="12" t="s">
        <v>26</v>
      </c>
      <c r="B413" s="12" t="s">
        <v>28</v>
      </c>
      <c r="C413" s="13" t="s">
        <v>24</v>
      </c>
      <c r="D413" s="13" t="s">
        <v>34</v>
      </c>
      <c r="E413" s="12">
        <v>2797</v>
      </c>
      <c r="F413" s="13">
        <v>5</v>
      </c>
      <c r="G413" s="13">
        <v>125</v>
      </c>
      <c r="H413" s="8">
        <f t="shared" si="42"/>
        <v>349625</v>
      </c>
      <c r="I413" s="13">
        <v>31466.25</v>
      </c>
      <c r="J413" s="8">
        <f t="shared" si="43"/>
        <v>318158.75</v>
      </c>
      <c r="K413" s="13">
        <v>335640</v>
      </c>
      <c r="L413" s="8">
        <f t="shared" si="44"/>
        <v>335640</v>
      </c>
      <c r="M413" s="14">
        <v>41974</v>
      </c>
      <c r="N413" s="7">
        <f t="shared" si="45"/>
        <v>12</v>
      </c>
      <c r="O413" s="10" t="str">
        <f t="shared" si="46"/>
        <v>December</v>
      </c>
      <c r="P413" s="10" t="str">
        <f t="shared" si="47"/>
        <v>2014</v>
      </c>
      <c r="Q413" s="8">
        <f>Table1[[#This Row],[Profit]]/Table1[[#This Row],[Units Sold]]</f>
        <v>120</v>
      </c>
      <c r="R413" s="27">
        <f>Table1[[#This Row],[Profit]]/Table1[[#This Row],[ Sales]]</f>
        <v>1.054945054945055</v>
      </c>
      <c r="S413" s="11">
        <f>Table1[[#This Row],[Profit]]/Table1[[#This Row],[COGS]]</f>
        <v>1</v>
      </c>
      <c r="T413" s="7" t="str">
        <f t="shared" si="48"/>
        <v>mid</v>
      </c>
      <c r="U413" s="7" t="str">
        <f>IF(OR(Table1[[#This Row],[Country]]="United states of America",Table1[[#This Row],[Country]]="Canada",Table1[[#This Row],[Country]]="Mexico"),"North America",IF(OR(Table1[[#This Row],[Country]]="France",Table1[[#This Row],[Country]]="Germany"),"Europe","other"))</f>
        <v>North America</v>
      </c>
    </row>
    <row r="414" spans="1:21">
      <c r="A414" s="7" t="s">
        <v>27</v>
      </c>
      <c r="B414" s="7" t="s">
        <v>20</v>
      </c>
      <c r="C414" s="8" t="s">
        <v>24</v>
      </c>
      <c r="D414" s="8" t="s">
        <v>34</v>
      </c>
      <c r="E414" s="7">
        <v>334</v>
      </c>
      <c r="F414" s="8">
        <v>5</v>
      </c>
      <c r="G414" s="8">
        <v>300</v>
      </c>
      <c r="H414" s="8">
        <f t="shared" si="42"/>
        <v>100200</v>
      </c>
      <c r="I414" s="8">
        <v>9018</v>
      </c>
      <c r="J414" s="8">
        <f t="shared" si="43"/>
        <v>91182</v>
      </c>
      <c r="K414" s="8">
        <v>83500</v>
      </c>
      <c r="L414" s="8">
        <f t="shared" si="44"/>
        <v>98530</v>
      </c>
      <c r="M414" s="9">
        <v>41609</v>
      </c>
      <c r="N414" s="7">
        <f t="shared" si="45"/>
        <v>12</v>
      </c>
      <c r="O414" s="10" t="str">
        <f t="shared" si="46"/>
        <v>December</v>
      </c>
      <c r="P414" s="10" t="str">
        <f t="shared" si="47"/>
        <v>2013</v>
      </c>
      <c r="Q414" s="8">
        <f>Table1[[#This Row],[Profit]]/Table1[[#This Row],[Units Sold]]</f>
        <v>295</v>
      </c>
      <c r="R414" s="27">
        <f>Table1[[#This Row],[Profit]]/Table1[[#This Row],[ Sales]]</f>
        <v>1.0805860805860805</v>
      </c>
      <c r="S414" s="11">
        <f>Table1[[#This Row],[Profit]]/Table1[[#This Row],[COGS]]</f>
        <v>1.18</v>
      </c>
      <c r="T414" s="7" t="str">
        <f t="shared" si="48"/>
        <v>high</v>
      </c>
      <c r="U414" s="7" t="str">
        <f>IF(OR(Table1[[#This Row],[Country]]="United states of America",Table1[[#This Row],[Country]]="Canada",Table1[[#This Row],[Country]]="Mexico"),"North America",IF(OR(Table1[[#This Row],[Country]]="France",Table1[[#This Row],[Country]]="Germany"),"Europe","other"))</f>
        <v>Europe</v>
      </c>
    </row>
    <row r="415" spans="1:21">
      <c r="A415" s="12" t="s">
        <v>27</v>
      </c>
      <c r="B415" s="12" t="s">
        <v>23</v>
      </c>
      <c r="C415" s="13" t="s">
        <v>29</v>
      </c>
      <c r="D415" s="13" t="s">
        <v>34</v>
      </c>
      <c r="E415" s="12">
        <v>2565</v>
      </c>
      <c r="F415" s="13">
        <v>10</v>
      </c>
      <c r="G415" s="13">
        <v>300</v>
      </c>
      <c r="H415" s="8">
        <f t="shared" si="42"/>
        <v>769500</v>
      </c>
      <c r="I415" s="13">
        <v>69255</v>
      </c>
      <c r="J415" s="8">
        <f t="shared" si="43"/>
        <v>700245</v>
      </c>
      <c r="K415" s="13">
        <v>641250</v>
      </c>
      <c r="L415" s="8">
        <f t="shared" si="44"/>
        <v>743850</v>
      </c>
      <c r="M415" s="14">
        <v>41640</v>
      </c>
      <c r="N415" s="7">
        <f t="shared" si="45"/>
        <v>1</v>
      </c>
      <c r="O415" s="10" t="str">
        <f t="shared" si="46"/>
        <v>January</v>
      </c>
      <c r="P415" s="10" t="str">
        <f t="shared" si="47"/>
        <v>2014</v>
      </c>
      <c r="Q415" s="8">
        <f>Table1[[#This Row],[Profit]]/Table1[[#This Row],[Units Sold]]</f>
        <v>290</v>
      </c>
      <c r="R415" s="27">
        <f>Table1[[#This Row],[Profit]]/Table1[[#This Row],[ Sales]]</f>
        <v>1.0622710622710623</v>
      </c>
      <c r="S415" s="11">
        <f>Table1[[#This Row],[Profit]]/Table1[[#This Row],[COGS]]</f>
        <v>1.1599999999999999</v>
      </c>
      <c r="T415" s="7" t="str">
        <f t="shared" si="48"/>
        <v>high</v>
      </c>
      <c r="U415" s="7" t="str">
        <f>IF(OR(Table1[[#This Row],[Country]]="United states of America",Table1[[#This Row],[Country]]="Canada",Table1[[#This Row],[Country]]="Mexico"),"North America",IF(OR(Table1[[#This Row],[Country]]="France",Table1[[#This Row],[Country]]="Germany"),"Europe","other"))</f>
        <v>North America</v>
      </c>
    </row>
    <row r="416" spans="1:21">
      <c r="A416" s="7" t="s">
        <v>16</v>
      </c>
      <c r="B416" s="7" t="s">
        <v>23</v>
      </c>
      <c r="C416" s="8" t="s">
        <v>29</v>
      </c>
      <c r="D416" s="8" t="s">
        <v>34</v>
      </c>
      <c r="E416" s="7">
        <v>2417</v>
      </c>
      <c r="F416" s="8">
        <v>10</v>
      </c>
      <c r="G416" s="8">
        <v>350</v>
      </c>
      <c r="H416" s="8">
        <f t="shared" si="42"/>
        <v>845950</v>
      </c>
      <c r="I416" s="8">
        <v>76135.5</v>
      </c>
      <c r="J416" s="8">
        <f t="shared" si="43"/>
        <v>769814.5</v>
      </c>
      <c r="K416" s="8">
        <v>628420</v>
      </c>
      <c r="L416" s="8">
        <f t="shared" si="44"/>
        <v>821780</v>
      </c>
      <c r="M416" s="9">
        <v>41640</v>
      </c>
      <c r="N416" s="7">
        <f t="shared" si="45"/>
        <v>1</v>
      </c>
      <c r="O416" s="10" t="str">
        <f t="shared" si="46"/>
        <v>January</v>
      </c>
      <c r="P416" s="10" t="str">
        <f t="shared" si="47"/>
        <v>2014</v>
      </c>
      <c r="Q416" s="8">
        <f>Table1[[#This Row],[Profit]]/Table1[[#This Row],[Units Sold]]</f>
        <v>340</v>
      </c>
      <c r="R416" s="27">
        <f>Table1[[#This Row],[Profit]]/Table1[[#This Row],[ Sales]]</f>
        <v>1.0675039246467819</v>
      </c>
      <c r="S416" s="11">
        <f>Table1[[#This Row],[Profit]]/Table1[[#This Row],[COGS]]</f>
        <v>1.3076923076923077</v>
      </c>
      <c r="T416" s="7" t="str">
        <f t="shared" si="48"/>
        <v>high</v>
      </c>
      <c r="U416" s="7" t="str">
        <f>IF(OR(Table1[[#This Row],[Country]]="United states of America",Table1[[#This Row],[Country]]="Canada",Table1[[#This Row],[Country]]="Mexico"),"North America",IF(OR(Table1[[#This Row],[Country]]="France",Table1[[#This Row],[Country]]="Germany"),"Europe","other"))</f>
        <v>North America</v>
      </c>
    </row>
    <row r="417" spans="1:21">
      <c r="A417" s="12" t="s">
        <v>21</v>
      </c>
      <c r="B417" s="12" t="s">
        <v>28</v>
      </c>
      <c r="C417" s="13" t="s">
        <v>29</v>
      </c>
      <c r="D417" s="13" t="s">
        <v>34</v>
      </c>
      <c r="E417" s="12">
        <v>3675</v>
      </c>
      <c r="F417" s="13">
        <v>10</v>
      </c>
      <c r="G417" s="13">
        <v>15</v>
      </c>
      <c r="H417" s="8">
        <f t="shared" si="42"/>
        <v>55125</v>
      </c>
      <c r="I417" s="13">
        <v>4961.25</v>
      </c>
      <c r="J417" s="8">
        <f t="shared" si="43"/>
        <v>50163.75</v>
      </c>
      <c r="K417" s="13">
        <v>36750</v>
      </c>
      <c r="L417" s="8">
        <f t="shared" si="44"/>
        <v>18375</v>
      </c>
      <c r="M417" s="14">
        <v>41730</v>
      </c>
      <c r="N417" s="7">
        <f t="shared" si="45"/>
        <v>4</v>
      </c>
      <c r="O417" s="10" t="str">
        <f t="shared" si="46"/>
        <v>April</v>
      </c>
      <c r="P417" s="10" t="str">
        <f t="shared" si="47"/>
        <v>2014</v>
      </c>
      <c r="Q417" s="8">
        <f>Table1[[#This Row],[Profit]]/Table1[[#This Row],[Units Sold]]</f>
        <v>5</v>
      </c>
      <c r="R417" s="27">
        <f>Table1[[#This Row],[Profit]]/Table1[[#This Row],[ Sales]]</f>
        <v>0.36630036630036628</v>
      </c>
      <c r="S417" s="11">
        <f>Table1[[#This Row],[Profit]]/Table1[[#This Row],[COGS]]</f>
        <v>0.5</v>
      </c>
      <c r="T417" s="7" t="str">
        <f t="shared" si="48"/>
        <v>low</v>
      </c>
      <c r="U417" s="7" t="str">
        <f>IF(OR(Table1[[#This Row],[Country]]="United states of America",Table1[[#This Row],[Country]]="Canada",Table1[[#This Row],[Country]]="Mexico"),"North America",IF(OR(Table1[[#This Row],[Country]]="France",Table1[[#This Row],[Country]]="Germany"),"Europe","other"))</f>
        <v>North America</v>
      </c>
    </row>
    <row r="418" spans="1:21">
      <c r="A418" s="7" t="s">
        <v>27</v>
      </c>
      <c r="B418" s="7" t="s">
        <v>17</v>
      </c>
      <c r="C418" s="8" t="s">
        <v>29</v>
      </c>
      <c r="D418" s="8" t="s">
        <v>34</v>
      </c>
      <c r="E418" s="7">
        <v>1094</v>
      </c>
      <c r="F418" s="8">
        <v>10</v>
      </c>
      <c r="G418" s="8">
        <v>300</v>
      </c>
      <c r="H418" s="8">
        <f t="shared" si="42"/>
        <v>328200</v>
      </c>
      <c r="I418" s="8">
        <v>29538</v>
      </c>
      <c r="J418" s="8">
        <f t="shared" si="43"/>
        <v>298662</v>
      </c>
      <c r="K418" s="8">
        <v>273500</v>
      </c>
      <c r="L418" s="8">
        <f t="shared" si="44"/>
        <v>317260</v>
      </c>
      <c r="M418" s="9">
        <v>41791</v>
      </c>
      <c r="N418" s="7">
        <f t="shared" si="45"/>
        <v>6</v>
      </c>
      <c r="O418" s="10" t="str">
        <f t="shared" si="46"/>
        <v>June</v>
      </c>
      <c r="P418" s="10" t="str">
        <f t="shared" si="47"/>
        <v>2014</v>
      </c>
      <c r="Q418" s="8">
        <f>Table1[[#This Row],[Profit]]/Table1[[#This Row],[Units Sold]]</f>
        <v>290</v>
      </c>
      <c r="R418" s="27">
        <f>Table1[[#This Row],[Profit]]/Table1[[#This Row],[ Sales]]</f>
        <v>1.0622710622710623</v>
      </c>
      <c r="S418" s="11">
        <f>Table1[[#This Row],[Profit]]/Table1[[#This Row],[COGS]]</f>
        <v>1.1599999999999999</v>
      </c>
      <c r="T418" s="7" t="str">
        <f t="shared" si="48"/>
        <v>high</v>
      </c>
      <c r="U418" s="7" t="str">
        <f>IF(OR(Table1[[#This Row],[Country]]="United states of America",Table1[[#This Row],[Country]]="Canada",Table1[[#This Row],[Country]]="Mexico"),"North America",IF(OR(Table1[[#This Row],[Country]]="France",Table1[[#This Row],[Country]]="Germany"),"Europe","other"))</f>
        <v>North America</v>
      </c>
    </row>
    <row r="419" spans="1:21">
      <c r="A419" s="12" t="s">
        <v>21</v>
      </c>
      <c r="B419" s="12" t="s">
        <v>22</v>
      </c>
      <c r="C419" s="13" t="s">
        <v>29</v>
      </c>
      <c r="D419" s="13" t="s">
        <v>34</v>
      </c>
      <c r="E419" s="12">
        <v>1227</v>
      </c>
      <c r="F419" s="13">
        <v>10</v>
      </c>
      <c r="G419" s="13">
        <v>15</v>
      </c>
      <c r="H419" s="8">
        <f t="shared" si="42"/>
        <v>18405</v>
      </c>
      <c r="I419" s="13">
        <v>1656.45</v>
      </c>
      <c r="J419" s="8">
        <f t="shared" si="43"/>
        <v>16748.55</v>
      </c>
      <c r="K419" s="13">
        <v>12270</v>
      </c>
      <c r="L419" s="8">
        <f t="shared" si="44"/>
        <v>6135</v>
      </c>
      <c r="M419" s="14">
        <v>41913</v>
      </c>
      <c r="N419" s="7">
        <f t="shared" si="45"/>
        <v>10</v>
      </c>
      <c r="O419" s="10" t="str">
        <f t="shared" si="46"/>
        <v>October</v>
      </c>
      <c r="P419" s="10" t="str">
        <f t="shared" si="47"/>
        <v>2014</v>
      </c>
      <c r="Q419" s="8">
        <f>Table1[[#This Row],[Profit]]/Table1[[#This Row],[Units Sold]]</f>
        <v>5</v>
      </c>
      <c r="R419" s="27">
        <f>Table1[[#This Row],[Profit]]/Table1[[#This Row],[ Sales]]</f>
        <v>0.36630036630036633</v>
      </c>
      <c r="S419" s="11">
        <f>Table1[[#This Row],[Profit]]/Table1[[#This Row],[COGS]]</f>
        <v>0.5</v>
      </c>
      <c r="T419" s="7" t="str">
        <f t="shared" si="48"/>
        <v>low</v>
      </c>
      <c r="U419" s="7" t="str">
        <f>IF(OR(Table1[[#This Row],[Country]]="United states of America",Table1[[#This Row],[Country]]="Canada",Table1[[#This Row],[Country]]="Mexico"),"North America",IF(OR(Table1[[#This Row],[Country]]="France",Table1[[#This Row],[Country]]="Germany"),"Europe","other"))</f>
        <v>Europe</v>
      </c>
    </row>
    <row r="420" spans="1:21">
      <c r="A420" s="7" t="s">
        <v>25</v>
      </c>
      <c r="B420" s="7" t="s">
        <v>23</v>
      </c>
      <c r="C420" s="8" t="s">
        <v>29</v>
      </c>
      <c r="D420" s="8" t="s">
        <v>34</v>
      </c>
      <c r="E420" s="7">
        <v>367</v>
      </c>
      <c r="F420" s="8">
        <v>10</v>
      </c>
      <c r="G420" s="8">
        <v>12</v>
      </c>
      <c r="H420" s="8">
        <f t="shared" si="42"/>
        <v>4404</v>
      </c>
      <c r="I420" s="8">
        <v>396.36</v>
      </c>
      <c r="J420" s="8">
        <f t="shared" si="43"/>
        <v>4007.64</v>
      </c>
      <c r="K420" s="8">
        <v>1101</v>
      </c>
      <c r="L420" s="8">
        <f t="shared" si="44"/>
        <v>734</v>
      </c>
      <c r="M420" s="9">
        <v>41548</v>
      </c>
      <c r="N420" s="7">
        <f t="shared" si="45"/>
        <v>10</v>
      </c>
      <c r="O420" s="10" t="str">
        <f t="shared" si="46"/>
        <v>October</v>
      </c>
      <c r="P420" s="10" t="str">
        <f t="shared" si="47"/>
        <v>2013</v>
      </c>
      <c r="Q420" s="8">
        <f>Table1[[#This Row],[Profit]]/Table1[[#This Row],[Units Sold]]</f>
        <v>2</v>
      </c>
      <c r="R420" s="27">
        <f>Table1[[#This Row],[Profit]]/Table1[[#This Row],[ Sales]]</f>
        <v>0.18315018315018317</v>
      </c>
      <c r="S420" s="11">
        <f>Table1[[#This Row],[Profit]]/Table1[[#This Row],[COGS]]</f>
        <v>0.66666666666666663</v>
      </c>
      <c r="T420" s="7" t="str">
        <f t="shared" si="48"/>
        <v>low</v>
      </c>
      <c r="U420" s="7" t="str">
        <f>IF(OR(Table1[[#This Row],[Country]]="United states of America",Table1[[#This Row],[Country]]="Canada",Table1[[#This Row],[Country]]="Mexico"),"North America",IF(OR(Table1[[#This Row],[Country]]="France",Table1[[#This Row],[Country]]="Germany"),"Europe","other"))</f>
        <v>North America</v>
      </c>
    </row>
    <row r="421" spans="1:21">
      <c r="A421" s="12" t="s">
        <v>27</v>
      </c>
      <c r="B421" s="12" t="s">
        <v>22</v>
      </c>
      <c r="C421" s="13" t="s">
        <v>29</v>
      </c>
      <c r="D421" s="13" t="s">
        <v>34</v>
      </c>
      <c r="E421" s="12">
        <v>1324</v>
      </c>
      <c r="F421" s="13">
        <v>10</v>
      </c>
      <c r="G421" s="13">
        <v>300</v>
      </c>
      <c r="H421" s="8">
        <f t="shared" si="42"/>
        <v>397200</v>
      </c>
      <c r="I421" s="13">
        <v>35748</v>
      </c>
      <c r="J421" s="8">
        <f t="shared" si="43"/>
        <v>361452</v>
      </c>
      <c r="K421" s="13">
        <v>331000</v>
      </c>
      <c r="L421" s="8">
        <f t="shared" si="44"/>
        <v>383960</v>
      </c>
      <c r="M421" s="14">
        <v>41944</v>
      </c>
      <c r="N421" s="7">
        <f t="shared" si="45"/>
        <v>11</v>
      </c>
      <c r="O421" s="10" t="str">
        <f t="shared" si="46"/>
        <v>November</v>
      </c>
      <c r="P421" s="10" t="str">
        <f t="shared" si="47"/>
        <v>2014</v>
      </c>
      <c r="Q421" s="8">
        <f>Table1[[#This Row],[Profit]]/Table1[[#This Row],[Units Sold]]</f>
        <v>290</v>
      </c>
      <c r="R421" s="27">
        <f>Table1[[#This Row],[Profit]]/Table1[[#This Row],[ Sales]]</f>
        <v>1.0622710622710623</v>
      </c>
      <c r="S421" s="11">
        <f>Table1[[#This Row],[Profit]]/Table1[[#This Row],[COGS]]</f>
        <v>1.1599999999999999</v>
      </c>
      <c r="T421" s="7" t="str">
        <f t="shared" si="48"/>
        <v>high</v>
      </c>
      <c r="U421" s="7" t="str">
        <f>IF(OR(Table1[[#This Row],[Country]]="United states of America",Table1[[#This Row],[Country]]="Canada",Table1[[#This Row],[Country]]="Mexico"),"North America",IF(OR(Table1[[#This Row],[Country]]="France",Table1[[#This Row],[Country]]="Germany"),"Europe","other"))</f>
        <v>Europe</v>
      </c>
    </row>
    <row r="422" spans="1:21">
      <c r="A422" s="7" t="s">
        <v>25</v>
      </c>
      <c r="B422" s="7" t="s">
        <v>20</v>
      </c>
      <c r="C422" s="8" t="s">
        <v>29</v>
      </c>
      <c r="D422" s="8" t="s">
        <v>34</v>
      </c>
      <c r="E422" s="7">
        <v>1775</v>
      </c>
      <c r="F422" s="8">
        <v>10</v>
      </c>
      <c r="G422" s="8">
        <v>12</v>
      </c>
      <c r="H422" s="8">
        <f t="shared" si="42"/>
        <v>21300</v>
      </c>
      <c r="I422" s="8">
        <v>1917</v>
      </c>
      <c r="J422" s="8">
        <f t="shared" si="43"/>
        <v>19383</v>
      </c>
      <c r="K422" s="8">
        <v>5325</v>
      </c>
      <c r="L422" s="8">
        <f t="shared" si="44"/>
        <v>3550</v>
      </c>
      <c r="M422" s="9">
        <v>41579</v>
      </c>
      <c r="N422" s="7">
        <f t="shared" si="45"/>
        <v>11</v>
      </c>
      <c r="O422" s="10" t="str">
        <f t="shared" si="46"/>
        <v>November</v>
      </c>
      <c r="P422" s="10" t="str">
        <f t="shared" si="47"/>
        <v>2013</v>
      </c>
      <c r="Q422" s="8">
        <f>Table1[[#This Row],[Profit]]/Table1[[#This Row],[Units Sold]]</f>
        <v>2</v>
      </c>
      <c r="R422" s="27">
        <f>Table1[[#This Row],[Profit]]/Table1[[#This Row],[ Sales]]</f>
        <v>0.18315018315018314</v>
      </c>
      <c r="S422" s="11">
        <f>Table1[[#This Row],[Profit]]/Table1[[#This Row],[COGS]]</f>
        <v>0.66666666666666663</v>
      </c>
      <c r="T422" s="7" t="str">
        <f t="shared" si="48"/>
        <v>low</v>
      </c>
      <c r="U422" s="7" t="str">
        <f>IF(OR(Table1[[#This Row],[Country]]="United states of America",Table1[[#This Row],[Country]]="Canada",Table1[[#This Row],[Country]]="Mexico"),"North America",IF(OR(Table1[[#This Row],[Country]]="France",Table1[[#This Row],[Country]]="Germany"),"Europe","other"))</f>
        <v>Europe</v>
      </c>
    </row>
    <row r="423" spans="1:21">
      <c r="A423" s="12" t="s">
        <v>26</v>
      </c>
      <c r="B423" s="12" t="s">
        <v>28</v>
      </c>
      <c r="C423" s="13" t="s">
        <v>29</v>
      </c>
      <c r="D423" s="13" t="s">
        <v>34</v>
      </c>
      <c r="E423" s="12">
        <v>2797</v>
      </c>
      <c r="F423" s="13">
        <v>10</v>
      </c>
      <c r="G423" s="13">
        <v>125</v>
      </c>
      <c r="H423" s="8">
        <f t="shared" si="42"/>
        <v>349625</v>
      </c>
      <c r="I423" s="13">
        <v>31466.25</v>
      </c>
      <c r="J423" s="8">
        <f t="shared" si="43"/>
        <v>318158.75</v>
      </c>
      <c r="K423" s="13">
        <v>335640</v>
      </c>
      <c r="L423" s="8">
        <f t="shared" si="44"/>
        <v>321655</v>
      </c>
      <c r="M423" s="14">
        <v>41974</v>
      </c>
      <c r="N423" s="7">
        <f t="shared" si="45"/>
        <v>12</v>
      </c>
      <c r="O423" s="10" t="str">
        <f t="shared" si="46"/>
        <v>December</v>
      </c>
      <c r="P423" s="10" t="str">
        <f t="shared" si="47"/>
        <v>2014</v>
      </c>
      <c r="Q423" s="8">
        <f>Table1[[#This Row],[Profit]]/Table1[[#This Row],[Units Sold]]</f>
        <v>115</v>
      </c>
      <c r="R423" s="27">
        <f>Table1[[#This Row],[Profit]]/Table1[[#This Row],[ Sales]]</f>
        <v>1.0109890109890109</v>
      </c>
      <c r="S423" s="11">
        <f>Table1[[#This Row],[Profit]]/Table1[[#This Row],[COGS]]</f>
        <v>0.95833333333333337</v>
      </c>
      <c r="T423" s="7" t="str">
        <f t="shared" si="48"/>
        <v>mid</v>
      </c>
      <c r="U423" s="7" t="str">
        <f>IF(OR(Table1[[#This Row],[Country]]="United states of America",Table1[[#This Row],[Country]]="Canada",Table1[[#This Row],[Country]]="Mexico"),"North America",IF(OR(Table1[[#This Row],[Country]]="France",Table1[[#This Row],[Country]]="Germany"),"Europe","other"))</f>
        <v>North America</v>
      </c>
    </row>
    <row r="424" spans="1:21">
      <c r="A424" s="7" t="s">
        <v>21</v>
      </c>
      <c r="B424" s="7" t="s">
        <v>23</v>
      </c>
      <c r="C424" s="8" t="s">
        <v>30</v>
      </c>
      <c r="D424" s="8" t="s">
        <v>34</v>
      </c>
      <c r="E424" s="7">
        <v>245</v>
      </c>
      <c r="F424" s="8">
        <v>120</v>
      </c>
      <c r="G424" s="8">
        <v>15</v>
      </c>
      <c r="H424" s="8">
        <f t="shared" si="42"/>
        <v>3675</v>
      </c>
      <c r="I424" s="8">
        <v>330.75</v>
      </c>
      <c r="J424" s="8">
        <f t="shared" si="43"/>
        <v>3344.25</v>
      </c>
      <c r="K424" s="8">
        <v>2450</v>
      </c>
      <c r="L424" s="8">
        <f t="shared" si="44"/>
        <v>-25725</v>
      </c>
      <c r="M424" s="9">
        <v>41760</v>
      </c>
      <c r="N424" s="7">
        <f t="shared" si="45"/>
        <v>5</v>
      </c>
      <c r="O424" s="10" t="str">
        <f t="shared" si="46"/>
        <v>May</v>
      </c>
      <c r="P424" s="10" t="str">
        <f t="shared" si="47"/>
        <v>2014</v>
      </c>
      <c r="Q424" s="8">
        <f>Table1[[#This Row],[Profit]]/Table1[[#This Row],[Units Sold]]</f>
        <v>-105</v>
      </c>
      <c r="R424" s="27">
        <f>Table1[[#This Row],[Profit]]/Table1[[#This Row],[ Sales]]</f>
        <v>-7.6923076923076925</v>
      </c>
      <c r="S424" s="11">
        <f>Table1[[#This Row],[Profit]]/Table1[[#This Row],[COGS]]</f>
        <v>-10.5</v>
      </c>
      <c r="T424" s="7" t="str">
        <f t="shared" si="48"/>
        <v>low</v>
      </c>
      <c r="U424" s="7" t="str">
        <f>IF(OR(Table1[[#This Row],[Country]]="United states of America",Table1[[#This Row],[Country]]="Canada",Table1[[#This Row],[Country]]="Mexico"),"North America",IF(OR(Table1[[#This Row],[Country]]="France",Table1[[#This Row],[Country]]="Germany"),"Europe","other"))</f>
        <v>North America</v>
      </c>
    </row>
    <row r="425" spans="1:21">
      <c r="A425" s="12" t="s">
        <v>27</v>
      </c>
      <c r="B425" s="12" t="s">
        <v>17</v>
      </c>
      <c r="C425" s="13" t="s">
        <v>30</v>
      </c>
      <c r="D425" s="13" t="s">
        <v>34</v>
      </c>
      <c r="E425" s="12">
        <v>3793.5</v>
      </c>
      <c r="F425" s="13">
        <v>120</v>
      </c>
      <c r="G425" s="13">
        <v>300</v>
      </c>
      <c r="H425" s="8">
        <f t="shared" si="42"/>
        <v>1138050</v>
      </c>
      <c r="I425" s="13">
        <v>102424.5</v>
      </c>
      <c r="J425" s="8">
        <f t="shared" si="43"/>
        <v>1035625.5</v>
      </c>
      <c r="K425" s="13">
        <v>948375</v>
      </c>
      <c r="L425" s="8">
        <f t="shared" si="44"/>
        <v>682830</v>
      </c>
      <c r="M425" s="14">
        <v>41821</v>
      </c>
      <c r="N425" s="7">
        <f t="shared" si="45"/>
        <v>7</v>
      </c>
      <c r="O425" s="10" t="str">
        <f t="shared" si="46"/>
        <v>July</v>
      </c>
      <c r="P425" s="10" t="str">
        <f t="shared" si="47"/>
        <v>2014</v>
      </c>
      <c r="Q425" s="8">
        <f>Table1[[#This Row],[Profit]]/Table1[[#This Row],[Units Sold]]</f>
        <v>180</v>
      </c>
      <c r="R425" s="27">
        <f>Table1[[#This Row],[Profit]]/Table1[[#This Row],[ Sales]]</f>
        <v>0.65934065934065933</v>
      </c>
      <c r="S425" s="11">
        <f>Table1[[#This Row],[Profit]]/Table1[[#This Row],[COGS]]</f>
        <v>0.72</v>
      </c>
      <c r="T425" s="7" t="str">
        <f t="shared" si="48"/>
        <v>high</v>
      </c>
      <c r="U425" s="7" t="str">
        <f>IF(OR(Table1[[#This Row],[Country]]="United states of America",Table1[[#This Row],[Country]]="Canada",Table1[[#This Row],[Country]]="Mexico"),"North America",IF(OR(Table1[[#This Row],[Country]]="France",Table1[[#This Row],[Country]]="Germany"),"Europe","other"))</f>
        <v>North America</v>
      </c>
    </row>
    <row r="426" spans="1:21">
      <c r="A426" s="7" t="s">
        <v>16</v>
      </c>
      <c r="B426" s="7" t="s">
        <v>20</v>
      </c>
      <c r="C426" s="8" t="s">
        <v>30</v>
      </c>
      <c r="D426" s="8" t="s">
        <v>34</v>
      </c>
      <c r="E426" s="7">
        <v>1307</v>
      </c>
      <c r="F426" s="8">
        <v>120</v>
      </c>
      <c r="G426" s="8">
        <v>350</v>
      </c>
      <c r="H426" s="8">
        <f t="shared" si="42"/>
        <v>457450</v>
      </c>
      <c r="I426" s="8">
        <v>41170.5</v>
      </c>
      <c r="J426" s="8">
        <f t="shared" si="43"/>
        <v>416279.5</v>
      </c>
      <c r="K426" s="8">
        <v>339820</v>
      </c>
      <c r="L426" s="8">
        <f t="shared" si="44"/>
        <v>300610</v>
      </c>
      <c r="M426" s="9">
        <v>41821</v>
      </c>
      <c r="N426" s="7">
        <f t="shared" si="45"/>
        <v>7</v>
      </c>
      <c r="O426" s="10" t="str">
        <f t="shared" si="46"/>
        <v>July</v>
      </c>
      <c r="P426" s="10" t="str">
        <f t="shared" si="47"/>
        <v>2014</v>
      </c>
      <c r="Q426" s="8">
        <f>Table1[[#This Row],[Profit]]/Table1[[#This Row],[Units Sold]]</f>
        <v>230</v>
      </c>
      <c r="R426" s="27">
        <f>Table1[[#This Row],[Profit]]/Table1[[#This Row],[ Sales]]</f>
        <v>0.72213500784929352</v>
      </c>
      <c r="S426" s="11">
        <f>Table1[[#This Row],[Profit]]/Table1[[#This Row],[COGS]]</f>
        <v>0.88461538461538458</v>
      </c>
      <c r="T426" s="7" t="str">
        <f t="shared" si="48"/>
        <v>high</v>
      </c>
      <c r="U426" s="7" t="str">
        <f>IF(OR(Table1[[#This Row],[Country]]="United states of America",Table1[[#This Row],[Country]]="Canada",Table1[[#This Row],[Country]]="Mexico"),"North America",IF(OR(Table1[[#This Row],[Country]]="France",Table1[[#This Row],[Country]]="Germany"),"Europe","other"))</f>
        <v>Europe</v>
      </c>
    </row>
    <row r="427" spans="1:21">
      <c r="A427" s="12" t="s">
        <v>26</v>
      </c>
      <c r="B427" s="12" t="s">
        <v>17</v>
      </c>
      <c r="C427" s="13" t="s">
        <v>30</v>
      </c>
      <c r="D427" s="13" t="s">
        <v>34</v>
      </c>
      <c r="E427" s="12">
        <v>567</v>
      </c>
      <c r="F427" s="13">
        <v>120</v>
      </c>
      <c r="G427" s="13">
        <v>125</v>
      </c>
      <c r="H427" s="8">
        <f t="shared" si="42"/>
        <v>70875</v>
      </c>
      <c r="I427" s="13">
        <v>6378.75</v>
      </c>
      <c r="J427" s="8">
        <f t="shared" si="43"/>
        <v>64496.25</v>
      </c>
      <c r="K427" s="13">
        <v>68040</v>
      </c>
      <c r="L427" s="8">
        <f t="shared" si="44"/>
        <v>2835</v>
      </c>
      <c r="M427" s="14">
        <v>41883</v>
      </c>
      <c r="N427" s="7">
        <f t="shared" si="45"/>
        <v>9</v>
      </c>
      <c r="O427" s="10" t="str">
        <f t="shared" si="46"/>
        <v>September</v>
      </c>
      <c r="P427" s="10" t="str">
        <f t="shared" si="47"/>
        <v>2014</v>
      </c>
      <c r="Q427" s="8">
        <f>Table1[[#This Row],[Profit]]/Table1[[#This Row],[Units Sold]]</f>
        <v>5</v>
      </c>
      <c r="R427" s="27">
        <f>Table1[[#This Row],[Profit]]/Table1[[#This Row],[ Sales]]</f>
        <v>4.3956043956043959E-2</v>
      </c>
      <c r="S427" s="11">
        <f>Table1[[#This Row],[Profit]]/Table1[[#This Row],[COGS]]</f>
        <v>4.1666666666666664E-2</v>
      </c>
      <c r="T427" s="7" t="str">
        <f t="shared" si="48"/>
        <v>mid</v>
      </c>
      <c r="U427" s="7" t="str">
        <f>IF(OR(Table1[[#This Row],[Country]]="United states of America",Table1[[#This Row],[Country]]="Canada",Table1[[#This Row],[Country]]="Mexico"),"North America",IF(OR(Table1[[#This Row],[Country]]="France",Table1[[#This Row],[Country]]="Germany"),"Europe","other"))</f>
        <v>North America</v>
      </c>
    </row>
    <row r="428" spans="1:21">
      <c r="A428" s="7" t="s">
        <v>26</v>
      </c>
      <c r="B428" s="7" t="s">
        <v>23</v>
      </c>
      <c r="C428" s="8" t="s">
        <v>30</v>
      </c>
      <c r="D428" s="8" t="s">
        <v>34</v>
      </c>
      <c r="E428" s="7">
        <v>2110</v>
      </c>
      <c r="F428" s="8">
        <v>120</v>
      </c>
      <c r="G428" s="8">
        <v>125</v>
      </c>
      <c r="H428" s="8">
        <f t="shared" si="42"/>
        <v>263750</v>
      </c>
      <c r="I428" s="8">
        <v>23737.5</v>
      </c>
      <c r="J428" s="8">
        <f t="shared" si="43"/>
        <v>240012.5</v>
      </c>
      <c r="K428" s="8">
        <v>253200</v>
      </c>
      <c r="L428" s="8">
        <f t="shared" si="44"/>
        <v>10550</v>
      </c>
      <c r="M428" s="9">
        <v>41883</v>
      </c>
      <c r="N428" s="7">
        <f t="shared" si="45"/>
        <v>9</v>
      </c>
      <c r="O428" s="10" t="str">
        <f t="shared" si="46"/>
        <v>September</v>
      </c>
      <c r="P428" s="10" t="str">
        <f t="shared" si="47"/>
        <v>2014</v>
      </c>
      <c r="Q428" s="8">
        <f>Table1[[#This Row],[Profit]]/Table1[[#This Row],[Units Sold]]</f>
        <v>5</v>
      </c>
      <c r="R428" s="27">
        <f>Table1[[#This Row],[Profit]]/Table1[[#This Row],[ Sales]]</f>
        <v>4.3956043956043959E-2</v>
      </c>
      <c r="S428" s="11">
        <f>Table1[[#This Row],[Profit]]/Table1[[#This Row],[COGS]]</f>
        <v>4.1666666666666664E-2</v>
      </c>
      <c r="T428" s="7" t="str">
        <f t="shared" si="48"/>
        <v>mid</v>
      </c>
      <c r="U428" s="7" t="str">
        <f>IF(OR(Table1[[#This Row],[Country]]="United states of America",Table1[[#This Row],[Country]]="Canada",Table1[[#This Row],[Country]]="Mexico"),"North America",IF(OR(Table1[[#This Row],[Country]]="France",Table1[[#This Row],[Country]]="Germany"),"Europe","other"))</f>
        <v>North America</v>
      </c>
    </row>
    <row r="429" spans="1:21">
      <c r="A429" s="12" t="s">
        <v>16</v>
      </c>
      <c r="B429" s="12" t="s">
        <v>17</v>
      </c>
      <c r="C429" s="13" t="s">
        <v>30</v>
      </c>
      <c r="D429" s="13" t="s">
        <v>34</v>
      </c>
      <c r="E429" s="12">
        <v>1269</v>
      </c>
      <c r="F429" s="13">
        <v>120</v>
      </c>
      <c r="G429" s="13">
        <v>350</v>
      </c>
      <c r="H429" s="8">
        <f t="shared" si="42"/>
        <v>444150</v>
      </c>
      <c r="I429" s="13">
        <v>39973.5</v>
      </c>
      <c r="J429" s="8">
        <f t="shared" si="43"/>
        <v>404176.5</v>
      </c>
      <c r="K429" s="13">
        <v>329940</v>
      </c>
      <c r="L429" s="8">
        <f t="shared" si="44"/>
        <v>291870</v>
      </c>
      <c r="M429" s="14">
        <v>41913</v>
      </c>
      <c r="N429" s="7">
        <f t="shared" si="45"/>
        <v>10</v>
      </c>
      <c r="O429" s="10" t="str">
        <f t="shared" si="46"/>
        <v>October</v>
      </c>
      <c r="P429" s="10" t="str">
        <f t="shared" si="47"/>
        <v>2014</v>
      </c>
      <c r="Q429" s="8">
        <f>Table1[[#This Row],[Profit]]/Table1[[#This Row],[Units Sold]]</f>
        <v>230</v>
      </c>
      <c r="R429" s="27">
        <f>Table1[[#This Row],[Profit]]/Table1[[#This Row],[ Sales]]</f>
        <v>0.72213500784929352</v>
      </c>
      <c r="S429" s="11">
        <f>Table1[[#This Row],[Profit]]/Table1[[#This Row],[COGS]]</f>
        <v>0.88461538461538458</v>
      </c>
      <c r="T429" s="7" t="str">
        <f t="shared" si="48"/>
        <v>high</v>
      </c>
      <c r="U429" s="7" t="str">
        <f>IF(OR(Table1[[#This Row],[Country]]="United states of America",Table1[[#This Row],[Country]]="Canada",Table1[[#This Row],[Country]]="Mexico"),"North America",IF(OR(Table1[[#This Row],[Country]]="France",Table1[[#This Row],[Country]]="Germany"),"Europe","other"))</f>
        <v>North America</v>
      </c>
    </row>
    <row r="430" spans="1:21">
      <c r="A430" s="7" t="s">
        <v>25</v>
      </c>
      <c r="B430" s="7" t="s">
        <v>28</v>
      </c>
      <c r="C430" s="8" t="s">
        <v>31</v>
      </c>
      <c r="D430" s="8" t="s">
        <v>34</v>
      </c>
      <c r="E430" s="7">
        <v>1956</v>
      </c>
      <c r="F430" s="8">
        <v>250</v>
      </c>
      <c r="G430" s="8">
        <v>12</v>
      </c>
      <c r="H430" s="8">
        <f t="shared" si="42"/>
        <v>23472</v>
      </c>
      <c r="I430" s="8">
        <v>2112.48</v>
      </c>
      <c r="J430" s="8">
        <f t="shared" si="43"/>
        <v>21359.52</v>
      </c>
      <c r="K430" s="8">
        <v>5868</v>
      </c>
      <c r="L430" s="8">
        <f t="shared" si="44"/>
        <v>-465528</v>
      </c>
      <c r="M430" s="9">
        <v>41640</v>
      </c>
      <c r="N430" s="7">
        <f t="shared" si="45"/>
        <v>1</v>
      </c>
      <c r="O430" s="10" t="str">
        <f t="shared" si="46"/>
        <v>January</v>
      </c>
      <c r="P430" s="10" t="str">
        <f t="shared" si="47"/>
        <v>2014</v>
      </c>
      <c r="Q430" s="8">
        <f>Table1[[#This Row],[Profit]]/Table1[[#This Row],[Units Sold]]</f>
        <v>-238</v>
      </c>
      <c r="R430" s="27">
        <f>Table1[[#This Row],[Profit]]/Table1[[#This Row],[ Sales]]</f>
        <v>-21.794871794871796</v>
      </c>
      <c r="S430" s="11">
        <f>Table1[[#This Row],[Profit]]/Table1[[#This Row],[COGS]]</f>
        <v>-79.333333333333329</v>
      </c>
      <c r="T430" s="7" t="str">
        <f t="shared" si="48"/>
        <v>low</v>
      </c>
      <c r="U430" s="7" t="str">
        <f>IF(OR(Table1[[#This Row],[Country]]="United states of America",Table1[[#This Row],[Country]]="Canada",Table1[[#This Row],[Country]]="Mexico"),"North America",IF(OR(Table1[[#This Row],[Country]]="France",Table1[[#This Row],[Country]]="Germany"),"Europe","other"))</f>
        <v>North America</v>
      </c>
    </row>
    <row r="431" spans="1:21">
      <c r="A431" s="12" t="s">
        <v>27</v>
      </c>
      <c r="B431" s="12" t="s">
        <v>20</v>
      </c>
      <c r="C431" s="13" t="s">
        <v>31</v>
      </c>
      <c r="D431" s="13" t="s">
        <v>34</v>
      </c>
      <c r="E431" s="12">
        <v>2659</v>
      </c>
      <c r="F431" s="13">
        <v>250</v>
      </c>
      <c r="G431" s="13">
        <v>300</v>
      </c>
      <c r="H431" s="8">
        <f t="shared" si="42"/>
        <v>797700</v>
      </c>
      <c r="I431" s="13">
        <v>71793</v>
      </c>
      <c r="J431" s="8">
        <f t="shared" si="43"/>
        <v>725907</v>
      </c>
      <c r="K431" s="13">
        <v>664750</v>
      </c>
      <c r="L431" s="8">
        <f t="shared" si="44"/>
        <v>132950</v>
      </c>
      <c r="M431" s="14">
        <v>41671</v>
      </c>
      <c r="N431" s="7">
        <f t="shared" si="45"/>
        <v>2</v>
      </c>
      <c r="O431" s="10" t="str">
        <f t="shared" si="46"/>
        <v>February</v>
      </c>
      <c r="P431" s="10" t="str">
        <f t="shared" si="47"/>
        <v>2014</v>
      </c>
      <c r="Q431" s="8">
        <f>Table1[[#This Row],[Profit]]/Table1[[#This Row],[Units Sold]]</f>
        <v>50</v>
      </c>
      <c r="R431" s="27">
        <f>Table1[[#This Row],[Profit]]/Table1[[#This Row],[ Sales]]</f>
        <v>0.18315018315018314</v>
      </c>
      <c r="S431" s="11">
        <f>Table1[[#This Row],[Profit]]/Table1[[#This Row],[COGS]]</f>
        <v>0.2</v>
      </c>
      <c r="T431" s="7" t="str">
        <f t="shared" si="48"/>
        <v>high</v>
      </c>
      <c r="U431" s="7" t="str">
        <f>IF(OR(Table1[[#This Row],[Country]]="United states of America",Table1[[#This Row],[Country]]="Canada",Table1[[#This Row],[Country]]="Mexico"),"North America",IF(OR(Table1[[#This Row],[Country]]="France",Table1[[#This Row],[Country]]="Germany"),"Europe","other"))</f>
        <v>Europe</v>
      </c>
    </row>
    <row r="432" spans="1:21">
      <c r="A432" s="7" t="s">
        <v>16</v>
      </c>
      <c r="B432" s="7" t="s">
        <v>28</v>
      </c>
      <c r="C432" s="8" t="s">
        <v>31</v>
      </c>
      <c r="D432" s="8" t="s">
        <v>34</v>
      </c>
      <c r="E432" s="7">
        <v>1351.5</v>
      </c>
      <c r="F432" s="8">
        <v>250</v>
      </c>
      <c r="G432" s="8">
        <v>350</v>
      </c>
      <c r="H432" s="8">
        <f t="shared" si="42"/>
        <v>473025</v>
      </c>
      <c r="I432" s="8">
        <v>42572.25</v>
      </c>
      <c r="J432" s="8">
        <f t="shared" si="43"/>
        <v>430452.75</v>
      </c>
      <c r="K432" s="8">
        <v>351390</v>
      </c>
      <c r="L432" s="8">
        <f t="shared" si="44"/>
        <v>135150</v>
      </c>
      <c r="M432" s="9">
        <v>41730</v>
      </c>
      <c r="N432" s="7">
        <f t="shared" si="45"/>
        <v>4</v>
      </c>
      <c r="O432" s="10" t="str">
        <f t="shared" si="46"/>
        <v>April</v>
      </c>
      <c r="P432" s="10" t="str">
        <f t="shared" si="47"/>
        <v>2014</v>
      </c>
      <c r="Q432" s="8">
        <f>Table1[[#This Row],[Profit]]/Table1[[#This Row],[Units Sold]]</f>
        <v>100</v>
      </c>
      <c r="R432" s="27">
        <f>Table1[[#This Row],[Profit]]/Table1[[#This Row],[ Sales]]</f>
        <v>0.31397174254317112</v>
      </c>
      <c r="S432" s="11">
        <f>Table1[[#This Row],[Profit]]/Table1[[#This Row],[COGS]]</f>
        <v>0.38461538461538464</v>
      </c>
      <c r="T432" s="7" t="str">
        <f t="shared" si="48"/>
        <v>high</v>
      </c>
      <c r="U432" s="7" t="str">
        <f>IF(OR(Table1[[#This Row],[Country]]="United states of America",Table1[[#This Row],[Country]]="Canada",Table1[[#This Row],[Country]]="Mexico"),"North America",IF(OR(Table1[[#This Row],[Country]]="France",Table1[[#This Row],[Country]]="Germany"),"Europe","other"))</f>
        <v>North America</v>
      </c>
    </row>
    <row r="433" spans="1:21">
      <c r="A433" s="12" t="s">
        <v>25</v>
      </c>
      <c r="B433" s="12" t="s">
        <v>20</v>
      </c>
      <c r="C433" s="13" t="s">
        <v>31</v>
      </c>
      <c r="D433" s="13" t="s">
        <v>34</v>
      </c>
      <c r="E433" s="12">
        <v>880</v>
      </c>
      <c r="F433" s="13">
        <v>250</v>
      </c>
      <c r="G433" s="13">
        <v>12</v>
      </c>
      <c r="H433" s="8">
        <f t="shared" si="42"/>
        <v>10560</v>
      </c>
      <c r="I433" s="13">
        <v>950.4</v>
      </c>
      <c r="J433" s="8">
        <f t="shared" si="43"/>
        <v>9609.6</v>
      </c>
      <c r="K433" s="13">
        <v>2640</v>
      </c>
      <c r="L433" s="8">
        <f t="shared" si="44"/>
        <v>-209440</v>
      </c>
      <c r="M433" s="14">
        <v>41760</v>
      </c>
      <c r="N433" s="7">
        <f t="shared" si="45"/>
        <v>5</v>
      </c>
      <c r="O433" s="10" t="str">
        <f t="shared" si="46"/>
        <v>May</v>
      </c>
      <c r="P433" s="10" t="str">
        <f t="shared" si="47"/>
        <v>2014</v>
      </c>
      <c r="Q433" s="8">
        <f>Table1[[#This Row],[Profit]]/Table1[[#This Row],[Units Sold]]</f>
        <v>-238</v>
      </c>
      <c r="R433" s="27">
        <f>Table1[[#This Row],[Profit]]/Table1[[#This Row],[ Sales]]</f>
        <v>-21.794871794871796</v>
      </c>
      <c r="S433" s="11">
        <f>Table1[[#This Row],[Profit]]/Table1[[#This Row],[COGS]]</f>
        <v>-79.333333333333329</v>
      </c>
      <c r="T433" s="7" t="str">
        <f t="shared" si="48"/>
        <v>low</v>
      </c>
      <c r="U433" s="7" t="str">
        <f>IF(OR(Table1[[#This Row],[Country]]="United states of America",Table1[[#This Row],[Country]]="Canada",Table1[[#This Row],[Country]]="Mexico"),"North America",IF(OR(Table1[[#This Row],[Country]]="France",Table1[[#This Row],[Country]]="Germany"),"Europe","other"))</f>
        <v>Europe</v>
      </c>
    </row>
    <row r="434" spans="1:21">
      <c r="A434" s="7" t="s">
        <v>27</v>
      </c>
      <c r="B434" s="7" t="s">
        <v>28</v>
      </c>
      <c r="C434" s="8" t="s">
        <v>31</v>
      </c>
      <c r="D434" s="8" t="s">
        <v>34</v>
      </c>
      <c r="E434" s="7">
        <v>1867</v>
      </c>
      <c r="F434" s="8">
        <v>250</v>
      </c>
      <c r="G434" s="8">
        <v>300</v>
      </c>
      <c r="H434" s="8">
        <f t="shared" si="42"/>
        <v>560100</v>
      </c>
      <c r="I434" s="8">
        <v>50409</v>
      </c>
      <c r="J434" s="8">
        <f t="shared" si="43"/>
        <v>509691</v>
      </c>
      <c r="K434" s="8">
        <v>466750</v>
      </c>
      <c r="L434" s="8">
        <f t="shared" si="44"/>
        <v>93350</v>
      </c>
      <c r="M434" s="9">
        <v>41883</v>
      </c>
      <c r="N434" s="7">
        <f t="shared" si="45"/>
        <v>9</v>
      </c>
      <c r="O434" s="10" t="str">
        <f t="shared" si="46"/>
        <v>September</v>
      </c>
      <c r="P434" s="10" t="str">
        <f t="shared" si="47"/>
        <v>2014</v>
      </c>
      <c r="Q434" s="8">
        <f>Table1[[#This Row],[Profit]]/Table1[[#This Row],[Units Sold]]</f>
        <v>50</v>
      </c>
      <c r="R434" s="27">
        <f>Table1[[#This Row],[Profit]]/Table1[[#This Row],[ Sales]]</f>
        <v>0.18315018315018314</v>
      </c>
      <c r="S434" s="11">
        <f>Table1[[#This Row],[Profit]]/Table1[[#This Row],[COGS]]</f>
        <v>0.2</v>
      </c>
      <c r="T434" s="7" t="str">
        <f t="shared" si="48"/>
        <v>high</v>
      </c>
      <c r="U434" s="7" t="str">
        <f>IF(OR(Table1[[#This Row],[Country]]="United states of America",Table1[[#This Row],[Country]]="Canada",Table1[[#This Row],[Country]]="Mexico"),"North America",IF(OR(Table1[[#This Row],[Country]]="France",Table1[[#This Row],[Country]]="Germany"),"Europe","other"))</f>
        <v>North America</v>
      </c>
    </row>
    <row r="435" spans="1:21">
      <c r="A435" s="12" t="s">
        <v>25</v>
      </c>
      <c r="B435" s="12" t="s">
        <v>22</v>
      </c>
      <c r="C435" s="13" t="s">
        <v>31</v>
      </c>
      <c r="D435" s="13" t="s">
        <v>34</v>
      </c>
      <c r="E435" s="12">
        <v>2234</v>
      </c>
      <c r="F435" s="13">
        <v>250</v>
      </c>
      <c r="G435" s="13">
        <v>12</v>
      </c>
      <c r="H435" s="8">
        <f t="shared" si="42"/>
        <v>26808</v>
      </c>
      <c r="I435" s="13">
        <v>2412.7199999999998</v>
      </c>
      <c r="J435" s="8">
        <f t="shared" si="43"/>
        <v>24395.279999999999</v>
      </c>
      <c r="K435" s="13">
        <v>6702</v>
      </c>
      <c r="L435" s="8">
        <f t="shared" si="44"/>
        <v>-531692</v>
      </c>
      <c r="M435" s="14">
        <v>41518</v>
      </c>
      <c r="N435" s="7">
        <f t="shared" si="45"/>
        <v>9</v>
      </c>
      <c r="O435" s="10" t="str">
        <f t="shared" si="46"/>
        <v>September</v>
      </c>
      <c r="P435" s="10" t="str">
        <f t="shared" si="47"/>
        <v>2013</v>
      </c>
      <c r="Q435" s="8">
        <f>Table1[[#This Row],[Profit]]/Table1[[#This Row],[Units Sold]]</f>
        <v>-238</v>
      </c>
      <c r="R435" s="27">
        <f>Table1[[#This Row],[Profit]]/Table1[[#This Row],[ Sales]]</f>
        <v>-21.794871794871796</v>
      </c>
      <c r="S435" s="11">
        <f>Table1[[#This Row],[Profit]]/Table1[[#This Row],[COGS]]</f>
        <v>-79.333333333333329</v>
      </c>
      <c r="T435" s="7" t="str">
        <f t="shared" si="48"/>
        <v>low</v>
      </c>
      <c r="U435" s="7" t="str">
        <f>IF(OR(Table1[[#This Row],[Country]]="United states of America",Table1[[#This Row],[Country]]="Canada",Table1[[#This Row],[Country]]="Mexico"),"North America",IF(OR(Table1[[#This Row],[Country]]="France",Table1[[#This Row],[Country]]="Germany"),"Europe","other"))</f>
        <v>Europe</v>
      </c>
    </row>
    <row r="436" spans="1:21">
      <c r="A436" s="7" t="s">
        <v>21</v>
      </c>
      <c r="B436" s="7" t="s">
        <v>22</v>
      </c>
      <c r="C436" s="8" t="s">
        <v>31</v>
      </c>
      <c r="D436" s="8" t="s">
        <v>34</v>
      </c>
      <c r="E436" s="7">
        <v>1227</v>
      </c>
      <c r="F436" s="8">
        <v>250</v>
      </c>
      <c r="G436" s="8">
        <v>15</v>
      </c>
      <c r="H436" s="8">
        <f t="shared" si="42"/>
        <v>18405</v>
      </c>
      <c r="I436" s="8">
        <v>1656.45</v>
      </c>
      <c r="J436" s="8">
        <f t="shared" si="43"/>
        <v>16748.55</v>
      </c>
      <c r="K436" s="8">
        <v>12270</v>
      </c>
      <c r="L436" s="8">
        <f t="shared" si="44"/>
        <v>-288345</v>
      </c>
      <c r="M436" s="9">
        <v>41913</v>
      </c>
      <c r="N436" s="7">
        <f t="shared" si="45"/>
        <v>10</v>
      </c>
      <c r="O436" s="10" t="str">
        <f t="shared" si="46"/>
        <v>October</v>
      </c>
      <c r="P436" s="10" t="str">
        <f t="shared" si="47"/>
        <v>2014</v>
      </c>
      <c r="Q436" s="8">
        <f>Table1[[#This Row],[Profit]]/Table1[[#This Row],[Units Sold]]</f>
        <v>-235</v>
      </c>
      <c r="R436" s="27">
        <f>Table1[[#This Row],[Profit]]/Table1[[#This Row],[ Sales]]</f>
        <v>-17.216117216117215</v>
      </c>
      <c r="S436" s="11">
        <f>Table1[[#This Row],[Profit]]/Table1[[#This Row],[COGS]]</f>
        <v>-23.5</v>
      </c>
      <c r="T436" s="7" t="str">
        <f t="shared" si="48"/>
        <v>low</v>
      </c>
      <c r="U436" s="7" t="str">
        <f>IF(OR(Table1[[#This Row],[Country]]="United states of America",Table1[[#This Row],[Country]]="Canada",Table1[[#This Row],[Country]]="Mexico"),"North America",IF(OR(Table1[[#This Row],[Country]]="France",Table1[[#This Row],[Country]]="Germany"),"Europe","other"))</f>
        <v>Europe</v>
      </c>
    </row>
    <row r="437" spans="1:21">
      <c r="A437" s="12" t="s">
        <v>26</v>
      </c>
      <c r="B437" s="12" t="s">
        <v>23</v>
      </c>
      <c r="C437" s="13" t="s">
        <v>31</v>
      </c>
      <c r="D437" s="13" t="s">
        <v>34</v>
      </c>
      <c r="E437" s="12">
        <v>877</v>
      </c>
      <c r="F437" s="13">
        <v>250</v>
      </c>
      <c r="G437" s="13">
        <v>125</v>
      </c>
      <c r="H437" s="8">
        <f t="shared" si="42"/>
        <v>109625</v>
      </c>
      <c r="I437" s="13">
        <v>9866.25</v>
      </c>
      <c r="J437" s="8">
        <f t="shared" si="43"/>
        <v>99758.75</v>
      </c>
      <c r="K437" s="13">
        <v>105240</v>
      </c>
      <c r="L437" s="8">
        <f t="shared" si="44"/>
        <v>-109625</v>
      </c>
      <c r="M437" s="14">
        <v>41944</v>
      </c>
      <c r="N437" s="7">
        <f t="shared" si="45"/>
        <v>11</v>
      </c>
      <c r="O437" s="10" t="str">
        <f t="shared" si="46"/>
        <v>November</v>
      </c>
      <c r="P437" s="10" t="str">
        <f t="shared" si="47"/>
        <v>2014</v>
      </c>
      <c r="Q437" s="8">
        <f>Table1[[#This Row],[Profit]]/Table1[[#This Row],[Units Sold]]</f>
        <v>-125</v>
      </c>
      <c r="R437" s="27">
        <f>Table1[[#This Row],[Profit]]/Table1[[#This Row],[ Sales]]</f>
        <v>-1.098901098901099</v>
      </c>
      <c r="S437" s="11">
        <f>Table1[[#This Row],[Profit]]/Table1[[#This Row],[COGS]]</f>
        <v>-1.0416666666666667</v>
      </c>
      <c r="T437" s="7" t="str">
        <f t="shared" si="48"/>
        <v>mid</v>
      </c>
      <c r="U437" s="7" t="str">
        <f>IF(OR(Table1[[#This Row],[Country]]="United states of America",Table1[[#This Row],[Country]]="Canada",Table1[[#This Row],[Country]]="Mexico"),"North America",IF(OR(Table1[[#This Row],[Country]]="France",Table1[[#This Row],[Country]]="Germany"),"Europe","other"))</f>
        <v>North America</v>
      </c>
    </row>
    <row r="438" spans="1:21">
      <c r="A438" s="7" t="s">
        <v>16</v>
      </c>
      <c r="B438" s="7" t="s">
        <v>28</v>
      </c>
      <c r="C438" s="8" t="s">
        <v>32</v>
      </c>
      <c r="D438" s="8" t="s">
        <v>34</v>
      </c>
      <c r="E438" s="7">
        <v>2071</v>
      </c>
      <c r="F438" s="8">
        <v>260</v>
      </c>
      <c r="G438" s="8">
        <v>350</v>
      </c>
      <c r="H438" s="8">
        <f t="shared" si="42"/>
        <v>724850</v>
      </c>
      <c r="I438" s="8">
        <v>65236.5</v>
      </c>
      <c r="J438" s="8">
        <f t="shared" si="43"/>
        <v>659613.5</v>
      </c>
      <c r="K438" s="8">
        <v>538460</v>
      </c>
      <c r="L438" s="8">
        <f t="shared" si="44"/>
        <v>186390</v>
      </c>
      <c r="M438" s="9">
        <v>41883</v>
      </c>
      <c r="N438" s="7">
        <f t="shared" si="45"/>
        <v>9</v>
      </c>
      <c r="O438" s="10" t="str">
        <f t="shared" si="46"/>
        <v>September</v>
      </c>
      <c r="P438" s="10" t="str">
        <f t="shared" si="47"/>
        <v>2014</v>
      </c>
      <c r="Q438" s="8">
        <f>Table1[[#This Row],[Profit]]/Table1[[#This Row],[Units Sold]]</f>
        <v>90</v>
      </c>
      <c r="R438" s="27">
        <f>Table1[[#This Row],[Profit]]/Table1[[#This Row],[ Sales]]</f>
        <v>0.28257456828885402</v>
      </c>
      <c r="S438" s="11">
        <f>Table1[[#This Row],[Profit]]/Table1[[#This Row],[COGS]]</f>
        <v>0.34615384615384615</v>
      </c>
      <c r="T438" s="7" t="str">
        <f t="shared" si="48"/>
        <v>high</v>
      </c>
      <c r="U438" s="7" t="str">
        <f>IF(OR(Table1[[#This Row],[Country]]="United states of America",Table1[[#This Row],[Country]]="Canada",Table1[[#This Row],[Country]]="Mexico"),"North America",IF(OR(Table1[[#This Row],[Country]]="France",Table1[[#This Row],[Country]]="Germany"),"Europe","other"))</f>
        <v>North America</v>
      </c>
    </row>
    <row r="439" spans="1:21">
      <c r="A439" s="12" t="s">
        <v>16</v>
      </c>
      <c r="B439" s="12" t="s">
        <v>17</v>
      </c>
      <c r="C439" s="13" t="s">
        <v>32</v>
      </c>
      <c r="D439" s="13" t="s">
        <v>34</v>
      </c>
      <c r="E439" s="12">
        <v>1269</v>
      </c>
      <c r="F439" s="13">
        <v>260</v>
      </c>
      <c r="G439" s="13">
        <v>350</v>
      </c>
      <c r="H439" s="8">
        <f t="shared" si="42"/>
        <v>444150</v>
      </c>
      <c r="I439" s="13">
        <v>39973.5</v>
      </c>
      <c r="J439" s="8">
        <f t="shared" si="43"/>
        <v>404176.5</v>
      </c>
      <c r="K439" s="13">
        <v>329940</v>
      </c>
      <c r="L439" s="8">
        <f t="shared" si="44"/>
        <v>114210</v>
      </c>
      <c r="M439" s="14">
        <v>41913</v>
      </c>
      <c r="N439" s="7">
        <f t="shared" si="45"/>
        <v>10</v>
      </c>
      <c r="O439" s="10" t="str">
        <f t="shared" si="46"/>
        <v>October</v>
      </c>
      <c r="P439" s="10" t="str">
        <f t="shared" si="47"/>
        <v>2014</v>
      </c>
      <c r="Q439" s="8">
        <f>Table1[[#This Row],[Profit]]/Table1[[#This Row],[Units Sold]]</f>
        <v>90</v>
      </c>
      <c r="R439" s="27">
        <f>Table1[[#This Row],[Profit]]/Table1[[#This Row],[ Sales]]</f>
        <v>0.28257456828885402</v>
      </c>
      <c r="S439" s="11">
        <f>Table1[[#This Row],[Profit]]/Table1[[#This Row],[COGS]]</f>
        <v>0.34615384615384615</v>
      </c>
      <c r="T439" s="7" t="str">
        <f t="shared" si="48"/>
        <v>high</v>
      </c>
      <c r="U439" s="7" t="str">
        <f>IF(OR(Table1[[#This Row],[Country]]="United states of America",Table1[[#This Row],[Country]]="Canada",Table1[[#This Row],[Country]]="Mexico"),"North America",IF(OR(Table1[[#This Row],[Country]]="France",Table1[[#This Row],[Country]]="Germany"),"Europe","other"))</f>
        <v>North America</v>
      </c>
    </row>
    <row r="440" spans="1:21">
      <c r="A440" s="7" t="s">
        <v>21</v>
      </c>
      <c r="B440" s="7" t="s">
        <v>20</v>
      </c>
      <c r="C440" s="8" t="s">
        <v>32</v>
      </c>
      <c r="D440" s="8" t="s">
        <v>34</v>
      </c>
      <c r="E440" s="7">
        <v>970</v>
      </c>
      <c r="F440" s="8">
        <v>260</v>
      </c>
      <c r="G440" s="8">
        <v>15</v>
      </c>
      <c r="H440" s="8">
        <f t="shared" si="42"/>
        <v>14550</v>
      </c>
      <c r="I440" s="8">
        <v>1309.5</v>
      </c>
      <c r="J440" s="8">
        <f t="shared" si="43"/>
        <v>13240.5</v>
      </c>
      <c r="K440" s="8">
        <v>9700</v>
      </c>
      <c r="L440" s="8">
        <f t="shared" si="44"/>
        <v>-237650</v>
      </c>
      <c r="M440" s="9">
        <v>41579</v>
      </c>
      <c r="N440" s="7">
        <f t="shared" si="45"/>
        <v>11</v>
      </c>
      <c r="O440" s="10" t="str">
        <f t="shared" si="46"/>
        <v>November</v>
      </c>
      <c r="P440" s="10" t="str">
        <f t="shared" si="47"/>
        <v>2013</v>
      </c>
      <c r="Q440" s="8">
        <f>Table1[[#This Row],[Profit]]/Table1[[#This Row],[Units Sold]]</f>
        <v>-245</v>
      </c>
      <c r="R440" s="27">
        <f>Table1[[#This Row],[Profit]]/Table1[[#This Row],[ Sales]]</f>
        <v>-17.948717948717949</v>
      </c>
      <c r="S440" s="11">
        <f>Table1[[#This Row],[Profit]]/Table1[[#This Row],[COGS]]</f>
        <v>-24.5</v>
      </c>
      <c r="T440" s="7" t="str">
        <f t="shared" si="48"/>
        <v>low</v>
      </c>
      <c r="U440" s="7" t="str">
        <f>IF(OR(Table1[[#This Row],[Country]]="United states of America",Table1[[#This Row],[Country]]="Canada",Table1[[#This Row],[Country]]="Mexico"),"North America",IF(OR(Table1[[#This Row],[Country]]="France",Table1[[#This Row],[Country]]="Germany"),"Europe","other"))</f>
        <v>Europe</v>
      </c>
    </row>
    <row r="441" spans="1:21">
      <c r="A441" s="12" t="s">
        <v>16</v>
      </c>
      <c r="B441" s="12" t="s">
        <v>23</v>
      </c>
      <c r="C441" s="13" t="s">
        <v>32</v>
      </c>
      <c r="D441" s="13" t="s">
        <v>34</v>
      </c>
      <c r="E441" s="12">
        <v>1694</v>
      </c>
      <c r="F441" s="13">
        <v>260</v>
      </c>
      <c r="G441" s="13">
        <v>20</v>
      </c>
      <c r="H441" s="8">
        <f t="shared" si="42"/>
        <v>33880</v>
      </c>
      <c r="I441" s="13">
        <v>3049.2</v>
      </c>
      <c r="J441" s="8">
        <f t="shared" si="43"/>
        <v>30830.799999999999</v>
      </c>
      <c r="K441" s="13">
        <v>16940</v>
      </c>
      <c r="L441" s="8">
        <f t="shared" si="44"/>
        <v>-406560</v>
      </c>
      <c r="M441" s="14">
        <v>41944</v>
      </c>
      <c r="N441" s="7">
        <f t="shared" si="45"/>
        <v>11</v>
      </c>
      <c r="O441" s="10" t="str">
        <f t="shared" si="46"/>
        <v>November</v>
      </c>
      <c r="P441" s="10" t="str">
        <f t="shared" si="47"/>
        <v>2014</v>
      </c>
      <c r="Q441" s="8">
        <f>Table1[[#This Row],[Profit]]/Table1[[#This Row],[Units Sold]]</f>
        <v>-240</v>
      </c>
      <c r="R441" s="27">
        <f>Table1[[#This Row],[Profit]]/Table1[[#This Row],[ Sales]]</f>
        <v>-13.186813186813188</v>
      </c>
      <c r="S441" s="11">
        <f>Table1[[#This Row],[Profit]]/Table1[[#This Row],[COGS]]</f>
        <v>-24</v>
      </c>
      <c r="T441" s="7" t="str">
        <f t="shared" si="48"/>
        <v>low</v>
      </c>
      <c r="U441" s="7" t="str">
        <f>IF(OR(Table1[[#This Row],[Country]]="United states of America",Table1[[#This Row],[Country]]="Canada",Table1[[#This Row],[Country]]="Mexico"),"North America",IF(OR(Table1[[#This Row],[Country]]="France",Table1[[#This Row],[Country]]="Germany"),"Europe","other"))</f>
        <v>North America</v>
      </c>
    </row>
    <row r="442" spans="1:21">
      <c r="A442" s="7" t="s">
        <v>16</v>
      </c>
      <c r="B442" s="7" t="s">
        <v>20</v>
      </c>
      <c r="C442" s="8" t="s">
        <v>18</v>
      </c>
      <c r="D442" s="8" t="s">
        <v>34</v>
      </c>
      <c r="E442" s="7">
        <v>663</v>
      </c>
      <c r="F442" s="8">
        <v>3</v>
      </c>
      <c r="G442" s="8">
        <v>20</v>
      </c>
      <c r="H442" s="8">
        <f t="shared" si="42"/>
        <v>13260</v>
      </c>
      <c r="I442" s="8">
        <v>1193.4000000000001</v>
      </c>
      <c r="J442" s="8">
        <f t="shared" si="43"/>
        <v>12066.6</v>
      </c>
      <c r="K442" s="8">
        <v>6630</v>
      </c>
      <c r="L442" s="8">
        <f t="shared" si="44"/>
        <v>11271</v>
      </c>
      <c r="M442" s="9">
        <v>41760</v>
      </c>
      <c r="N442" s="7">
        <f t="shared" si="45"/>
        <v>5</v>
      </c>
      <c r="O442" s="10" t="str">
        <f t="shared" si="46"/>
        <v>May</v>
      </c>
      <c r="P442" s="10" t="str">
        <f t="shared" si="47"/>
        <v>2014</v>
      </c>
      <c r="Q442" s="8">
        <f>Table1[[#This Row],[Profit]]/Table1[[#This Row],[Units Sold]]</f>
        <v>17</v>
      </c>
      <c r="R442" s="27">
        <f>Table1[[#This Row],[Profit]]/Table1[[#This Row],[ Sales]]</f>
        <v>0.93406593406593408</v>
      </c>
      <c r="S442" s="11">
        <f>Table1[[#This Row],[Profit]]/Table1[[#This Row],[COGS]]</f>
        <v>1.7</v>
      </c>
      <c r="T442" s="7" t="str">
        <f t="shared" si="48"/>
        <v>low</v>
      </c>
      <c r="U442" s="7" t="str">
        <f>IF(OR(Table1[[#This Row],[Country]]="United states of America",Table1[[#This Row],[Country]]="Canada",Table1[[#This Row],[Country]]="Mexico"),"North America",IF(OR(Table1[[#This Row],[Country]]="France",Table1[[#This Row],[Country]]="Germany"),"Europe","other"))</f>
        <v>Europe</v>
      </c>
    </row>
    <row r="443" spans="1:21">
      <c r="A443" s="12" t="s">
        <v>16</v>
      </c>
      <c r="B443" s="12" t="s">
        <v>17</v>
      </c>
      <c r="C443" s="13" t="s">
        <v>18</v>
      </c>
      <c r="D443" s="13" t="s">
        <v>34</v>
      </c>
      <c r="E443" s="12">
        <v>819</v>
      </c>
      <c r="F443" s="13">
        <v>3</v>
      </c>
      <c r="G443" s="13">
        <v>7</v>
      </c>
      <c r="H443" s="8">
        <f t="shared" si="42"/>
        <v>5733</v>
      </c>
      <c r="I443" s="13">
        <v>515.97</v>
      </c>
      <c r="J443" s="8">
        <f t="shared" si="43"/>
        <v>5217.03</v>
      </c>
      <c r="K443" s="13">
        <v>4095</v>
      </c>
      <c r="L443" s="8">
        <f t="shared" si="44"/>
        <v>3276</v>
      </c>
      <c r="M443" s="14">
        <v>41821</v>
      </c>
      <c r="N443" s="7">
        <f t="shared" si="45"/>
        <v>7</v>
      </c>
      <c r="O443" s="10" t="str">
        <f t="shared" si="46"/>
        <v>July</v>
      </c>
      <c r="P443" s="10" t="str">
        <f t="shared" si="47"/>
        <v>2014</v>
      </c>
      <c r="Q443" s="8">
        <f>Table1[[#This Row],[Profit]]/Table1[[#This Row],[Units Sold]]</f>
        <v>4</v>
      </c>
      <c r="R443" s="27">
        <f>Table1[[#This Row],[Profit]]/Table1[[#This Row],[ Sales]]</f>
        <v>0.62794348508634223</v>
      </c>
      <c r="S443" s="11">
        <f>Table1[[#This Row],[Profit]]/Table1[[#This Row],[COGS]]</f>
        <v>0.8</v>
      </c>
      <c r="T443" s="7" t="str">
        <f t="shared" si="48"/>
        <v>low</v>
      </c>
      <c r="U443" s="7" t="str">
        <f>IF(OR(Table1[[#This Row],[Country]]="United states of America",Table1[[#This Row],[Country]]="Canada",Table1[[#This Row],[Country]]="Mexico"),"North America",IF(OR(Table1[[#This Row],[Country]]="France",Table1[[#This Row],[Country]]="Germany"),"Europe","other"))</f>
        <v>North America</v>
      </c>
    </row>
    <row r="444" spans="1:21">
      <c r="A444" s="7" t="s">
        <v>25</v>
      </c>
      <c r="B444" s="7" t="s">
        <v>20</v>
      </c>
      <c r="C444" s="8" t="s">
        <v>18</v>
      </c>
      <c r="D444" s="8" t="s">
        <v>34</v>
      </c>
      <c r="E444" s="7">
        <v>1580</v>
      </c>
      <c r="F444" s="8">
        <v>3</v>
      </c>
      <c r="G444" s="8">
        <v>12</v>
      </c>
      <c r="H444" s="8">
        <f t="shared" si="42"/>
        <v>18960</v>
      </c>
      <c r="I444" s="8">
        <v>1706.4</v>
      </c>
      <c r="J444" s="8">
        <f t="shared" si="43"/>
        <v>17253.599999999999</v>
      </c>
      <c r="K444" s="8">
        <v>4740</v>
      </c>
      <c r="L444" s="8">
        <f t="shared" si="44"/>
        <v>14220</v>
      </c>
      <c r="M444" s="9">
        <v>41883</v>
      </c>
      <c r="N444" s="7">
        <f t="shared" si="45"/>
        <v>9</v>
      </c>
      <c r="O444" s="10" t="str">
        <f t="shared" si="46"/>
        <v>September</v>
      </c>
      <c r="P444" s="10" t="str">
        <f t="shared" si="47"/>
        <v>2014</v>
      </c>
      <c r="Q444" s="8">
        <f>Table1[[#This Row],[Profit]]/Table1[[#This Row],[Units Sold]]</f>
        <v>9</v>
      </c>
      <c r="R444" s="27">
        <f>Table1[[#This Row],[Profit]]/Table1[[#This Row],[ Sales]]</f>
        <v>0.82417582417582425</v>
      </c>
      <c r="S444" s="11">
        <f>Table1[[#This Row],[Profit]]/Table1[[#This Row],[COGS]]</f>
        <v>3</v>
      </c>
      <c r="T444" s="7" t="str">
        <f t="shared" si="48"/>
        <v>low</v>
      </c>
      <c r="U444" s="7" t="str">
        <f>IF(OR(Table1[[#This Row],[Country]]="United states of America",Table1[[#This Row],[Country]]="Canada",Table1[[#This Row],[Country]]="Mexico"),"North America",IF(OR(Table1[[#This Row],[Country]]="France",Table1[[#This Row],[Country]]="Germany"),"Europe","other"))</f>
        <v>Europe</v>
      </c>
    </row>
    <row r="445" spans="1:21">
      <c r="A445" s="12" t="s">
        <v>16</v>
      </c>
      <c r="B445" s="12" t="s">
        <v>23</v>
      </c>
      <c r="C445" s="13" t="s">
        <v>18</v>
      </c>
      <c r="D445" s="13" t="s">
        <v>34</v>
      </c>
      <c r="E445" s="12">
        <v>521</v>
      </c>
      <c r="F445" s="13">
        <v>3</v>
      </c>
      <c r="G445" s="13">
        <v>7</v>
      </c>
      <c r="H445" s="8">
        <f t="shared" si="42"/>
        <v>3647</v>
      </c>
      <c r="I445" s="13">
        <v>328.23</v>
      </c>
      <c r="J445" s="8">
        <f t="shared" si="43"/>
        <v>3318.77</v>
      </c>
      <c r="K445" s="13">
        <v>2605</v>
      </c>
      <c r="L445" s="8">
        <f t="shared" si="44"/>
        <v>2084</v>
      </c>
      <c r="M445" s="14">
        <v>41974</v>
      </c>
      <c r="N445" s="7">
        <f t="shared" si="45"/>
        <v>12</v>
      </c>
      <c r="O445" s="10" t="str">
        <f t="shared" si="46"/>
        <v>December</v>
      </c>
      <c r="P445" s="10" t="str">
        <f t="shared" si="47"/>
        <v>2014</v>
      </c>
      <c r="Q445" s="8">
        <f>Table1[[#This Row],[Profit]]/Table1[[#This Row],[Units Sold]]</f>
        <v>4</v>
      </c>
      <c r="R445" s="27">
        <f>Table1[[#This Row],[Profit]]/Table1[[#This Row],[ Sales]]</f>
        <v>0.62794348508634223</v>
      </c>
      <c r="S445" s="11">
        <f>Table1[[#This Row],[Profit]]/Table1[[#This Row],[COGS]]</f>
        <v>0.8</v>
      </c>
      <c r="T445" s="7" t="str">
        <f t="shared" si="48"/>
        <v>low</v>
      </c>
      <c r="U445" s="7" t="str">
        <f>IF(OR(Table1[[#This Row],[Country]]="United states of America",Table1[[#This Row],[Country]]="Canada",Table1[[#This Row],[Country]]="Mexico"),"North America",IF(OR(Table1[[#This Row],[Country]]="France",Table1[[#This Row],[Country]]="Germany"),"Europe","other"))</f>
        <v>North America</v>
      </c>
    </row>
    <row r="446" spans="1:21">
      <c r="A446" s="7" t="s">
        <v>16</v>
      </c>
      <c r="B446" s="7" t="s">
        <v>28</v>
      </c>
      <c r="C446" s="8" t="s">
        <v>29</v>
      </c>
      <c r="D446" s="8" t="s">
        <v>34</v>
      </c>
      <c r="E446" s="7">
        <v>973</v>
      </c>
      <c r="F446" s="8">
        <v>10</v>
      </c>
      <c r="G446" s="8">
        <v>20</v>
      </c>
      <c r="H446" s="8">
        <f t="shared" si="42"/>
        <v>19460</v>
      </c>
      <c r="I446" s="8">
        <v>1751.4</v>
      </c>
      <c r="J446" s="8">
        <f t="shared" si="43"/>
        <v>17708.599999999999</v>
      </c>
      <c r="K446" s="8">
        <v>9730</v>
      </c>
      <c r="L446" s="8">
        <f t="shared" si="44"/>
        <v>9730</v>
      </c>
      <c r="M446" s="9">
        <v>41699</v>
      </c>
      <c r="N446" s="7">
        <f t="shared" si="45"/>
        <v>3</v>
      </c>
      <c r="O446" s="10" t="str">
        <f t="shared" si="46"/>
        <v>March</v>
      </c>
      <c r="P446" s="10" t="str">
        <f t="shared" si="47"/>
        <v>2014</v>
      </c>
      <c r="Q446" s="8">
        <f>Table1[[#This Row],[Profit]]/Table1[[#This Row],[Units Sold]]</f>
        <v>10</v>
      </c>
      <c r="R446" s="27">
        <f>Table1[[#This Row],[Profit]]/Table1[[#This Row],[ Sales]]</f>
        <v>0.5494505494505495</v>
      </c>
      <c r="S446" s="11">
        <f>Table1[[#This Row],[Profit]]/Table1[[#This Row],[COGS]]</f>
        <v>1</v>
      </c>
      <c r="T446" s="7" t="str">
        <f t="shared" si="48"/>
        <v>low</v>
      </c>
      <c r="U446" s="7" t="str">
        <f>IF(OR(Table1[[#This Row],[Country]]="United states of America",Table1[[#This Row],[Country]]="Canada",Table1[[#This Row],[Country]]="Mexico"),"North America",IF(OR(Table1[[#This Row],[Country]]="France",Table1[[#This Row],[Country]]="Germany"),"Europe","other"))</f>
        <v>North America</v>
      </c>
    </row>
    <row r="447" spans="1:21">
      <c r="A447" s="12" t="s">
        <v>16</v>
      </c>
      <c r="B447" s="12" t="s">
        <v>23</v>
      </c>
      <c r="C447" s="13" t="s">
        <v>29</v>
      </c>
      <c r="D447" s="13" t="s">
        <v>34</v>
      </c>
      <c r="E447" s="12">
        <v>1038</v>
      </c>
      <c r="F447" s="13">
        <v>10</v>
      </c>
      <c r="G447" s="13">
        <v>20</v>
      </c>
      <c r="H447" s="8">
        <f t="shared" si="42"/>
        <v>20760</v>
      </c>
      <c r="I447" s="13">
        <v>1868.4</v>
      </c>
      <c r="J447" s="8">
        <f t="shared" si="43"/>
        <v>18891.599999999999</v>
      </c>
      <c r="K447" s="13">
        <v>10380</v>
      </c>
      <c r="L447" s="8">
        <f t="shared" si="44"/>
        <v>10380</v>
      </c>
      <c r="M447" s="14">
        <v>41791</v>
      </c>
      <c r="N447" s="7">
        <f t="shared" si="45"/>
        <v>6</v>
      </c>
      <c r="O447" s="10" t="str">
        <f t="shared" si="46"/>
        <v>June</v>
      </c>
      <c r="P447" s="10" t="str">
        <f t="shared" si="47"/>
        <v>2014</v>
      </c>
      <c r="Q447" s="8">
        <f>Table1[[#This Row],[Profit]]/Table1[[#This Row],[Units Sold]]</f>
        <v>10</v>
      </c>
      <c r="R447" s="27">
        <f>Table1[[#This Row],[Profit]]/Table1[[#This Row],[ Sales]]</f>
        <v>0.5494505494505495</v>
      </c>
      <c r="S447" s="11">
        <f>Table1[[#This Row],[Profit]]/Table1[[#This Row],[COGS]]</f>
        <v>1</v>
      </c>
      <c r="T447" s="7" t="str">
        <f t="shared" si="48"/>
        <v>low</v>
      </c>
      <c r="U447" s="7" t="str">
        <f>IF(OR(Table1[[#This Row],[Country]]="United states of America",Table1[[#This Row],[Country]]="Canada",Table1[[#This Row],[Country]]="Mexico"),"North America",IF(OR(Table1[[#This Row],[Country]]="France",Table1[[#This Row],[Country]]="Germany"),"Europe","other"))</f>
        <v>North America</v>
      </c>
    </row>
    <row r="448" spans="1:21">
      <c r="A448" s="7" t="s">
        <v>16</v>
      </c>
      <c r="B448" s="7" t="s">
        <v>20</v>
      </c>
      <c r="C448" s="8" t="s">
        <v>29</v>
      </c>
      <c r="D448" s="8" t="s">
        <v>34</v>
      </c>
      <c r="E448" s="7">
        <v>360</v>
      </c>
      <c r="F448" s="8">
        <v>10</v>
      </c>
      <c r="G448" s="8">
        <v>7</v>
      </c>
      <c r="H448" s="8">
        <f t="shared" si="42"/>
        <v>2520</v>
      </c>
      <c r="I448" s="8">
        <v>226.8</v>
      </c>
      <c r="J448" s="8">
        <f t="shared" si="43"/>
        <v>2293.1999999999998</v>
      </c>
      <c r="K448" s="8">
        <v>1800</v>
      </c>
      <c r="L448" s="8">
        <f t="shared" si="44"/>
        <v>-1080</v>
      </c>
      <c r="M448" s="9">
        <v>41913</v>
      </c>
      <c r="N448" s="7">
        <f t="shared" si="45"/>
        <v>10</v>
      </c>
      <c r="O448" s="10" t="str">
        <f t="shared" si="46"/>
        <v>October</v>
      </c>
      <c r="P448" s="10" t="str">
        <f t="shared" si="47"/>
        <v>2014</v>
      </c>
      <c r="Q448" s="8">
        <f>Table1[[#This Row],[Profit]]/Table1[[#This Row],[Units Sold]]</f>
        <v>-3</v>
      </c>
      <c r="R448" s="27">
        <f>Table1[[#This Row],[Profit]]/Table1[[#This Row],[ Sales]]</f>
        <v>-0.4709576138147567</v>
      </c>
      <c r="S448" s="11">
        <f>Table1[[#This Row],[Profit]]/Table1[[#This Row],[COGS]]</f>
        <v>-0.6</v>
      </c>
      <c r="T448" s="7" t="str">
        <f t="shared" si="48"/>
        <v>low</v>
      </c>
      <c r="U448" s="7" t="str">
        <f>IF(OR(Table1[[#This Row],[Country]]="United states of America",Table1[[#This Row],[Country]]="Canada",Table1[[#This Row],[Country]]="Mexico"),"North America",IF(OR(Table1[[#This Row],[Country]]="France",Table1[[#This Row],[Country]]="Germany"),"Europe","other"))</f>
        <v>Europe</v>
      </c>
    </row>
    <row r="449" spans="1:21">
      <c r="A449" s="12" t="s">
        <v>25</v>
      </c>
      <c r="B449" s="12" t="s">
        <v>22</v>
      </c>
      <c r="C449" s="13" t="s">
        <v>30</v>
      </c>
      <c r="D449" s="13" t="s">
        <v>34</v>
      </c>
      <c r="E449" s="12">
        <v>1967</v>
      </c>
      <c r="F449" s="13">
        <v>120</v>
      </c>
      <c r="G449" s="13">
        <v>12</v>
      </c>
      <c r="H449" s="8">
        <f t="shared" si="42"/>
        <v>23604</v>
      </c>
      <c r="I449" s="13">
        <v>2124.36</v>
      </c>
      <c r="J449" s="8">
        <f t="shared" si="43"/>
        <v>21479.64</v>
      </c>
      <c r="K449" s="13">
        <v>5901</v>
      </c>
      <c r="L449" s="8">
        <f t="shared" si="44"/>
        <v>-212436</v>
      </c>
      <c r="M449" s="14">
        <v>41699</v>
      </c>
      <c r="N449" s="7">
        <f t="shared" si="45"/>
        <v>3</v>
      </c>
      <c r="O449" s="10" t="str">
        <f t="shared" si="46"/>
        <v>March</v>
      </c>
      <c r="P449" s="10" t="str">
        <f t="shared" si="47"/>
        <v>2014</v>
      </c>
      <c r="Q449" s="8">
        <f>Table1[[#This Row],[Profit]]/Table1[[#This Row],[Units Sold]]</f>
        <v>-108</v>
      </c>
      <c r="R449" s="27">
        <f>Table1[[#This Row],[Profit]]/Table1[[#This Row],[ Sales]]</f>
        <v>-9.8901098901098905</v>
      </c>
      <c r="S449" s="11">
        <f>Table1[[#This Row],[Profit]]/Table1[[#This Row],[COGS]]</f>
        <v>-36</v>
      </c>
      <c r="T449" s="7" t="str">
        <f t="shared" si="48"/>
        <v>low</v>
      </c>
      <c r="U449" s="7" t="str">
        <f>IF(OR(Table1[[#This Row],[Country]]="United states of America",Table1[[#This Row],[Country]]="Canada",Table1[[#This Row],[Country]]="Mexico"),"North America",IF(OR(Table1[[#This Row],[Country]]="France",Table1[[#This Row],[Country]]="Germany"),"Europe","other"))</f>
        <v>Europe</v>
      </c>
    </row>
    <row r="450" spans="1:21">
      <c r="A450" s="7" t="s">
        <v>21</v>
      </c>
      <c r="B450" s="7" t="s">
        <v>23</v>
      </c>
      <c r="C450" s="8" t="s">
        <v>30</v>
      </c>
      <c r="D450" s="8" t="s">
        <v>34</v>
      </c>
      <c r="E450" s="7">
        <v>2628</v>
      </c>
      <c r="F450" s="8">
        <v>120</v>
      </c>
      <c r="G450" s="8">
        <v>15</v>
      </c>
      <c r="H450" s="8">
        <f t="shared" si="42"/>
        <v>39420</v>
      </c>
      <c r="I450" s="8">
        <v>3547.8</v>
      </c>
      <c r="J450" s="8">
        <f t="shared" si="43"/>
        <v>35872.199999999997</v>
      </c>
      <c r="K450" s="8">
        <v>26280</v>
      </c>
      <c r="L450" s="8">
        <f t="shared" si="44"/>
        <v>-275940</v>
      </c>
      <c r="M450" s="9">
        <v>41730</v>
      </c>
      <c r="N450" s="7">
        <f t="shared" si="45"/>
        <v>4</v>
      </c>
      <c r="O450" s="10" t="str">
        <f t="shared" si="46"/>
        <v>April</v>
      </c>
      <c r="P450" s="10" t="str">
        <f t="shared" si="47"/>
        <v>2014</v>
      </c>
      <c r="Q450" s="8">
        <f>Table1[[#This Row],[Profit]]/Table1[[#This Row],[Units Sold]]</f>
        <v>-105</v>
      </c>
      <c r="R450" s="27">
        <f>Table1[[#This Row],[Profit]]/Table1[[#This Row],[ Sales]]</f>
        <v>-7.6923076923076925</v>
      </c>
      <c r="S450" s="11">
        <f>Table1[[#This Row],[Profit]]/Table1[[#This Row],[COGS]]</f>
        <v>-10.5</v>
      </c>
      <c r="T450" s="7" t="str">
        <f t="shared" si="48"/>
        <v>low</v>
      </c>
      <c r="U450" s="7" t="str">
        <f>IF(OR(Table1[[#This Row],[Country]]="United states of America",Table1[[#This Row],[Country]]="Canada",Table1[[#This Row],[Country]]="Mexico"),"North America",IF(OR(Table1[[#This Row],[Country]]="France",Table1[[#This Row],[Country]]="Germany"),"Europe","other"))</f>
        <v>North America</v>
      </c>
    </row>
    <row r="451" spans="1:21">
      <c r="A451" s="12" t="s">
        <v>16</v>
      </c>
      <c r="B451" s="12" t="s">
        <v>20</v>
      </c>
      <c r="C451" s="13" t="s">
        <v>31</v>
      </c>
      <c r="D451" s="13" t="s">
        <v>34</v>
      </c>
      <c r="E451" s="12">
        <v>360</v>
      </c>
      <c r="F451" s="13">
        <v>250</v>
      </c>
      <c r="G451" s="13">
        <v>7</v>
      </c>
      <c r="H451" s="8">
        <f t="shared" ref="H451:H514" si="49">E451*G451</f>
        <v>2520</v>
      </c>
      <c r="I451" s="13">
        <v>226.8</v>
      </c>
      <c r="J451" s="8">
        <f t="shared" ref="J451:J514" si="50">H451-I451</f>
        <v>2293.1999999999998</v>
      </c>
      <c r="K451" s="13">
        <v>1800</v>
      </c>
      <c r="L451" s="8">
        <f t="shared" ref="L451:L514" si="51">(E451*G451)-(E451*F451)</f>
        <v>-87480</v>
      </c>
      <c r="M451" s="14">
        <v>41913</v>
      </c>
      <c r="N451" s="7">
        <f t="shared" ref="N451:N514" si="52">MONTH(M451)</f>
        <v>10</v>
      </c>
      <c r="O451" s="10" t="str">
        <f t="shared" ref="O451:O514" si="53">TEXT(M451, "mmmm")</f>
        <v>October</v>
      </c>
      <c r="P451" s="10" t="str">
        <f t="shared" ref="P451:P514" si="54">TEXT(M451,"yyyy")</f>
        <v>2014</v>
      </c>
      <c r="Q451" s="8">
        <f>Table1[[#This Row],[Profit]]/Table1[[#This Row],[Units Sold]]</f>
        <v>-243</v>
      </c>
      <c r="R451" s="27">
        <f>Table1[[#This Row],[Profit]]/Table1[[#This Row],[ Sales]]</f>
        <v>-38.147566718995293</v>
      </c>
      <c r="S451" s="11">
        <f>Table1[[#This Row],[Profit]]/Table1[[#This Row],[COGS]]</f>
        <v>-48.6</v>
      </c>
      <c r="T451" s="7" t="str">
        <f t="shared" ref="T451:T514" si="55">IF(G451&lt;50,"low",IF(G451&lt;=200,"mid","high"))</f>
        <v>low</v>
      </c>
      <c r="U451" s="7" t="str">
        <f>IF(OR(Table1[[#This Row],[Country]]="United states of America",Table1[[#This Row],[Country]]="Canada",Table1[[#This Row],[Country]]="Mexico"),"North America",IF(OR(Table1[[#This Row],[Country]]="France",Table1[[#This Row],[Country]]="Germany"),"Europe","other"))</f>
        <v>Europe</v>
      </c>
    </row>
    <row r="452" spans="1:21">
      <c r="A452" s="7" t="s">
        <v>16</v>
      </c>
      <c r="B452" s="7" t="s">
        <v>22</v>
      </c>
      <c r="C452" s="8" t="s">
        <v>31</v>
      </c>
      <c r="D452" s="8" t="s">
        <v>34</v>
      </c>
      <c r="E452" s="7">
        <v>2682</v>
      </c>
      <c r="F452" s="8">
        <v>250</v>
      </c>
      <c r="G452" s="8">
        <v>20</v>
      </c>
      <c r="H452" s="8">
        <f t="shared" si="49"/>
        <v>53640</v>
      </c>
      <c r="I452" s="8">
        <v>4827.6000000000004</v>
      </c>
      <c r="J452" s="8">
        <f t="shared" si="50"/>
        <v>48812.4</v>
      </c>
      <c r="K452" s="8">
        <v>26820</v>
      </c>
      <c r="L452" s="8">
        <f t="shared" si="51"/>
        <v>-616860</v>
      </c>
      <c r="M452" s="9">
        <v>41579</v>
      </c>
      <c r="N452" s="7">
        <f t="shared" si="52"/>
        <v>11</v>
      </c>
      <c r="O452" s="10" t="str">
        <f t="shared" si="53"/>
        <v>November</v>
      </c>
      <c r="P452" s="10" t="str">
        <f t="shared" si="54"/>
        <v>2013</v>
      </c>
      <c r="Q452" s="8">
        <f>Table1[[#This Row],[Profit]]/Table1[[#This Row],[Units Sold]]</f>
        <v>-230</v>
      </c>
      <c r="R452" s="27">
        <f>Table1[[#This Row],[Profit]]/Table1[[#This Row],[ Sales]]</f>
        <v>-12.637362637362637</v>
      </c>
      <c r="S452" s="11">
        <f>Table1[[#This Row],[Profit]]/Table1[[#This Row],[COGS]]</f>
        <v>-23</v>
      </c>
      <c r="T452" s="7" t="str">
        <f t="shared" si="55"/>
        <v>low</v>
      </c>
      <c r="U452" s="7" t="str">
        <f>IF(OR(Table1[[#This Row],[Country]]="United states of America",Table1[[#This Row],[Country]]="Canada",Table1[[#This Row],[Country]]="Mexico"),"North America",IF(OR(Table1[[#This Row],[Country]]="France",Table1[[#This Row],[Country]]="Germany"),"Europe","other"))</f>
        <v>Europe</v>
      </c>
    </row>
    <row r="453" spans="1:21">
      <c r="A453" s="12" t="s">
        <v>16</v>
      </c>
      <c r="B453" s="12" t="s">
        <v>23</v>
      </c>
      <c r="C453" s="13" t="s">
        <v>31</v>
      </c>
      <c r="D453" s="13" t="s">
        <v>34</v>
      </c>
      <c r="E453" s="12">
        <v>521</v>
      </c>
      <c r="F453" s="13">
        <v>250</v>
      </c>
      <c r="G453" s="13">
        <v>7</v>
      </c>
      <c r="H453" s="8">
        <f t="shared" si="49"/>
        <v>3647</v>
      </c>
      <c r="I453" s="13">
        <v>328.23</v>
      </c>
      <c r="J453" s="8">
        <f t="shared" si="50"/>
        <v>3318.77</v>
      </c>
      <c r="K453" s="13">
        <v>2605</v>
      </c>
      <c r="L453" s="8">
        <f t="shared" si="51"/>
        <v>-126603</v>
      </c>
      <c r="M453" s="14">
        <v>41974</v>
      </c>
      <c r="N453" s="7">
        <f t="shared" si="52"/>
        <v>12</v>
      </c>
      <c r="O453" s="10" t="str">
        <f t="shared" si="53"/>
        <v>December</v>
      </c>
      <c r="P453" s="10" t="str">
        <f t="shared" si="54"/>
        <v>2014</v>
      </c>
      <c r="Q453" s="8">
        <f>Table1[[#This Row],[Profit]]/Table1[[#This Row],[Units Sold]]</f>
        <v>-243</v>
      </c>
      <c r="R453" s="27">
        <f>Table1[[#This Row],[Profit]]/Table1[[#This Row],[ Sales]]</f>
        <v>-38.147566718995293</v>
      </c>
      <c r="S453" s="11">
        <f>Table1[[#This Row],[Profit]]/Table1[[#This Row],[COGS]]</f>
        <v>-48.6</v>
      </c>
      <c r="T453" s="7" t="str">
        <f t="shared" si="55"/>
        <v>low</v>
      </c>
      <c r="U453" s="7" t="str">
        <f>IF(OR(Table1[[#This Row],[Country]]="United states of America",Table1[[#This Row],[Country]]="Canada",Table1[[#This Row],[Country]]="Mexico"),"North America",IF(OR(Table1[[#This Row],[Country]]="France",Table1[[#This Row],[Country]]="Germany"),"Europe","other"))</f>
        <v>North America</v>
      </c>
    </row>
    <row r="454" spans="1:21">
      <c r="A454" s="7" t="s">
        <v>16</v>
      </c>
      <c r="B454" s="7" t="s">
        <v>23</v>
      </c>
      <c r="C454" s="8" t="s">
        <v>32</v>
      </c>
      <c r="D454" s="8" t="s">
        <v>34</v>
      </c>
      <c r="E454" s="7">
        <v>1038</v>
      </c>
      <c r="F454" s="8">
        <v>260</v>
      </c>
      <c r="G454" s="8">
        <v>20</v>
      </c>
      <c r="H454" s="8">
        <f t="shared" si="49"/>
        <v>20760</v>
      </c>
      <c r="I454" s="8">
        <v>1868.4</v>
      </c>
      <c r="J454" s="8">
        <f t="shared" si="50"/>
        <v>18891.599999999999</v>
      </c>
      <c r="K454" s="8">
        <v>10380</v>
      </c>
      <c r="L454" s="8">
        <f t="shared" si="51"/>
        <v>-249120</v>
      </c>
      <c r="M454" s="9">
        <v>41791</v>
      </c>
      <c r="N454" s="7">
        <f t="shared" si="52"/>
        <v>6</v>
      </c>
      <c r="O454" s="10" t="str">
        <f t="shared" si="53"/>
        <v>June</v>
      </c>
      <c r="P454" s="10" t="str">
        <f t="shared" si="54"/>
        <v>2014</v>
      </c>
      <c r="Q454" s="8">
        <f>Table1[[#This Row],[Profit]]/Table1[[#This Row],[Units Sold]]</f>
        <v>-240</v>
      </c>
      <c r="R454" s="27">
        <f>Table1[[#This Row],[Profit]]/Table1[[#This Row],[ Sales]]</f>
        <v>-13.186813186813188</v>
      </c>
      <c r="S454" s="11">
        <f>Table1[[#This Row],[Profit]]/Table1[[#This Row],[COGS]]</f>
        <v>-24</v>
      </c>
      <c r="T454" s="7" t="str">
        <f t="shared" si="55"/>
        <v>low</v>
      </c>
      <c r="U454" s="7" t="str">
        <f>IF(OR(Table1[[#This Row],[Country]]="United states of America",Table1[[#This Row],[Country]]="Canada",Table1[[#This Row],[Country]]="Mexico"),"North America",IF(OR(Table1[[#This Row],[Country]]="France",Table1[[#This Row],[Country]]="Germany"),"Europe","other"))</f>
        <v>North America</v>
      </c>
    </row>
    <row r="455" spans="1:21">
      <c r="A455" s="12" t="s">
        <v>21</v>
      </c>
      <c r="B455" s="12" t="s">
        <v>17</v>
      </c>
      <c r="C455" s="13" t="s">
        <v>32</v>
      </c>
      <c r="D455" s="13" t="s">
        <v>34</v>
      </c>
      <c r="E455" s="12">
        <v>1630.5</v>
      </c>
      <c r="F455" s="13">
        <v>260</v>
      </c>
      <c r="G455" s="13">
        <v>15</v>
      </c>
      <c r="H455" s="8">
        <f t="shared" si="49"/>
        <v>24457.5</v>
      </c>
      <c r="I455" s="13">
        <v>2201.1750000000002</v>
      </c>
      <c r="J455" s="8">
        <f t="shared" si="50"/>
        <v>22256.325000000001</v>
      </c>
      <c r="K455" s="13">
        <v>16305</v>
      </c>
      <c r="L455" s="8">
        <f t="shared" si="51"/>
        <v>-399472.5</v>
      </c>
      <c r="M455" s="14">
        <v>41821</v>
      </c>
      <c r="N455" s="7">
        <f t="shared" si="52"/>
        <v>7</v>
      </c>
      <c r="O455" s="10" t="str">
        <f t="shared" si="53"/>
        <v>July</v>
      </c>
      <c r="P455" s="10" t="str">
        <f t="shared" si="54"/>
        <v>2014</v>
      </c>
      <c r="Q455" s="8">
        <f>Table1[[#This Row],[Profit]]/Table1[[#This Row],[Units Sold]]</f>
        <v>-245</v>
      </c>
      <c r="R455" s="27">
        <f>Table1[[#This Row],[Profit]]/Table1[[#This Row],[ Sales]]</f>
        <v>-17.948717948717949</v>
      </c>
      <c r="S455" s="11">
        <f>Table1[[#This Row],[Profit]]/Table1[[#This Row],[COGS]]</f>
        <v>-24.5</v>
      </c>
      <c r="T455" s="7" t="str">
        <f t="shared" si="55"/>
        <v>low</v>
      </c>
      <c r="U455" s="7" t="str">
        <f>IF(OR(Table1[[#This Row],[Country]]="United states of America",Table1[[#This Row],[Country]]="Canada",Table1[[#This Row],[Country]]="Mexico"),"North America",IF(OR(Table1[[#This Row],[Country]]="France",Table1[[#This Row],[Country]]="Germany"),"Europe","other"))</f>
        <v>North America</v>
      </c>
    </row>
    <row r="456" spans="1:21">
      <c r="A456" s="7" t="s">
        <v>25</v>
      </c>
      <c r="B456" s="7" t="s">
        <v>22</v>
      </c>
      <c r="C456" s="8" t="s">
        <v>32</v>
      </c>
      <c r="D456" s="8" t="s">
        <v>34</v>
      </c>
      <c r="E456" s="7">
        <v>306</v>
      </c>
      <c r="F456" s="8">
        <v>260</v>
      </c>
      <c r="G456" s="8">
        <v>12</v>
      </c>
      <c r="H456" s="8">
        <f t="shared" si="49"/>
        <v>3672</v>
      </c>
      <c r="I456" s="8">
        <v>330.48</v>
      </c>
      <c r="J456" s="8">
        <f t="shared" si="50"/>
        <v>3341.52</v>
      </c>
      <c r="K456" s="8">
        <v>918</v>
      </c>
      <c r="L456" s="8">
        <f t="shared" si="51"/>
        <v>-75888</v>
      </c>
      <c r="M456" s="9">
        <v>41609</v>
      </c>
      <c r="N456" s="7">
        <f t="shared" si="52"/>
        <v>12</v>
      </c>
      <c r="O456" s="10" t="str">
        <f t="shared" si="53"/>
        <v>December</v>
      </c>
      <c r="P456" s="10" t="str">
        <f t="shared" si="54"/>
        <v>2013</v>
      </c>
      <c r="Q456" s="8">
        <f>Table1[[#This Row],[Profit]]/Table1[[#This Row],[Units Sold]]</f>
        <v>-248</v>
      </c>
      <c r="R456" s="27">
        <f>Table1[[#This Row],[Profit]]/Table1[[#This Row],[ Sales]]</f>
        <v>-22.710622710622712</v>
      </c>
      <c r="S456" s="11">
        <f>Table1[[#This Row],[Profit]]/Table1[[#This Row],[COGS]]</f>
        <v>-82.666666666666671</v>
      </c>
      <c r="T456" s="7" t="str">
        <f t="shared" si="55"/>
        <v>low</v>
      </c>
      <c r="U456" s="7" t="str">
        <f>IF(OR(Table1[[#This Row],[Country]]="United states of America",Table1[[#This Row],[Country]]="Canada",Table1[[#This Row],[Country]]="Mexico"),"North America",IF(OR(Table1[[#This Row],[Country]]="France",Table1[[#This Row],[Country]]="Germany"),"Europe","other"))</f>
        <v>Europe</v>
      </c>
    </row>
    <row r="457" spans="1:21">
      <c r="A457" s="12" t="s">
        <v>25</v>
      </c>
      <c r="B457" s="12" t="s">
        <v>28</v>
      </c>
      <c r="C457" s="13" t="s">
        <v>18</v>
      </c>
      <c r="D457" s="13" t="s">
        <v>35</v>
      </c>
      <c r="E457" s="12">
        <v>386</v>
      </c>
      <c r="F457" s="13">
        <v>3</v>
      </c>
      <c r="G457" s="13">
        <v>12</v>
      </c>
      <c r="H457" s="8">
        <f t="shared" si="49"/>
        <v>4632</v>
      </c>
      <c r="I457" s="13">
        <v>463.2</v>
      </c>
      <c r="J457" s="8">
        <f t="shared" si="50"/>
        <v>4168.8</v>
      </c>
      <c r="K457" s="13">
        <v>1158</v>
      </c>
      <c r="L457" s="8">
        <f t="shared" si="51"/>
        <v>3474</v>
      </c>
      <c r="M457" s="14">
        <v>41548</v>
      </c>
      <c r="N457" s="7">
        <f t="shared" si="52"/>
        <v>10</v>
      </c>
      <c r="O457" s="10" t="str">
        <f t="shared" si="53"/>
        <v>October</v>
      </c>
      <c r="P457" s="10" t="str">
        <f t="shared" si="54"/>
        <v>2013</v>
      </c>
      <c r="Q457" s="8">
        <f>Table1[[#This Row],[Profit]]/Table1[[#This Row],[Units Sold]]</f>
        <v>9</v>
      </c>
      <c r="R457" s="27">
        <f>Table1[[#This Row],[Profit]]/Table1[[#This Row],[ Sales]]</f>
        <v>0.83333333333333326</v>
      </c>
      <c r="S457" s="11">
        <f>Table1[[#This Row],[Profit]]/Table1[[#This Row],[COGS]]</f>
        <v>3</v>
      </c>
      <c r="T457" s="7" t="str">
        <f t="shared" si="55"/>
        <v>low</v>
      </c>
      <c r="U457" s="7" t="str">
        <f>IF(OR(Table1[[#This Row],[Country]]="United states of America",Table1[[#This Row],[Country]]="Canada",Table1[[#This Row],[Country]]="Mexico"),"North America",IF(OR(Table1[[#This Row],[Country]]="France",Table1[[#This Row],[Country]]="Germany"),"Europe","other"))</f>
        <v>North America</v>
      </c>
    </row>
    <row r="458" spans="1:21">
      <c r="A458" s="7" t="s">
        <v>16</v>
      </c>
      <c r="B458" s="7" t="s">
        <v>28</v>
      </c>
      <c r="C458" s="8" t="s">
        <v>24</v>
      </c>
      <c r="D458" s="8" t="s">
        <v>35</v>
      </c>
      <c r="E458" s="7">
        <v>2328</v>
      </c>
      <c r="F458" s="8">
        <v>5</v>
      </c>
      <c r="G458" s="8">
        <v>7</v>
      </c>
      <c r="H458" s="8">
        <f t="shared" si="49"/>
        <v>16296</v>
      </c>
      <c r="I458" s="8">
        <v>1629.6</v>
      </c>
      <c r="J458" s="8">
        <f t="shared" si="50"/>
        <v>14666.4</v>
      </c>
      <c r="K458" s="8">
        <v>11640</v>
      </c>
      <c r="L458" s="8">
        <f t="shared" si="51"/>
        <v>4656</v>
      </c>
      <c r="M458" s="9">
        <v>41883</v>
      </c>
      <c r="N458" s="7">
        <f t="shared" si="52"/>
        <v>9</v>
      </c>
      <c r="O458" s="10" t="str">
        <f t="shared" si="53"/>
        <v>September</v>
      </c>
      <c r="P458" s="10" t="str">
        <f t="shared" si="54"/>
        <v>2014</v>
      </c>
      <c r="Q458" s="8">
        <f>Table1[[#This Row],[Profit]]/Table1[[#This Row],[Units Sold]]</f>
        <v>2</v>
      </c>
      <c r="R458" s="27">
        <f>Table1[[#This Row],[Profit]]/Table1[[#This Row],[ Sales]]</f>
        <v>0.31746031746031744</v>
      </c>
      <c r="S458" s="11">
        <f>Table1[[#This Row],[Profit]]/Table1[[#This Row],[COGS]]</f>
        <v>0.4</v>
      </c>
      <c r="T458" s="7" t="str">
        <f t="shared" si="55"/>
        <v>low</v>
      </c>
      <c r="U458" s="7" t="str">
        <f>IF(OR(Table1[[#This Row],[Country]]="United states of America",Table1[[#This Row],[Country]]="Canada",Table1[[#This Row],[Country]]="Mexico"),"North America",IF(OR(Table1[[#This Row],[Country]]="France",Table1[[#This Row],[Country]]="Germany"),"Europe","other"))</f>
        <v>North America</v>
      </c>
    </row>
    <row r="459" spans="1:21">
      <c r="A459" s="12" t="s">
        <v>25</v>
      </c>
      <c r="B459" s="12" t="s">
        <v>28</v>
      </c>
      <c r="C459" s="13" t="s">
        <v>29</v>
      </c>
      <c r="D459" s="13" t="s">
        <v>35</v>
      </c>
      <c r="E459" s="12">
        <v>386</v>
      </c>
      <c r="F459" s="13">
        <v>10</v>
      </c>
      <c r="G459" s="13">
        <v>12</v>
      </c>
      <c r="H459" s="8">
        <f t="shared" si="49"/>
        <v>4632</v>
      </c>
      <c r="I459" s="13">
        <v>463.2</v>
      </c>
      <c r="J459" s="8">
        <f t="shared" si="50"/>
        <v>4168.8</v>
      </c>
      <c r="K459" s="13">
        <v>1158</v>
      </c>
      <c r="L459" s="8">
        <f t="shared" si="51"/>
        <v>772</v>
      </c>
      <c r="M459" s="14">
        <v>41548</v>
      </c>
      <c r="N459" s="7">
        <f t="shared" si="52"/>
        <v>10</v>
      </c>
      <c r="O459" s="10" t="str">
        <f t="shared" si="53"/>
        <v>October</v>
      </c>
      <c r="P459" s="10" t="str">
        <f t="shared" si="54"/>
        <v>2013</v>
      </c>
      <c r="Q459" s="8">
        <f>Table1[[#This Row],[Profit]]/Table1[[#This Row],[Units Sold]]</f>
        <v>2</v>
      </c>
      <c r="R459" s="27">
        <f>Table1[[#This Row],[Profit]]/Table1[[#This Row],[ Sales]]</f>
        <v>0.18518518518518517</v>
      </c>
      <c r="S459" s="11">
        <f>Table1[[#This Row],[Profit]]/Table1[[#This Row],[COGS]]</f>
        <v>0.66666666666666663</v>
      </c>
      <c r="T459" s="7" t="str">
        <f t="shared" si="55"/>
        <v>low</v>
      </c>
      <c r="U459" s="7" t="str">
        <f>IF(OR(Table1[[#This Row],[Country]]="United states of America",Table1[[#This Row],[Country]]="Canada",Table1[[#This Row],[Country]]="Mexico"),"North America",IF(OR(Table1[[#This Row],[Country]]="France",Table1[[#This Row],[Country]]="Germany"),"Europe","other"))</f>
        <v>North America</v>
      </c>
    </row>
    <row r="460" spans="1:21">
      <c r="A460" s="7" t="s">
        <v>26</v>
      </c>
      <c r="B460" s="7" t="s">
        <v>28</v>
      </c>
      <c r="C460" s="8" t="s">
        <v>18</v>
      </c>
      <c r="D460" s="8" t="s">
        <v>35</v>
      </c>
      <c r="E460" s="7">
        <v>3445.5</v>
      </c>
      <c r="F460" s="8">
        <v>3</v>
      </c>
      <c r="G460" s="8">
        <v>125</v>
      </c>
      <c r="H460" s="8">
        <f t="shared" si="49"/>
        <v>430687.5</v>
      </c>
      <c r="I460" s="8">
        <v>43068.75</v>
      </c>
      <c r="J460" s="8">
        <f t="shared" si="50"/>
        <v>387618.75</v>
      </c>
      <c r="K460" s="8">
        <v>413460</v>
      </c>
      <c r="L460" s="8">
        <f t="shared" si="51"/>
        <v>420351</v>
      </c>
      <c r="M460" s="9">
        <v>41730</v>
      </c>
      <c r="N460" s="7">
        <f t="shared" si="52"/>
        <v>4</v>
      </c>
      <c r="O460" s="10" t="str">
        <f t="shared" si="53"/>
        <v>April</v>
      </c>
      <c r="P460" s="10" t="str">
        <f t="shared" si="54"/>
        <v>2014</v>
      </c>
      <c r="Q460" s="8">
        <f>Table1[[#This Row],[Profit]]/Table1[[#This Row],[Units Sold]]</f>
        <v>122</v>
      </c>
      <c r="R460" s="27">
        <f>Table1[[#This Row],[Profit]]/Table1[[#This Row],[ Sales]]</f>
        <v>1.0844444444444445</v>
      </c>
      <c r="S460" s="11">
        <f>Table1[[#This Row],[Profit]]/Table1[[#This Row],[COGS]]</f>
        <v>1.0166666666666666</v>
      </c>
      <c r="T460" s="7" t="str">
        <f t="shared" si="55"/>
        <v>mid</v>
      </c>
      <c r="U460" s="7" t="str">
        <f>IF(OR(Table1[[#This Row],[Country]]="United states of America",Table1[[#This Row],[Country]]="Canada",Table1[[#This Row],[Country]]="Mexico"),"North America",IF(OR(Table1[[#This Row],[Country]]="France",Table1[[#This Row],[Country]]="Germany"),"Europe","other"))</f>
        <v>North America</v>
      </c>
    </row>
    <row r="461" spans="1:21">
      <c r="A461" s="12" t="s">
        <v>26</v>
      </c>
      <c r="B461" s="12" t="s">
        <v>22</v>
      </c>
      <c r="C461" s="13" t="s">
        <v>18</v>
      </c>
      <c r="D461" s="13" t="s">
        <v>35</v>
      </c>
      <c r="E461" s="12">
        <v>1482</v>
      </c>
      <c r="F461" s="13">
        <v>3</v>
      </c>
      <c r="G461" s="13">
        <v>125</v>
      </c>
      <c r="H461" s="8">
        <f t="shared" si="49"/>
        <v>185250</v>
      </c>
      <c r="I461" s="13">
        <v>18525</v>
      </c>
      <c r="J461" s="8">
        <f t="shared" si="50"/>
        <v>166725</v>
      </c>
      <c r="K461" s="13">
        <v>177840</v>
      </c>
      <c r="L461" s="8">
        <f t="shared" si="51"/>
        <v>180804</v>
      </c>
      <c r="M461" s="14">
        <v>41609</v>
      </c>
      <c r="N461" s="7">
        <f t="shared" si="52"/>
        <v>12</v>
      </c>
      <c r="O461" s="10" t="str">
        <f t="shared" si="53"/>
        <v>December</v>
      </c>
      <c r="P461" s="10" t="str">
        <f t="shared" si="54"/>
        <v>2013</v>
      </c>
      <c r="Q461" s="8">
        <f>Table1[[#This Row],[Profit]]/Table1[[#This Row],[Units Sold]]</f>
        <v>122</v>
      </c>
      <c r="R461" s="27">
        <f>Table1[[#This Row],[Profit]]/Table1[[#This Row],[ Sales]]</f>
        <v>1.0844444444444445</v>
      </c>
      <c r="S461" s="11">
        <f>Table1[[#This Row],[Profit]]/Table1[[#This Row],[COGS]]</f>
        <v>1.0166666666666666</v>
      </c>
      <c r="T461" s="7" t="str">
        <f t="shared" si="55"/>
        <v>mid</v>
      </c>
      <c r="U461" s="7" t="str">
        <f>IF(OR(Table1[[#This Row],[Country]]="United states of America",Table1[[#This Row],[Country]]="Canada",Table1[[#This Row],[Country]]="Mexico"),"North America",IF(OR(Table1[[#This Row],[Country]]="France",Table1[[#This Row],[Country]]="Germany"),"Europe","other"))</f>
        <v>Europe</v>
      </c>
    </row>
    <row r="462" spans="1:21">
      <c r="A462" s="7" t="s">
        <v>16</v>
      </c>
      <c r="B462" s="7" t="s">
        <v>28</v>
      </c>
      <c r="C462" s="8" t="s">
        <v>24</v>
      </c>
      <c r="D462" s="8" t="s">
        <v>35</v>
      </c>
      <c r="E462" s="7">
        <v>2313</v>
      </c>
      <c r="F462" s="8">
        <v>5</v>
      </c>
      <c r="G462" s="8">
        <v>350</v>
      </c>
      <c r="H462" s="8">
        <f t="shared" si="49"/>
        <v>809550</v>
      </c>
      <c r="I462" s="8">
        <v>80955</v>
      </c>
      <c r="J462" s="8">
        <f t="shared" si="50"/>
        <v>728595</v>
      </c>
      <c r="K462" s="8">
        <v>601380</v>
      </c>
      <c r="L462" s="8">
        <f t="shared" si="51"/>
        <v>797985</v>
      </c>
      <c r="M462" s="9">
        <v>41760</v>
      </c>
      <c r="N462" s="7">
        <f t="shared" si="52"/>
        <v>5</v>
      </c>
      <c r="O462" s="10" t="str">
        <f t="shared" si="53"/>
        <v>May</v>
      </c>
      <c r="P462" s="10" t="str">
        <f t="shared" si="54"/>
        <v>2014</v>
      </c>
      <c r="Q462" s="8">
        <f>Table1[[#This Row],[Profit]]/Table1[[#This Row],[Units Sold]]</f>
        <v>345</v>
      </c>
      <c r="R462" s="27">
        <f>Table1[[#This Row],[Profit]]/Table1[[#This Row],[ Sales]]</f>
        <v>1.0952380952380953</v>
      </c>
      <c r="S462" s="11">
        <f>Table1[[#This Row],[Profit]]/Table1[[#This Row],[COGS]]</f>
        <v>1.3269230769230769</v>
      </c>
      <c r="T462" s="7" t="str">
        <f t="shared" si="55"/>
        <v>high</v>
      </c>
      <c r="U462" s="7" t="str">
        <f>IF(OR(Table1[[#This Row],[Country]]="United states of America",Table1[[#This Row],[Country]]="Canada",Table1[[#This Row],[Country]]="Mexico"),"North America",IF(OR(Table1[[#This Row],[Country]]="France",Table1[[#This Row],[Country]]="Germany"),"Europe","other"))</f>
        <v>North America</v>
      </c>
    </row>
    <row r="463" spans="1:21">
      <c r="A463" s="12" t="s">
        <v>26</v>
      </c>
      <c r="B463" s="12" t="s">
        <v>28</v>
      </c>
      <c r="C463" s="13" t="s">
        <v>24</v>
      </c>
      <c r="D463" s="13" t="s">
        <v>35</v>
      </c>
      <c r="E463" s="12">
        <v>1804</v>
      </c>
      <c r="F463" s="13">
        <v>5</v>
      </c>
      <c r="G463" s="13">
        <v>125</v>
      </c>
      <c r="H463" s="8">
        <f t="shared" si="49"/>
        <v>225500</v>
      </c>
      <c r="I463" s="13">
        <v>22550</v>
      </c>
      <c r="J463" s="8">
        <f t="shared" si="50"/>
        <v>202950</v>
      </c>
      <c r="K463" s="13">
        <v>216480</v>
      </c>
      <c r="L463" s="8">
        <f t="shared" si="51"/>
        <v>216480</v>
      </c>
      <c r="M463" s="14">
        <v>41579</v>
      </c>
      <c r="N463" s="7">
        <f t="shared" si="52"/>
        <v>11</v>
      </c>
      <c r="O463" s="10" t="str">
        <f t="shared" si="53"/>
        <v>November</v>
      </c>
      <c r="P463" s="10" t="str">
        <f t="shared" si="54"/>
        <v>2013</v>
      </c>
      <c r="Q463" s="8">
        <f>Table1[[#This Row],[Profit]]/Table1[[#This Row],[Units Sold]]</f>
        <v>120</v>
      </c>
      <c r="R463" s="27">
        <f>Table1[[#This Row],[Profit]]/Table1[[#This Row],[ Sales]]</f>
        <v>1.0666666666666667</v>
      </c>
      <c r="S463" s="11">
        <f>Table1[[#This Row],[Profit]]/Table1[[#This Row],[COGS]]</f>
        <v>1</v>
      </c>
      <c r="T463" s="7" t="str">
        <f t="shared" si="55"/>
        <v>mid</v>
      </c>
      <c r="U463" s="7" t="str">
        <f>IF(OR(Table1[[#This Row],[Country]]="United states of America",Table1[[#This Row],[Country]]="Canada",Table1[[#This Row],[Country]]="Mexico"),"North America",IF(OR(Table1[[#This Row],[Country]]="France",Table1[[#This Row],[Country]]="Germany"),"Europe","other"))</f>
        <v>North America</v>
      </c>
    </row>
    <row r="464" spans="1:21">
      <c r="A464" s="7" t="s">
        <v>21</v>
      </c>
      <c r="B464" s="7" t="s">
        <v>22</v>
      </c>
      <c r="C464" s="8" t="s">
        <v>24</v>
      </c>
      <c r="D464" s="8" t="s">
        <v>35</v>
      </c>
      <c r="E464" s="7">
        <v>2072</v>
      </c>
      <c r="F464" s="8">
        <v>5</v>
      </c>
      <c r="G464" s="8">
        <v>15</v>
      </c>
      <c r="H464" s="8">
        <f t="shared" si="49"/>
        <v>31080</v>
      </c>
      <c r="I464" s="8">
        <v>3108</v>
      </c>
      <c r="J464" s="8">
        <f t="shared" si="50"/>
        <v>27972</v>
      </c>
      <c r="K464" s="8">
        <v>20720</v>
      </c>
      <c r="L464" s="8">
        <f t="shared" si="51"/>
        <v>20720</v>
      </c>
      <c r="M464" s="9">
        <v>41974</v>
      </c>
      <c r="N464" s="7">
        <f t="shared" si="52"/>
        <v>12</v>
      </c>
      <c r="O464" s="10" t="str">
        <f t="shared" si="53"/>
        <v>December</v>
      </c>
      <c r="P464" s="10" t="str">
        <f t="shared" si="54"/>
        <v>2014</v>
      </c>
      <c r="Q464" s="8">
        <f>Table1[[#This Row],[Profit]]/Table1[[#This Row],[Units Sold]]</f>
        <v>10</v>
      </c>
      <c r="R464" s="27">
        <f>Table1[[#This Row],[Profit]]/Table1[[#This Row],[ Sales]]</f>
        <v>0.7407407407407407</v>
      </c>
      <c r="S464" s="11">
        <f>Table1[[#This Row],[Profit]]/Table1[[#This Row],[COGS]]</f>
        <v>1</v>
      </c>
      <c r="T464" s="7" t="str">
        <f t="shared" si="55"/>
        <v>low</v>
      </c>
      <c r="U464" s="7" t="str">
        <f>IF(OR(Table1[[#This Row],[Country]]="United states of America",Table1[[#This Row],[Country]]="Canada",Table1[[#This Row],[Country]]="Mexico"),"North America",IF(OR(Table1[[#This Row],[Country]]="France",Table1[[#This Row],[Country]]="Germany"),"Europe","other"))</f>
        <v>Europe</v>
      </c>
    </row>
    <row r="465" spans="1:21">
      <c r="A465" s="12" t="s">
        <v>16</v>
      </c>
      <c r="B465" s="12" t="s">
        <v>22</v>
      </c>
      <c r="C465" s="13" t="s">
        <v>29</v>
      </c>
      <c r="D465" s="13" t="s">
        <v>35</v>
      </c>
      <c r="E465" s="12">
        <v>1954</v>
      </c>
      <c r="F465" s="13">
        <v>10</v>
      </c>
      <c r="G465" s="13">
        <v>20</v>
      </c>
      <c r="H465" s="8">
        <f t="shared" si="49"/>
        <v>39080</v>
      </c>
      <c r="I465" s="13">
        <v>3908</v>
      </c>
      <c r="J465" s="8">
        <f t="shared" si="50"/>
        <v>35172</v>
      </c>
      <c r="K465" s="13">
        <v>19540</v>
      </c>
      <c r="L465" s="8">
        <f t="shared" si="51"/>
        <v>19540</v>
      </c>
      <c r="M465" s="14">
        <v>41699</v>
      </c>
      <c r="N465" s="7">
        <f t="shared" si="52"/>
        <v>3</v>
      </c>
      <c r="O465" s="10" t="str">
        <f t="shared" si="53"/>
        <v>March</v>
      </c>
      <c r="P465" s="10" t="str">
        <f t="shared" si="54"/>
        <v>2014</v>
      </c>
      <c r="Q465" s="8">
        <f>Table1[[#This Row],[Profit]]/Table1[[#This Row],[Units Sold]]</f>
        <v>10</v>
      </c>
      <c r="R465" s="27">
        <f>Table1[[#This Row],[Profit]]/Table1[[#This Row],[ Sales]]</f>
        <v>0.55555555555555558</v>
      </c>
      <c r="S465" s="11">
        <f>Table1[[#This Row],[Profit]]/Table1[[#This Row],[COGS]]</f>
        <v>1</v>
      </c>
      <c r="T465" s="7" t="str">
        <f t="shared" si="55"/>
        <v>low</v>
      </c>
      <c r="U465" s="7" t="str">
        <f>IF(OR(Table1[[#This Row],[Country]]="United states of America",Table1[[#This Row],[Country]]="Canada",Table1[[#This Row],[Country]]="Mexico"),"North America",IF(OR(Table1[[#This Row],[Country]]="France",Table1[[#This Row],[Country]]="Germany"),"Europe","other"))</f>
        <v>Europe</v>
      </c>
    </row>
    <row r="466" spans="1:21">
      <c r="A466" s="7" t="s">
        <v>27</v>
      </c>
      <c r="B466" s="7" t="s">
        <v>23</v>
      </c>
      <c r="C466" s="8" t="s">
        <v>29</v>
      </c>
      <c r="D466" s="8" t="s">
        <v>35</v>
      </c>
      <c r="E466" s="7">
        <v>591</v>
      </c>
      <c r="F466" s="8">
        <v>10</v>
      </c>
      <c r="G466" s="8">
        <v>300</v>
      </c>
      <c r="H466" s="8">
        <f t="shared" si="49"/>
        <v>177300</v>
      </c>
      <c r="I466" s="8">
        <v>17730</v>
      </c>
      <c r="J466" s="8">
        <f t="shared" si="50"/>
        <v>159570</v>
      </c>
      <c r="K466" s="8">
        <v>147750</v>
      </c>
      <c r="L466" s="8">
        <f t="shared" si="51"/>
        <v>171390</v>
      </c>
      <c r="M466" s="9">
        <v>41760</v>
      </c>
      <c r="N466" s="7">
        <f t="shared" si="52"/>
        <v>5</v>
      </c>
      <c r="O466" s="10" t="str">
        <f t="shared" si="53"/>
        <v>May</v>
      </c>
      <c r="P466" s="10" t="str">
        <f t="shared" si="54"/>
        <v>2014</v>
      </c>
      <c r="Q466" s="8">
        <f>Table1[[#This Row],[Profit]]/Table1[[#This Row],[Units Sold]]</f>
        <v>290</v>
      </c>
      <c r="R466" s="27">
        <f>Table1[[#This Row],[Profit]]/Table1[[#This Row],[ Sales]]</f>
        <v>1.0740740740740742</v>
      </c>
      <c r="S466" s="11">
        <f>Table1[[#This Row],[Profit]]/Table1[[#This Row],[COGS]]</f>
        <v>1.1599999999999999</v>
      </c>
      <c r="T466" s="7" t="str">
        <f t="shared" si="55"/>
        <v>high</v>
      </c>
      <c r="U466" s="7" t="str">
        <f>IF(OR(Table1[[#This Row],[Country]]="United states of America",Table1[[#This Row],[Country]]="Canada",Table1[[#This Row],[Country]]="Mexico"),"North America",IF(OR(Table1[[#This Row],[Country]]="France",Table1[[#This Row],[Country]]="Germany"),"Europe","other"))</f>
        <v>North America</v>
      </c>
    </row>
    <row r="467" spans="1:21">
      <c r="A467" s="12" t="s">
        <v>21</v>
      </c>
      <c r="B467" s="12" t="s">
        <v>22</v>
      </c>
      <c r="C467" s="13" t="s">
        <v>29</v>
      </c>
      <c r="D467" s="13" t="s">
        <v>35</v>
      </c>
      <c r="E467" s="12">
        <v>2167</v>
      </c>
      <c r="F467" s="13">
        <v>10</v>
      </c>
      <c r="G467" s="13">
        <v>15</v>
      </c>
      <c r="H467" s="8">
        <f t="shared" si="49"/>
        <v>32505</v>
      </c>
      <c r="I467" s="13">
        <v>3250.5</v>
      </c>
      <c r="J467" s="8">
        <f t="shared" si="50"/>
        <v>29254.5</v>
      </c>
      <c r="K467" s="13">
        <v>21670</v>
      </c>
      <c r="L467" s="8">
        <f t="shared" si="51"/>
        <v>10835</v>
      </c>
      <c r="M467" s="14">
        <v>41548</v>
      </c>
      <c r="N467" s="7">
        <f t="shared" si="52"/>
        <v>10</v>
      </c>
      <c r="O467" s="10" t="str">
        <f t="shared" si="53"/>
        <v>October</v>
      </c>
      <c r="P467" s="10" t="str">
        <f t="shared" si="54"/>
        <v>2013</v>
      </c>
      <c r="Q467" s="8">
        <f>Table1[[#This Row],[Profit]]/Table1[[#This Row],[Units Sold]]</f>
        <v>5</v>
      </c>
      <c r="R467" s="27">
        <f>Table1[[#This Row],[Profit]]/Table1[[#This Row],[ Sales]]</f>
        <v>0.37037037037037035</v>
      </c>
      <c r="S467" s="11">
        <f>Table1[[#This Row],[Profit]]/Table1[[#This Row],[COGS]]</f>
        <v>0.5</v>
      </c>
      <c r="T467" s="7" t="str">
        <f t="shared" si="55"/>
        <v>low</v>
      </c>
      <c r="U467" s="7" t="str">
        <f>IF(OR(Table1[[#This Row],[Country]]="United states of America",Table1[[#This Row],[Country]]="Canada",Table1[[#This Row],[Country]]="Mexico"),"North America",IF(OR(Table1[[#This Row],[Country]]="France",Table1[[#This Row],[Country]]="Germany"),"Europe","other"))</f>
        <v>Europe</v>
      </c>
    </row>
    <row r="468" spans="1:21">
      <c r="A468" s="7" t="s">
        <v>16</v>
      </c>
      <c r="B468" s="7" t="s">
        <v>20</v>
      </c>
      <c r="C468" s="8" t="s">
        <v>29</v>
      </c>
      <c r="D468" s="8" t="s">
        <v>35</v>
      </c>
      <c r="E468" s="7">
        <v>241</v>
      </c>
      <c r="F468" s="8">
        <v>10</v>
      </c>
      <c r="G468" s="8">
        <v>20</v>
      </c>
      <c r="H468" s="8">
        <f t="shared" si="49"/>
        <v>4820</v>
      </c>
      <c r="I468" s="8">
        <v>482</v>
      </c>
      <c r="J468" s="8">
        <f t="shared" si="50"/>
        <v>4338</v>
      </c>
      <c r="K468" s="8">
        <v>2410</v>
      </c>
      <c r="L468" s="8">
        <f t="shared" si="51"/>
        <v>2410</v>
      </c>
      <c r="M468" s="9">
        <v>41913</v>
      </c>
      <c r="N468" s="7">
        <f t="shared" si="52"/>
        <v>10</v>
      </c>
      <c r="O468" s="10" t="str">
        <f t="shared" si="53"/>
        <v>October</v>
      </c>
      <c r="P468" s="10" t="str">
        <f t="shared" si="54"/>
        <v>2014</v>
      </c>
      <c r="Q468" s="8">
        <f>Table1[[#This Row],[Profit]]/Table1[[#This Row],[Units Sold]]</f>
        <v>10</v>
      </c>
      <c r="R468" s="27">
        <f>Table1[[#This Row],[Profit]]/Table1[[#This Row],[ Sales]]</f>
        <v>0.55555555555555558</v>
      </c>
      <c r="S468" s="11">
        <f>Table1[[#This Row],[Profit]]/Table1[[#This Row],[COGS]]</f>
        <v>1</v>
      </c>
      <c r="T468" s="7" t="str">
        <f t="shared" si="55"/>
        <v>low</v>
      </c>
      <c r="U468" s="7" t="str">
        <f>IF(OR(Table1[[#This Row],[Country]]="United states of America",Table1[[#This Row],[Country]]="Canada",Table1[[#This Row],[Country]]="Mexico"),"North America",IF(OR(Table1[[#This Row],[Country]]="France",Table1[[#This Row],[Country]]="Germany"),"Europe","other"))</f>
        <v>Europe</v>
      </c>
    </row>
    <row r="469" spans="1:21">
      <c r="A469" s="12" t="s">
        <v>21</v>
      </c>
      <c r="B469" s="12" t="s">
        <v>20</v>
      </c>
      <c r="C469" s="13" t="s">
        <v>30</v>
      </c>
      <c r="D469" s="13" t="s">
        <v>35</v>
      </c>
      <c r="E469" s="12">
        <v>681</v>
      </c>
      <c r="F469" s="13">
        <v>120</v>
      </c>
      <c r="G469" s="13">
        <v>15</v>
      </c>
      <c r="H469" s="8">
        <f t="shared" si="49"/>
        <v>10215</v>
      </c>
      <c r="I469" s="13">
        <v>1021.5</v>
      </c>
      <c r="J469" s="8">
        <f t="shared" si="50"/>
        <v>9193.5</v>
      </c>
      <c r="K469" s="13">
        <v>6810</v>
      </c>
      <c r="L469" s="8">
        <f t="shared" si="51"/>
        <v>-71505</v>
      </c>
      <c r="M469" s="14">
        <v>41640</v>
      </c>
      <c r="N469" s="7">
        <f t="shared" si="52"/>
        <v>1</v>
      </c>
      <c r="O469" s="10" t="str">
        <f t="shared" si="53"/>
        <v>January</v>
      </c>
      <c r="P469" s="10" t="str">
        <f t="shared" si="54"/>
        <v>2014</v>
      </c>
      <c r="Q469" s="8">
        <f>Table1[[#This Row],[Profit]]/Table1[[#This Row],[Units Sold]]</f>
        <v>-105</v>
      </c>
      <c r="R469" s="27">
        <f>Table1[[#This Row],[Profit]]/Table1[[#This Row],[ Sales]]</f>
        <v>-7.7777777777777777</v>
      </c>
      <c r="S469" s="11">
        <f>Table1[[#This Row],[Profit]]/Table1[[#This Row],[COGS]]</f>
        <v>-10.5</v>
      </c>
      <c r="T469" s="7" t="str">
        <f t="shared" si="55"/>
        <v>low</v>
      </c>
      <c r="U469" s="7" t="str">
        <f>IF(OR(Table1[[#This Row],[Country]]="United states of America",Table1[[#This Row],[Country]]="Canada",Table1[[#This Row],[Country]]="Mexico"),"North America",IF(OR(Table1[[#This Row],[Country]]="France",Table1[[#This Row],[Country]]="Germany"),"Europe","other"))</f>
        <v>Europe</v>
      </c>
    </row>
    <row r="470" spans="1:21">
      <c r="A470" s="7" t="s">
        <v>21</v>
      </c>
      <c r="B470" s="7" t="s">
        <v>20</v>
      </c>
      <c r="C470" s="8" t="s">
        <v>30</v>
      </c>
      <c r="D470" s="8" t="s">
        <v>35</v>
      </c>
      <c r="E470" s="7">
        <v>510</v>
      </c>
      <c r="F470" s="8">
        <v>120</v>
      </c>
      <c r="G470" s="8">
        <v>15</v>
      </c>
      <c r="H470" s="8">
        <f t="shared" si="49"/>
        <v>7650</v>
      </c>
      <c r="I470" s="8">
        <v>765</v>
      </c>
      <c r="J470" s="8">
        <f t="shared" si="50"/>
        <v>6885</v>
      </c>
      <c r="K470" s="8">
        <v>5100</v>
      </c>
      <c r="L470" s="8">
        <f t="shared" si="51"/>
        <v>-53550</v>
      </c>
      <c r="M470" s="9">
        <v>41730</v>
      </c>
      <c r="N470" s="7">
        <f t="shared" si="52"/>
        <v>4</v>
      </c>
      <c r="O470" s="10" t="str">
        <f t="shared" si="53"/>
        <v>April</v>
      </c>
      <c r="P470" s="10" t="str">
        <f t="shared" si="54"/>
        <v>2014</v>
      </c>
      <c r="Q470" s="8">
        <f>Table1[[#This Row],[Profit]]/Table1[[#This Row],[Units Sold]]</f>
        <v>-105</v>
      </c>
      <c r="R470" s="27">
        <f>Table1[[#This Row],[Profit]]/Table1[[#This Row],[ Sales]]</f>
        <v>-7.7777777777777777</v>
      </c>
      <c r="S470" s="11">
        <f>Table1[[#This Row],[Profit]]/Table1[[#This Row],[COGS]]</f>
        <v>-10.5</v>
      </c>
      <c r="T470" s="7" t="str">
        <f t="shared" si="55"/>
        <v>low</v>
      </c>
      <c r="U470" s="7" t="str">
        <f>IF(OR(Table1[[#This Row],[Country]]="United states of America",Table1[[#This Row],[Country]]="Canada",Table1[[#This Row],[Country]]="Mexico"),"North America",IF(OR(Table1[[#This Row],[Country]]="France",Table1[[#This Row],[Country]]="Germany"),"Europe","other"))</f>
        <v>Europe</v>
      </c>
    </row>
    <row r="471" spans="1:21">
      <c r="A471" s="12" t="s">
        <v>21</v>
      </c>
      <c r="B471" s="12" t="s">
        <v>28</v>
      </c>
      <c r="C471" s="13" t="s">
        <v>30</v>
      </c>
      <c r="D471" s="13" t="s">
        <v>35</v>
      </c>
      <c r="E471" s="12">
        <v>790</v>
      </c>
      <c r="F471" s="13">
        <v>120</v>
      </c>
      <c r="G471" s="13">
        <v>15</v>
      </c>
      <c r="H471" s="8">
        <f t="shared" si="49"/>
        <v>11850</v>
      </c>
      <c r="I471" s="13">
        <v>1185</v>
      </c>
      <c r="J471" s="8">
        <f t="shared" si="50"/>
        <v>10665</v>
      </c>
      <c r="K471" s="13">
        <v>7900</v>
      </c>
      <c r="L471" s="8">
        <f t="shared" si="51"/>
        <v>-82950</v>
      </c>
      <c r="M471" s="14">
        <v>41760</v>
      </c>
      <c r="N471" s="7">
        <f t="shared" si="52"/>
        <v>5</v>
      </c>
      <c r="O471" s="10" t="str">
        <f t="shared" si="53"/>
        <v>May</v>
      </c>
      <c r="P471" s="10" t="str">
        <f t="shared" si="54"/>
        <v>2014</v>
      </c>
      <c r="Q471" s="8">
        <f>Table1[[#This Row],[Profit]]/Table1[[#This Row],[Units Sold]]</f>
        <v>-105</v>
      </c>
      <c r="R471" s="27">
        <f>Table1[[#This Row],[Profit]]/Table1[[#This Row],[ Sales]]</f>
        <v>-7.7777777777777777</v>
      </c>
      <c r="S471" s="11">
        <f>Table1[[#This Row],[Profit]]/Table1[[#This Row],[COGS]]</f>
        <v>-10.5</v>
      </c>
      <c r="T471" s="7" t="str">
        <f t="shared" si="55"/>
        <v>low</v>
      </c>
      <c r="U471" s="7" t="str">
        <f>IF(OR(Table1[[#This Row],[Country]]="United states of America",Table1[[#This Row],[Country]]="Canada",Table1[[#This Row],[Country]]="Mexico"),"North America",IF(OR(Table1[[#This Row],[Country]]="France",Table1[[#This Row],[Country]]="Germany"),"Europe","other"))</f>
        <v>North America</v>
      </c>
    </row>
    <row r="472" spans="1:21">
      <c r="A472" s="7" t="s">
        <v>16</v>
      </c>
      <c r="B472" s="7" t="s">
        <v>22</v>
      </c>
      <c r="C472" s="8" t="s">
        <v>30</v>
      </c>
      <c r="D472" s="8" t="s">
        <v>35</v>
      </c>
      <c r="E472" s="7">
        <v>639</v>
      </c>
      <c r="F472" s="8">
        <v>120</v>
      </c>
      <c r="G472" s="8">
        <v>350</v>
      </c>
      <c r="H472" s="8">
        <f t="shared" si="49"/>
        <v>223650</v>
      </c>
      <c r="I472" s="8">
        <v>22365</v>
      </c>
      <c r="J472" s="8">
        <f t="shared" si="50"/>
        <v>201285</v>
      </c>
      <c r="K472" s="8">
        <v>166140</v>
      </c>
      <c r="L472" s="8">
        <f t="shared" si="51"/>
        <v>146970</v>
      </c>
      <c r="M472" s="9">
        <v>41821</v>
      </c>
      <c r="N472" s="7">
        <f t="shared" si="52"/>
        <v>7</v>
      </c>
      <c r="O472" s="10" t="str">
        <f t="shared" si="53"/>
        <v>July</v>
      </c>
      <c r="P472" s="10" t="str">
        <f t="shared" si="54"/>
        <v>2014</v>
      </c>
      <c r="Q472" s="8">
        <f>Table1[[#This Row],[Profit]]/Table1[[#This Row],[Units Sold]]</f>
        <v>230</v>
      </c>
      <c r="R472" s="27">
        <f>Table1[[#This Row],[Profit]]/Table1[[#This Row],[ Sales]]</f>
        <v>0.73015873015873012</v>
      </c>
      <c r="S472" s="11">
        <f>Table1[[#This Row],[Profit]]/Table1[[#This Row],[COGS]]</f>
        <v>0.88461538461538458</v>
      </c>
      <c r="T472" s="7" t="str">
        <f t="shared" si="55"/>
        <v>high</v>
      </c>
      <c r="U472" s="7" t="str">
        <f>IF(OR(Table1[[#This Row],[Country]]="United states of America",Table1[[#This Row],[Country]]="Canada",Table1[[#This Row],[Country]]="Mexico"),"North America",IF(OR(Table1[[#This Row],[Country]]="France",Table1[[#This Row],[Country]]="Germany"),"Europe","other"))</f>
        <v>Europe</v>
      </c>
    </row>
    <row r="473" spans="1:21">
      <c r="A473" s="12" t="s">
        <v>26</v>
      </c>
      <c r="B473" s="12" t="s">
        <v>28</v>
      </c>
      <c r="C473" s="13" t="s">
        <v>30</v>
      </c>
      <c r="D473" s="13" t="s">
        <v>35</v>
      </c>
      <c r="E473" s="12">
        <v>1596</v>
      </c>
      <c r="F473" s="13">
        <v>120</v>
      </c>
      <c r="G473" s="13">
        <v>125</v>
      </c>
      <c r="H473" s="8">
        <f t="shared" si="49"/>
        <v>199500</v>
      </c>
      <c r="I473" s="13">
        <v>19950</v>
      </c>
      <c r="J473" s="8">
        <f t="shared" si="50"/>
        <v>179550</v>
      </c>
      <c r="K473" s="13">
        <v>191520</v>
      </c>
      <c r="L473" s="8">
        <f t="shared" si="51"/>
        <v>7980</v>
      </c>
      <c r="M473" s="14">
        <v>41883</v>
      </c>
      <c r="N473" s="7">
        <f t="shared" si="52"/>
        <v>9</v>
      </c>
      <c r="O473" s="10" t="str">
        <f t="shared" si="53"/>
        <v>September</v>
      </c>
      <c r="P473" s="10" t="str">
        <f t="shared" si="54"/>
        <v>2014</v>
      </c>
      <c r="Q473" s="8">
        <f>Table1[[#This Row],[Profit]]/Table1[[#This Row],[Units Sold]]</f>
        <v>5</v>
      </c>
      <c r="R473" s="27">
        <f>Table1[[#This Row],[Profit]]/Table1[[#This Row],[ Sales]]</f>
        <v>4.4444444444444446E-2</v>
      </c>
      <c r="S473" s="11">
        <f>Table1[[#This Row],[Profit]]/Table1[[#This Row],[COGS]]</f>
        <v>4.1666666666666664E-2</v>
      </c>
      <c r="T473" s="7" t="str">
        <f t="shared" si="55"/>
        <v>mid</v>
      </c>
      <c r="U473" s="7" t="str">
        <f>IF(OR(Table1[[#This Row],[Country]]="United states of America",Table1[[#This Row],[Country]]="Canada",Table1[[#This Row],[Country]]="Mexico"),"North America",IF(OR(Table1[[#This Row],[Country]]="France",Table1[[#This Row],[Country]]="Germany"),"Europe","other"))</f>
        <v>North America</v>
      </c>
    </row>
    <row r="474" spans="1:21">
      <c r="A474" s="7" t="s">
        <v>27</v>
      </c>
      <c r="B474" s="7" t="s">
        <v>28</v>
      </c>
      <c r="C474" s="8" t="s">
        <v>30</v>
      </c>
      <c r="D474" s="8" t="s">
        <v>35</v>
      </c>
      <c r="E474" s="7">
        <v>2294</v>
      </c>
      <c r="F474" s="8">
        <v>120</v>
      </c>
      <c r="G474" s="8">
        <v>300</v>
      </c>
      <c r="H474" s="8">
        <f t="shared" si="49"/>
        <v>688200</v>
      </c>
      <c r="I474" s="8">
        <v>68820</v>
      </c>
      <c r="J474" s="8">
        <f t="shared" si="50"/>
        <v>619380</v>
      </c>
      <c r="K474" s="8">
        <v>573500</v>
      </c>
      <c r="L474" s="8">
        <f t="shared" si="51"/>
        <v>412920</v>
      </c>
      <c r="M474" s="9">
        <v>41548</v>
      </c>
      <c r="N474" s="7">
        <f t="shared" si="52"/>
        <v>10</v>
      </c>
      <c r="O474" s="10" t="str">
        <f t="shared" si="53"/>
        <v>October</v>
      </c>
      <c r="P474" s="10" t="str">
        <f t="shared" si="54"/>
        <v>2013</v>
      </c>
      <c r="Q474" s="8">
        <f>Table1[[#This Row],[Profit]]/Table1[[#This Row],[Units Sold]]</f>
        <v>180</v>
      </c>
      <c r="R474" s="27">
        <f>Table1[[#This Row],[Profit]]/Table1[[#This Row],[ Sales]]</f>
        <v>0.66666666666666663</v>
      </c>
      <c r="S474" s="11">
        <f>Table1[[#This Row],[Profit]]/Table1[[#This Row],[COGS]]</f>
        <v>0.72</v>
      </c>
      <c r="T474" s="7" t="str">
        <f t="shared" si="55"/>
        <v>high</v>
      </c>
      <c r="U474" s="7" t="str">
        <f>IF(OR(Table1[[#This Row],[Country]]="United states of America",Table1[[#This Row],[Country]]="Canada",Table1[[#This Row],[Country]]="Mexico"),"North America",IF(OR(Table1[[#This Row],[Country]]="France",Table1[[#This Row],[Country]]="Germany"),"Europe","other"))</f>
        <v>North America</v>
      </c>
    </row>
    <row r="475" spans="1:21">
      <c r="A475" s="12" t="s">
        <v>16</v>
      </c>
      <c r="B475" s="12" t="s">
        <v>20</v>
      </c>
      <c r="C475" s="13" t="s">
        <v>30</v>
      </c>
      <c r="D475" s="13" t="s">
        <v>35</v>
      </c>
      <c r="E475" s="12">
        <v>241</v>
      </c>
      <c r="F475" s="13">
        <v>120</v>
      </c>
      <c r="G475" s="13">
        <v>20</v>
      </c>
      <c r="H475" s="8">
        <f t="shared" si="49"/>
        <v>4820</v>
      </c>
      <c r="I475" s="13">
        <v>482</v>
      </c>
      <c r="J475" s="8">
        <f t="shared" si="50"/>
        <v>4338</v>
      </c>
      <c r="K475" s="13">
        <v>2410</v>
      </c>
      <c r="L475" s="8">
        <f t="shared" si="51"/>
        <v>-24100</v>
      </c>
      <c r="M475" s="14">
        <v>41913</v>
      </c>
      <c r="N475" s="7">
        <f t="shared" si="52"/>
        <v>10</v>
      </c>
      <c r="O475" s="10" t="str">
        <f t="shared" si="53"/>
        <v>October</v>
      </c>
      <c r="P475" s="10" t="str">
        <f t="shared" si="54"/>
        <v>2014</v>
      </c>
      <c r="Q475" s="8">
        <f>Table1[[#This Row],[Profit]]/Table1[[#This Row],[Units Sold]]</f>
        <v>-100</v>
      </c>
      <c r="R475" s="27">
        <f>Table1[[#This Row],[Profit]]/Table1[[#This Row],[ Sales]]</f>
        <v>-5.5555555555555554</v>
      </c>
      <c r="S475" s="11">
        <f>Table1[[#This Row],[Profit]]/Table1[[#This Row],[COGS]]</f>
        <v>-10</v>
      </c>
      <c r="T475" s="7" t="str">
        <f t="shared" si="55"/>
        <v>low</v>
      </c>
      <c r="U475" s="7" t="str">
        <f>IF(OR(Table1[[#This Row],[Country]]="United states of America",Table1[[#This Row],[Country]]="Canada",Table1[[#This Row],[Country]]="Mexico"),"North America",IF(OR(Table1[[#This Row],[Country]]="France",Table1[[#This Row],[Country]]="Germany"),"Europe","other"))</f>
        <v>Europe</v>
      </c>
    </row>
    <row r="476" spans="1:21">
      <c r="A476" s="7" t="s">
        <v>16</v>
      </c>
      <c r="B476" s="7" t="s">
        <v>20</v>
      </c>
      <c r="C476" s="8" t="s">
        <v>30</v>
      </c>
      <c r="D476" s="8" t="s">
        <v>35</v>
      </c>
      <c r="E476" s="7">
        <v>2665</v>
      </c>
      <c r="F476" s="8">
        <v>120</v>
      </c>
      <c r="G476" s="8">
        <v>7</v>
      </c>
      <c r="H476" s="8">
        <f t="shared" si="49"/>
        <v>18655</v>
      </c>
      <c r="I476" s="8">
        <v>1865.5</v>
      </c>
      <c r="J476" s="8">
        <f t="shared" si="50"/>
        <v>16789.5</v>
      </c>
      <c r="K476" s="8">
        <v>13325</v>
      </c>
      <c r="L476" s="8">
        <f t="shared" si="51"/>
        <v>-301145</v>
      </c>
      <c r="M476" s="9">
        <v>41944</v>
      </c>
      <c r="N476" s="7">
        <f t="shared" si="52"/>
        <v>11</v>
      </c>
      <c r="O476" s="10" t="str">
        <f t="shared" si="53"/>
        <v>November</v>
      </c>
      <c r="P476" s="10" t="str">
        <f t="shared" si="54"/>
        <v>2014</v>
      </c>
      <c r="Q476" s="8">
        <f>Table1[[#This Row],[Profit]]/Table1[[#This Row],[Units Sold]]</f>
        <v>-113</v>
      </c>
      <c r="R476" s="27">
        <f>Table1[[#This Row],[Profit]]/Table1[[#This Row],[ Sales]]</f>
        <v>-17.936507936507937</v>
      </c>
      <c r="S476" s="11">
        <f>Table1[[#This Row],[Profit]]/Table1[[#This Row],[COGS]]</f>
        <v>-22.6</v>
      </c>
      <c r="T476" s="7" t="str">
        <f t="shared" si="55"/>
        <v>low</v>
      </c>
      <c r="U476" s="7" t="str">
        <f>IF(OR(Table1[[#This Row],[Country]]="United states of America",Table1[[#This Row],[Country]]="Canada",Table1[[#This Row],[Country]]="Mexico"),"North America",IF(OR(Table1[[#This Row],[Country]]="France",Table1[[#This Row],[Country]]="Germany"),"Europe","other"))</f>
        <v>Europe</v>
      </c>
    </row>
    <row r="477" spans="1:21">
      <c r="A477" s="12" t="s">
        <v>26</v>
      </c>
      <c r="B477" s="12" t="s">
        <v>17</v>
      </c>
      <c r="C477" s="13" t="s">
        <v>30</v>
      </c>
      <c r="D477" s="13" t="s">
        <v>35</v>
      </c>
      <c r="E477" s="12">
        <v>1916</v>
      </c>
      <c r="F477" s="13">
        <v>120</v>
      </c>
      <c r="G477" s="13">
        <v>125</v>
      </c>
      <c r="H477" s="8">
        <f t="shared" si="49"/>
        <v>239500</v>
      </c>
      <c r="I477" s="13">
        <v>23950</v>
      </c>
      <c r="J477" s="8">
        <f t="shared" si="50"/>
        <v>215550</v>
      </c>
      <c r="K477" s="13">
        <v>229920</v>
      </c>
      <c r="L477" s="8">
        <f t="shared" si="51"/>
        <v>9580</v>
      </c>
      <c r="M477" s="14">
        <v>41609</v>
      </c>
      <c r="N477" s="7">
        <f t="shared" si="52"/>
        <v>12</v>
      </c>
      <c r="O477" s="10" t="str">
        <f t="shared" si="53"/>
        <v>December</v>
      </c>
      <c r="P477" s="10" t="str">
        <f t="shared" si="54"/>
        <v>2013</v>
      </c>
      <c r="Q477" s="8">
        <f>Table1[[#This Row],[Profit]]/Table1[[#This Row],[Units Sold]]</f>
        <v>5</v>
      </c>
      <c r="R477" s="27">
        <f>Table1[[#This Row],[Profit]]/Table1[[#This Row],[ Sales]]</f>
        <v>4.4444444444444446E-2</v>
      </c>
      <c r="S477" s="11">
        <f>Table1[[#This Row],[Profit]]/Table1[[#This Row],[COGS]]</f>
        <v>4.1666666666666664E-2</v>
      </c>
      <c r="T477" s="7" t="str">
        <f t="shared" si="55"/>
        <v>mid</v>
      </c>
      <c r="U477" s="7" t="str">
        <f>IF(OR(Table1[[#This Row],[Country]]="United states of America",Table1[[#This Row],[Country]]="Canada",Table1[[#This Row],[Country]]="Mexico"),"North America",IF(OR(Table1[[#This Row],[Country]]="France",Table1[[#This Row],[Country]]="Germany"),"Europe","other"))</f>
        <v>North America</v>
      </c>
    </row>
    <row r="478" spans="1:21">
      <c r="A478" s="7" t="s">
        <v>27</v>
      </c>
      <c r="B478" s="7" t="s">
        <v>22</v>
      </c>
      <c r="C478" s="8" t="s">
        <v>30</v>
      </c>
      <c r="D478" s="8" t="s">
        <v>35</v>
      </c>
      <c r="E478" s="7">
        <v>853</v>
      </c>
      <c r="F478" s="8">
        <v>120</v>
      </c>
      <c r="G478" s="8">
        <v>300</v>
      </c>
      <c r="H478" s="8">
        <f t="shared" si="49"/>
        <v>255900</v>
      </c>
      <c r="I478" s="8">
        <v>25590</v>
      </c>
      <c r="J478" s="8">
        <f t="shared" si="50"/>
        <v>230310</v>
      </c>
      <c r="K478" s="8">
        <v>213250</v>
      </c>
      <c r="L478" s="8">
        <f t="shared" si="51"/>
        <v>153540</v>
      </c>
      <c r="M478" s="9">
        <v>41974</v>
      </c>
      <c r="N478" s="7">
        <f t="shared" si="52"/>
        <v>12</v>
      </c>
      <c r="O478" s="10" t="str">
        <f t="shared" si="53"/>
        <v>December</v>
      </c>
      <c r="P478" s="10" t="str">
        <f t="shared" si="54"/>
        <v>2014</v>
      </c>
      <c r="Q478" s="8">
        <f>Table1[[#This Row],[Profit]]/Table1[[#This Row],[Units Sold]]</f>
        <v>180</v>
      </c>
      <c r="R478" s="27">
        <f>Table1[[#This Row],[Profit]]/Table1[[#This Row],[ Sales]]</f>
        <v>0.66666666666666663</v>
      </c>
      <c r="S478" s="11">
        <f>Table1[[#This Row],[Profit]]/Table1[[#This Row],[COGS]]</f>
        <v>0.72</v>
      </c>
      <c r="T478" s="7" t="str">
        <f t="shared" si="55"/>
        <v>high</v>
      </c>
      <c r="U478" s="7" t="str">
        <f>IF(OR(Table1[[#This Row],[Country]]="United states of America",Table1[[#This Row],[Country]]="Canada",Table1[[#This Row],[Country]]="Mexico"),"North America",IF(OR(Table1[[#This Row],[Country]]="France",Table1[[#This Row],[Country]]="Germany"),"Europe","other"))</f>
        <v>Europe</v>
      </c>
    </row>
    <row r="479" spans="1:21">
      <c r="A479" s="12" t="s">
        <v>26</v>
      </c>
      <c r="B479" s="12" t="s">
        <v>23</v>
      </c>
      <c r="C479" s="13" t="s">
        <v>31</v>
      </c>
      <c r="D479" s="13" t="s">
        <v>35</v>
      </c>
      <c r="E479" s="12">
        <v>341</v>
      </c>
      <c r="F479" s="13">
        <v>250</v>
      </c>
      <c r="G479" s="13">
        <v>125</v>
      </c>
      <c r="H479" s="8">
        <f t="shared" si="49"/>
        <v>42625</v>
      </c>
      <c r="I479" s="13">
        <v>4262.5</v>
      </c>
      <c r="J479" s="8">
        <f t="shared" si="50"/>
        <v>38362.5</v>
      </c>
      <c r="K479" s="13">
        <v>40920</v>
      </c>
      <c r="L479" s="8">
        <f t="shared" si="51"/>
        <v>-42625</v>
      </c>
      <c r="M479" s="14">
        <v>41760</v>
      </c>
      <c r="N479" s="7">
        <f t="shared" si="52"/>
        <v>5</v>
      </c>
      <c r="O479" s="10" t="str">
        <f t="shared" si="53"/>
        <v>May</v>
      </c>
      <c r="P479" s="10" t="str">
        <f t="shared" si="54"/>
        <v>2014</v>
      </c>
      <c r="Q479" s="8">
        <f>Table1[[#This Row],[Profit]]/Table1[[#This Row],[Units Sold]]</f>
        <v>-125</v>
      </c>
      <c r="R479" s="27">
        <f>Table1[[#This Row],[Profit]]/Table1[[#This Row],[ Sales]]</f>
        <v>-1.1111111111111112</v>
      </c>
      <c r="S479" s="11">
        <f>Table1[[#This Row],[Profit]]/Table1[[#This Row],[COGS]]</f>
        <v>-1.0416666666666667</v>
      </c>
      <c r="T479" s="7" t="str">
        <f t="shared" si="55"/>
        <v>mid</v>
      </c>
      <c r="U479" s="7" t="str">
        <f>IF(OR(Table1[[#This Row],[Country]]="United states of America",Table1[[#This Row],[Country]]="Canada",Table1[[#This Row],[Country]]="Mexico"),"North America",IF(OR(Table1[[#This Row],[Country]]="France",Table1[[#This Row],[Country]]="Germany"),"Europe","other"))</f>
        <v>North America</v>
      </c>
    </row>
    <row r="480" spans="1:21">
      <c r="A480" s="7" t="s">
        <v>21</v>
      </c>
      <c r="B480" s="7" t="s">
        <v>23</v>
      </c>
      <c r="C480" s="8" t="s">
        <v>31</v>
      </c>
      <c r="D480" s="8" t="s">
        <v>35</v>
      </c>
      <c r="E480" s="7">
        <v>641</v>
      </c>
      <c r="F480" s="8">
        <v>250</v>
      </c>
      <c r="G480" s="8">
        <v>15</v>
      </c>
      <c r="H480" s="8">
        <f t="shared" si="49"/>
        <v>9615</v>
      </c>
      <c r="I480" s="8">
        <v>961.5</v>
      </c>
      <c r="J480" s="8">
        <f t="shared" si="50"/>
        <v>8653.5</v>
      </c>
      <c r="K480" s="8">
        <v>6410</v>
      </c>
      <c r="L480" s="8">
        <f t="shared" si="51"/>
        <v>-150635</v>
      </c>
      <c r="M480" s="9">
        <v>41821</v>
      </c>
      <c r="N480" s="7">
        <f t="shared" si="52"/>
        <v>7</v>
      </c>
      <c r="O480" s="10" t="str">
        <f t="shared" si="53"/>
        <v>July</v>
      </c>
      <c r="P480" s="10" t="str">
        <f t="shared" si="54"/>
        <v>2014</v>
      </c>
      <c r="Q480" s="8">
        <f>Table1[[#This Row],[Profit]]/Table1[[#This Row],[Units Sold]]</f>
        <v>-235</v>
      </c>
      <c r="R480" s="27">
        <f>Table1[[#This Row],[Profit]]/Table1[[#This Row],[ Sales]]</f>
        <v>-17.407407407407408</v>
      </c>
      <c r="S480" s="11">
        <f>Table1[[#This Row],[Profit]]/Table1[[#This Row],[COGS]]</f>
        <v>-23.5</v>
      </c>
      <c r="T480" s="7" t="str">
        <f t="shared" si="55"/>
        <v>low</v>
      </c>
      <c r="U480" s="7" t="str">
        <f>IF(OR(Table1[[#This Row],[Country]]="United states of America",Table1[[#This Row],[Country]]="Canada",Table1[[#This Row],[Country]]="Mexico"),"North America",IF(OR(Table1[[#This Row],[Country]]="France",Table1[[#This Row],[Country]]="Germany"),"Europe","other"))</f>
        <v>North America</v>
      </c>
    </row>
    <row r="481" spans="1:21">
      <c r="A481" s="12" t="s">
        <v>16</v>
      </c>
      <c r="B481" s="12" t="s">
        <v>28</v>
      </c>
      <c r="C481" s="13" t="s">
        <v>31</v>
      </c>
      <c r="D481" s="13" t="s">
        <v>35</v>
      </c>
      <c r="E481" s="12">
        <v>2807</v>
      </c>
      <c r="F481" s="13">
        <v>250</v>
      </c>
      <c r="G481" s="13">
        <v>350</v>
      </c>
      <c r="H481" s="8">
        <f t="shared" si="49"/>
        <v>982450</v>
      </c>
      <c r="I481" s="13">
        <v>98245</v>
      </c>
      <c r="J481" s="8">
        <f t="shared" si="50"/>
        <v>884205</v>
      </c>
      <c r="K481" s="13">
        <v>729820</v>
      </c>
      <c r="L481" s="8">
        <f t="shared" si="51"/>
        <v>280700</v>
      </c>
      <c r="M481" s="14">
        <v>41852</v>
      </c>
      <c r="N481" s="7">
        <f t="shared" si="52"/>
        <v>8</v>
      </c>
      <c r="O481" s="10" t="str">
        <f t="shared" si="53"/>
        <v>August</v>
      </c>
      <c r="P481" s="10" t="str">
        <f t="shared" si="54"/>
        <v>2014</v>
      </c>
      <c r="Q481" s="8">
        <f>Table1[[#This Row],[Profit]]/Table1[[#This Row],[Units Sold]]</f>
        <v>100</v>
      </c>
      <c r="R481" s="27">
        <f>Table1[[#This Row],[Profit]]/Table1[[#This Row],[ Sales]]</f>
        <v>0.31746031746031744</v>
      </c>
      <c r="S481" s="11">
        <f>Table1[[#This Row],[Profit]]/Table1[[#This Row],[COGS]]</f>
        <v>0.38461538461538464</v>
      </c>
      <c r="T481" s="7" t="str">
        <f t="shared" si="55"/>
        <v>high</v>
      </c>
      <c r="U481" s="7" t="str">
        <f>IF(OR(Table1[[#This Row],[Country]]="United states of America",Table1[[#This Row],[Country]]="Canada",Table1[[#This Row],[Country]]="Mexico"),"North America",IF(OR(Table1[[#This Row],[Country]]="France",Table1[[#This Row],[Country]]="Germany"),"Europe","other"))</f>
        <v>North America</v>
      </c>
    </row>
    <row r="482" spans="1:21">
      <c r="A482" s="7" t="s">
        <v>27</v>
      </c>
      <c r="B482" s="7" t="s">
        <v>23</v>
      </c>
      <c r="C482" s="8" t="s">
        <v>31</v>
      </c>
      <c r="D482" s="8" t="s">
        <v>35</v>
      </c>
      <c r="E482" s="7">
        <v>432</v>
      </c>
      <c r="F482" s="8">
        <v>250</v>
      </c>
      <c r="G482" s="8">
        <v>300</v>
      </c>
      <c r="H482" s="8">
        <f t="shared" si="49"/>
        <v>129600</v>
      </c>
      <c r="I482" s="8">
        <v>12960</v>
      </c>
      <c r="J482" s="8">
        <f t="shared" si="50"/>
        <v>116640</v>
      </c>
      <c r="K482" s="8">
        <v>108000</v>
      </c>
      <c r="L482" s="8">
        <f t="shared" si="51"/>
        <v>21600</v>
      </c>
      <c r="M482" s="9">
        <v>41883</v>
      </c>
      <c r="N482" s="7">
        <f t="shared" si="52"/>
        <v>9</v>
      </c>
      <c r="O482" s="10" t="str">
        <f t="shared" si="53"/>
        <v>September</v>
      </c>
      <c r="P482" s="10" t="str">
        <f t="shared" si="54"/>
        <v>2014</v>
      </c>
      <c r="Q482" s="8">
        <f>Table1[[#This Row],[Profit]]/Table1[[#This Row],[Units Sold]]</f>
        <v>50</v>
      </c>
      <c r="R482" s="27">
        <f>Table1[[#This Row],[Profit]]/Table1[[#This Row],[ Sales]]</f>
        <v>0.18518518518518517</v>
      </c>
      <c r="S482" s="11">
        <f>Table1[[#This Row],[Profit]]/Table1[[#This Row],[COGS]]</f>
        <v>0.2</v>
      </c>
      <c r="T482" s="7" t="str">
        <f t="shared" si="55"/>
        <v>high</v>
      </c>
      <c r="U482" s="7" t="str">
        <f>IF(OR(Table1[[#This Row],[Country]]="United states of America",Table1[[#This Row],[Country]]="Canada",Table1[[#This Row],[Country]]="Mexico"),"North America",IF(OR(Table1[[#This Row],[Country]]="France",Table1[[#This Row],[Country]]="Germany"),"Europe","other"))</f>
        <v>North America</v>
      </c>
    </row>
    <row r="483" spans="1:21">
      <c r="A483" s="12" t="s">
        <v>27</v>
      </c>
      <c r="B483" s="12" t="s">
        <v>28</v>
      </c>
      <c r="C483" s="13" t="s">
        <v>31</v>
      </c>
      <c r="D483" s="13" t="s">
        <v>35</v>
      </c>
      <c r="E483" s="12">
        <v>2294</v>
      </c>
      <c r="F483" s="13">
        <v>250</v>
      </c>
      <c r="G483" s="13">
        <v>300</v>
      </c>
      <c r="H483" s="8">
        <f t="shared" si="49"/>
        <v>688200</v>
      </c>
      <c r="I483" s="13">
        <v>68820</v>
      </c>
      <c r="J483" s="8">
        <f t="shared" si="50"/>
        <v>619380</v>
      </c>
      <c r="K483" s="13">
        <v>573500</v>
      </c>
      <c r="L483" s="8">
        <f t="shared" si="51"/>
        <v>114700</v>
      </c>
      <c r="M483" s="14">
        <v>41548</v>
      </c>
      <c r="N483" s="7">
        <f t="shared" si="52"/>
        <v>10</v>
      </c>
      <c r="O483" s="10" t="str">
        <f t="shared" si="53"/>
        <v>October</v>
      </c>
      <c r="P483" s="10" t="str">
        <f t="shared" si="54"/>
        <v>2013</v>
      </c>
      <c r="Q483" s="8">
        <f>Table1[[#This Row],[Profit]]/Table1[[#This Row],[Units Sold]]</f>
        <v>50</v>
      </c>
      <c r="R483" s="27">
        <f>Table1[[#This Row],[Profit]]/Table1[[#This Row],[ Sales]]</f>
        <v>0.18518518518518517</v>
      </c>
      <c r="S483" s="11">
        <f>Table1[[#This Row],[Profit]]/Table1[[#This Row],[COGS]]</f>
        <v>0.2</v>
      </c>
      <c r="T483" s="7" t="str">
        <f t="shared" si="55"/>
        <v>high</v>
      </c>
      <c r="U483" s="7" t="str">
        <f>IF(OR(Table1[[#This Row],[Country]]="United states of America",Table1[[#This Row],[Country]]="Canada",Table1[[#This Row],[Country]]="Mexico"),"North America",IF(OR(Table1[[#This Row],[Country]]="France",Table1[[#This Row],[Country]]="Germany"),"Europe","other"))</f>
        <v>North America</v>
      </c>
    </row>
    <row r="484" spans="1:21">
      <c r="A484" s="7" t="s">
        <v>21</v>
      </c>
      <c r="B484" s="7" t="s">
        <v>22</v>
      </c>
      <c r="C484" s="8" t="s">
        <v>31</v>
      </c>
      <c r="D484" s="8" t="s">
        <v>35</v>
      </c>
      <c r="E484" s="7">
        <v>2167</v>
      </c>
      <c r="F484" s="8">
        <v>250</v>
      </c>
      <c r="G484" s="8">
        <v>15</v>
      </c>
      <c r="H484" s="8">
        <f t="shared" si="49"/>
        <v>32505</v>
      </c>
      <c r="I484" s="8">
        <v>3250.5</v>
      </c>
      <c r="J484" s="8">
        <f t="shared" si="50"/>
        <v>29254.5</v>
      </c>
      <c r="K484" s="8">
        <v>21670</v>
      </c>
      <c r="L484" s="8">
        <f t="shared" si="51"/>
        <v>-509245</v>
      </c>
      <c r="M484" s="9">
        <v>41548</v>
      </c>
      <c r="N484" s="7">
        <f t="shared" si="52"/>
        <v>10</v>
      </c>
      <c r="O484" s="10" t="str">
        <f t="shared" si="53"/>
        <v>October</v>
      </c>
      <c r="P484" s="10" t="str">
        <f t="shared" si="54"/>
        <v>2013</v>
      </c>
      <c r="Q484" s="8">
        <f>Table1[[#This Row],[Profit]]/Table1[[#This Row],[Units Sold]]</f>
        <v>-235</v>
      </c>
      <c r="R484" s="27">
        <f>Table1[[#This Row],[Profit]]/Table1[[#This Row],[ Sales]]</f>
        <v>-17.407407407407408</v>
      </c>
      <c r="S484" s="11">
        <f>Table1[[#This Row],[Profit]]/Table1[[#This Row],[COGS]]</f>
        <v>-23.5</v>
      </c>
      <c r="T484" s="7" t="str">
        <f t="shared" si="55"/>
        <v>low</v>
      </c>
      <c r="U484" s="7" t="str">
        <f>IF(OR(Table1[[#This Row],[Country]]="United states of America",Table1[[#This Row],[Country]]="Canada",Table1[[#This Row],[Country]]="Mexico"),"North America",IF(OR(Table1[[#This Row],[Country]]="France",Table1[[#This Row],[Country]]="Germany"),"Europe","other"))</f>
        <v>Europe</v>
      </c>
    </row>
    <row r="485" spans="1:21">
      <c r="A485" s="12" t="s">
        <v>26</v>
      </c>
      <c r="B485" s="12" t="s">
        <v>17</v>
      </c>
      <c r="C485" s="13" t="s">
        <v>31</v>
      </c>
      <c r="D485" s="13" t="s">
        <v>35</v>
      </c>
      <c r="E485" s="12">
        <v>2529</v>
      </c>
      <c r="F485" s="13">
        <v>250</v>
      </c>
      <c r="G485" s="13">
        <v>125</v>
      </c>
      <c r="H485" s="8">
        <f t="shared" si="49"/>
        <v>316125</v>
      </c>
      <c r="I485" s="13">
        <v>31612.5</v>
      </c>
      <c r="J485" s="8">
        <f t="shared" si="50"/>
        <v>284512.5</v>
      </c>
      <c r="K485" s="13">
        <v>303480</v>
      </c>
      <c r="L485" s="8">
        <f t="shared" si="51"/>
        <v>-316125</v>
      </c>
      <c r="M485" s="14">
        <v>41944</v>
      </c>
      <c r="N485" s="7">
        <f t="shared" si="52"/>
        <v>11</v>
      </c>
      <c r="O485" s="10" t="str">
        <f t="shared" si="53"/>
        <v>November</v>
      </c>
      <c r="P485" s="10" t="str">
        <f t="shared" si="54"/>
        <v>2014</v>
      </c>
      <c r="Q485" s="8">
        <f>Table1[[#This Row],[Profit]]/Table1[[#This Row],[Units Sold]]</f>
        <v>-125</v>
      </c>
      <c r="R485" s="27">
        <f>Table1[[#This Row],[Profit]]/Table1[[#This Row],[ Sales]]</f>
        <v>-1.1111111111111112</v>
      </c>
      <c r="S485" s="11">
        <f>Table1[[#This Row],[Profit]]/Table1[[#This Row],[COGS]]</f>
        <v>-1.0416666666666667</v>
      </c>
      <c r="T485" s="7" t="str">
        <f t="shared" si="55"/>
        <v>mid</v>
      </c>
      <c r="U485" s="7" t="str">
        <f>IF(OR(Table1[[#This Row],[Country]]="United states of America",Table1[[#This Row],[Country]]="Canada",Table1[[#This Row],[Country]]="Mexico"),"North America",IF(OR(Table1[[#This Row],[Country]]="France",Table1[[#This Row],[Country]]="Germany"),"Europe","other"))</f>
        <v>North America</v>
      </c>
    </row>
    <row r="486" spans="1:21">
      <c r="A486" s="7" t="s">
        <v>16</v>
      </c>
      <c r="B486" s="7" t="s">
        <v>20</v>
      </c>
      <c r="C486" s="8" t="s">
        <v>31</v>
      </c>
      <c r="D486" s="8" t="s">
        <v>35</v>
      </c>
      <c r="E486" s="7">
        <v>1870</v>
      </c>
      <c r="F486" s="8">
        <v>250</v>
      </c>
      <c r="G486" s="8">
        <v>350</v>
      </c>
      <c r="H486" s="8">
        <f t="shared" si="49"/>
        <v>654500</v>
      </c>
      <c r="I486" s="8">
        <v>65450</v>
      </c>
      <c r="J486" s="8">
        <f t="shared" si="50"/>
        <v>589050</v>
      </c>
      <c r="K486" s="8">
        <v>486200</v>
      </c>
      <c r="L486" s="8">
        <f t="shared" si="51"/>
        <v>187000</v>
      </c>
      <c r="M486" s="9">
        <v>41609</v>
      </c>
      <c r="N486" s="7">
        <f t="shared" si="52"/>
        <v>12</v>
      </c>
      <c r="O486" s="10" t="str">
        <f t="shared" si="53"/>
        <v>December</v>
      </c>
      <c r="P486" s="10" t="str">
        <f t="shared" si="54"/>
        <v>2013</v>
      </c>
      <c r="Q486" s="8">
        <f>Table1[[#This Row],[Profit]]/Table1[[#This Row],[Units Sold]]</f>
        <v>100</v>
      </c>
      <c r="R486" s="27">
        <f>Table1[[#This Row],[Profit]]/Table1[[#This Row],[ Sales]]</f>
        <v>0.31746031746031744</v>
      </c>
      <c r="S486" s="11">
        <f>Table1[[#This Row],[Profit]]/Table1[[#This Row],[COGS]]</f>
        <v>0.38461538461538464</v>
      </c>
      <c r="T486" s="7" t="str">
        <f t="shared" si="55"/>
        <v>high</v>
      </c>
      <c r="U486" s="7" t="str">
        <f>IF(OR(Table1[[#This Row],[Country]]="United states of America",Table1[[#This Row],[Country]]="Canada",Table1[[#This Row],[Country]]="Mexico"),"North America",IF(OR(Table1[[#This Row],[Country]]="France",Table1[[#This Row],[Country]]="Germany"),"Europe","other"))</f>
        <v>Europe</v>
      </c>
    </row>
    <row r="487" spans="1:21">
      <c r="A487" s="12" t="s">
        <v>26</v>
      </c>
      <c r="B487" s="12" t="s">
        <v>28</v>
      </c>
      <c r="C487" s="13" t="s">
        <v>32</v>
      </c>
      <c r="D487" s="13" t="s">
        <v>35</v>
      </c>
      <c r="E487" s="12">
        <v>579</v>
      </c>
      <c r="F487" s="13">
        <v>260</v>
      </c>
      <c r="G487" s="13">
        <v>125</v>
      </c>
      <c r="H487" s="8">
        <f t="shared" si="49"/>
        <v>72375</v>
      </c>
      <c r="I487" s="13">
        <v>7237.5</v>
      </c>
      <c r="J487" s="8">
        <f t="shared" si="50"/>
        <v>65137.5</v>
      </c>
      <c r="K487" s="13">
        <v>69480</v>
      </c>
      <c r="L487" s="8">
        <f t="shared" si="51"/>
        <v>-78165</v>
      </c>
      <c r="M487" s="14">
        <v>41640</v>
      </c>
      <c r="N487" s="7">
        <f t="shared" si="52"/>
        <v>1</v>
      </c>
      <c r="O487" s="10" t="str">
        <f t="shared" si="53"/>
        <v>January</v>
      </c>
      <c r="P487" s="10" t="str">
        <f t="shared" si="54"/>
        <v>2014</v>
      </c>
      <c r="Q487" s="8">
        <f>Table1[[#This Row],[Profit]]/Table1[[#This Row],[Units Sold]]</f>
        <v>-135</v>
      </c>
      <c r="R487" s="27">
        <f>Table1[[#This Row],[Profit]]/Table1[[#This Row],[ Sales]]</f>
        <v>-1.2</v>
      </c>
      <c r="S487" s="11">
        <f>Table1[[#This Row],[Profit]]/Table1[[#This Row],[COGS]]</f>
        <v>-1.125</v>
      </c>
      <c r="T487" s="7" t="str">
        <f t="shared" si="55"/>
        <v>mid</v>
      </c>
      <c r="U487" s="7" t="str">
        <f>IF(OR(Table1[[#This Row],[Country]]="United states of America",Table1[[#This Row],[Country]]="Canada",Table1[[#This Row],[Country]]="Mexico"),"North America",IF(OR(Table1[[#This Row],[Country]]="France",Table1[[#This Row],[Country]]="Germany"),"Europe","other"))</f>
        <v>North America</v>
      </c>
    </row>
    <row r="488" spans="1:21">
      <c r="A488" s="7" t="s">
        <v>16</v>
      </c>
      <c r="B488" s="7" t="s">
        <v>17</v>
      </c>
      <c r="C488" s="8" t="s">
        <v>32</v>
      </c>
      <c r="D488" s="8" t="s">
        <v>35</v>
      </c>
      <c r="E488" s="7">
        <v>2240</v>
      </c>
      <c r="F488" s="8">
        <v>260</v>
      </c>
      <c r="G488" s="8">
        <v>350</v>
      </c>
      <c r="H488" s="8">
        <f t="shared" si="49"/>
        <v>784000</v>
      </c>
      <c r="I488" s="8">
        <v>78400</v>
      </c>
      <c r="J488" s="8">
        <f t="shared" si="50"/>
        <v>705600</v>
      </c>
      <c r="K488" s="8">
        <v>582400</v>
      </c>
      <c r="L488" s="8">
        <f t="shared" si="51"/>
        <v>201600</v>
      </c>
      <c r="M488" s="9">
        <v>41671</v>
      </c>
      <c r="N488" s="7">
        <f t="shared" si="52"/>
        <v>2</v>
      </c>
      <c r="O488" s="10" t="str">
        <f t="shared" si="53"/>
        <v>February</v>
      </c>
      <c r="P488" s="10" t="str">
        <f t="shared" si="54"/>
        <v>2014</v>
      </c>
      <c r="Q488" s="8">
        <f>Table1[[#This Row],[Profit]]/Table1[[#This Row],[Units Sold]]</f>
        <v>90</v>
      </c>
      <c r="R488" s="27">
        <f>Table1[[#This Row],[Profit]]/Table1[[#This Row],[ Sales]]</f>
        <v>0.2857142857142857</v>
      </c>
      <c r="S488" s="11">
        <f>Table1[[#This Row],[Profit]]/Table1[[#This Row],[COGS]]</f>
        <v>0.34615384615384615</v>
      </c>
      <c r="T488" s="7" t="str">
        <f t="shared" si="55"/>
        <v>high</v>
      </c>
      <c r="U488" s="7" t="str">
        <f>IF(OR(Table1[[#This Row],[Country]]="United states of America",Table1[[#This Row],[Country]]="Canada",Table1[[#This Row],[Country]]="Mexico"),"North America",IF(OR(Table1[[#This Row],[Country]]="France",Table1[[#This Row],[Country]]="Germany"),"Europe","other"))</f>
        <v>North America</v>
      </c>
    </row>
    <row r="489" spans="1:21">
      <c r="A489" s="12" t="s">
        <v>27</v>
      </c>
      <c r="B489" s="12" t="s">
        <v>28</v>
      </c>
      <c r="C489" s="13" t="s">
        <v>32</v>
      </c>
      <c r="D489" s="13" t="s">
        <v>35</v>
      </c>
      <c r="E489" s="12">
        <v>2993</v>
      </c>
      <c r="F489" s="13">
        <v>260</v>
      </c>
      <c r="G489" s="13">
        <v>300</v>
      </c>
      <c r="H489" s="8">
        <f t="shared" si="49"/>
        <v>897900</v>
      </c>
      <c r="I489" s="13">
        <v>89790</v>
      </c>
      <c r="J489" s="8">
        <f t="shared" si="50"/>
        <v>808110</v>
      </c>
      <c r="K489" s="13">
        <v>748250</v>
      </c>
      <c r="L489" s="8">
        <f t="shared" si="51"/>
        <v>119720</v>
      </c>
      <c r="M489" s="14">
        <v>41699</v>
      </c>
      <c r="N489" s="7">
        <f t="shared" si="52"/>
        <v>3</v>
      </c>
      <c r="O489" s="10" t="str">
        <f t="shared" si="53"/>
        <v>March</v>
      </c>
      <c r="P489" s="10" t="str">
        <f t="shared" si="54"/>
        <v>2014</v>
      </c>
      <c r="Q489" s="8">
        <f>Table1[[#This Row],[Profit]]/Table1[[#This Row],[Units Sold]]</f>
        <v>40</v>
      </c>
      <c r="R489" s="27">
        <f>Table1[[#This Row],[Profit]]/Table1[[#This Row],[ Sales]]</f>
        <v>0.14814814814814814</v>
      </c>
      <c r="S489" s="11">
        <f>Table1[[#This Row],[Profit]]/Table1[[#This Row],[COGS]]</f>
        <v>0.16</v>
      </c>
      <c r="T489" s="7" t="str">
        <f t="shared" si="55"/>
        <v>high</v>
      </c>
      <c r="U489" s="7" t="str">
        <f>IF(OR(Table1[[#This Row],[Country]]="United states of America",Table1[[#This Row],[Country]]="Canada",Table1[[#This Row],[Country]]="Mexico"),"North America",IF(OR(Table1[[#This Row],[Country]]="France",Table1[[#This Row],[Country]]="Germany"),"Europe","other"))</f>
        <v>North America</v>
      </c>
    </row>
    <row r="490" spans="1:21">
      <c r="A490" s="7" t="s">
        <v>25</v>
      </c>
      <c r="B490" s="7" t="s">
        <v>17</v>
      </c>
      <c r="C490" s="8" t="s">
        <v>32</v>
      </c>
      <c r="D490" s="8" t="s">
        <v>35</v>
      </c>
      <c r="E490" s="7">
        <v>3520.5</v>
      </c>
      <c r="F490" s="8">
        <v>260</v>
      </c>
      <c r="G490" s="8">
        <v>12</v>
      </c>
      <c r="H490" s="8">
        <f t="shared" si="49"/>
        <v>42246</v>
      </c>
      <c r="I490" s="8">
        <v>4224.6000000000004</v>
      </c>
      <c r="J490" s="8">
        <f t="shared" si="50"/>
        <v>38021.4</v>
      </c>
      <c r="K490" s="8">
        <v>10561.5</v>
      </c>
      <c r="L490" s="8">
        <f t="shared" si="51"/>
        <v>-873084</v>
      </c>
      <c r="M490" s="9">
        <v>41730</v>
      </c>
      <c r="N490" s="7">
        <f t="shared" si="52"/>
        <v>4</v>
      </c>
      <c r="O490" s="10" t="str">
        <f t="shared" si="53"/>
        <v>April</v>
      </c>
      <c r="P490" s="10" t="str">
        <f t="shared" si="54"/>
        <v>2014</v>
      </c>
      <c r="Q490" s="8">
        <f>Table1[[#This Row],[Profit]]/Table1[[#This Row],[Units Sold]]</f>
        <v>-248</v>
      </c>
      <c r="R490" s="27">
        <f>Table1[[#This Row],[Profit]]/Table1[[#This Row],[ Sales]]</f>
        <v>-22.962962962962962</v>
      </c>
      <c r="S490" s="11">
        <f>Table1[[#This Row],[Profit]]/Table1[[#This Row],[COGS]]</f>
        <v>-82.666666666666671</v>
      </c>
      <c r="T490" s="7" t="str">
        <f t="shared" si="55"/>
        <v>low</v>
      </c>
      <c r="U490" s="7" t="str">
        <f>IF(OR(Table1[[#This Row],[Country]]="United states of America",Table1[[#This Row],[Country]]="Canada",Table1[[#This Row],[Country]]="Mexico"),"North America",IF(OR(Table1[[#This Row],[Country]]="France",Table1[[#This Row],[Country]]="Germany"),"Europe","other"))</f>
        <v>North America</v>
      </c>
    </row>
    <row r="491" spans="1:21">
      <c r="A491" s="12" t="s">
        <v>16</v>
      </c>
      <c r="B491" s="12" t="s">
        <v>23</v>
      </c>
      <c r="C491" s="13" t="s">
        <v>32</v>
      </c>
      <c r="D491" s="13" t="s">
        <v>35</v>
      </c>
      <c r="E491" s="12">
        <v>2039</v>
      </c>
      <c r="F491" s="13">
        <v>260</v>
      </c>
      <c r="G491" s="13">
        <v>20</v>
      </c>
      <c r="H491" s="8">
        <f t="shared" si="49"/>
        <v>40780</v>
      </c>
      <c r="I491" s="13">
        <v>4078</v>
      </c>
      <c r="J491" s="8">
        <f t="shared" si="50"/>
        <v>36702</v>
      </c>
      <c r="K491" s="13">
        <v>20390</v>
      </c>
      <c r="L491" s="8">
        <f t="shared" si="51"/>
        <v>-489360</v>
      </c>
      <c r="M491" s="14">
        <v>41760</v>
      </c>
      <c r="N491" s="7">
        <f t="shared" si="52"/>
        <v>5</v>
      </c>
      <c r="O491" s="10" t="str">
        <f t="shared" si="53"/>
        <v>May</v>
      </c>
      <c r="P491" s="10" t="str">
        <f t="shared" si="54"/>
        <v>2014</v>
      </c>
      <c r="Q491" s="8">
        <f>Table1[[#This Row],[Profit]]/Table1[[#This Row],[Units Sold]]</f>
        <v>-240</v>
      </c>
      <c r="R491" s="27">
        <f>Table1[[#This Row],[Profit]]/Table1[[#This Row],[ Sales]]</f>
        <v>-13.333333333333334</v>
      </c>
      <c r="S491" s="11">
        <f>Table1[[#This Row],[Profit]]/Table1[[#This Row],[COGS]]</f>
        <v>-24</v>
      </c>
      <c r="T491" s="7" t="str">
        <f t="shared" si="55"/>
        <v>low</v>
      </c>
      <c r="U491" s="7" t="str">
        <f>IF(OR(Table1[[#This Row],[Country]]="United states of America",Table1[[#This Row],[Country]]="Canada",Table1[[#This Row],[Country]]="Mexico"),"North America",IF(OR(Table1[[#This Row],[Country]]="France",Table1[[#This Row],[Country]]="Germany"),"Europe","other"))</f>
        <v>North America</v>
      </c>
    </row>
    <row r="492" spans="1:21">
      <c r="A492" s="7" t="s">
        <v>25</v>
      </c>
      <c r="B492" s="7" t="s">
        <v>20</v>
      </c>
      <c r="C492" s="8" t="s">
        <v>32</v>
      </c>
      <c r="D492" s="8" t="s">
        <v>35</v>
      </c>
      <c r="E492" s="7">
        <v>2574</v>
      </c>
      <c r="F492" s="8">
        <v>260</v>
      </c>
      <c r="G492" s="8">
        <v>12</v>
      </c>
      <c r="H492" s="8">
        <f t="shared" si="49"/>
        <v>30888</v>
      </c>
      <c r="I492" s="8">
        <v>3088.8</v>
      </c>
      <c r="J492" s="8">
        <f t="shared" si="50"/>
        <v>27799.200000000001</v>
      </c>
      <c r="K492" s="8">
        <v>7722</v>
      </c>
      <c r="L492" s="8">
        <f t="shared" si="51"/>
        <v>-638352</v>
      </c>
      <c r="M492" s="9">
        <v>41852</v>
      </c>
      <c r="N492" s="7">
        <f t="shared" si="52"/>
        <v>8</v>
      </c>
      <c r="O492" s="10" t="str">
        <f t="shared" si="53"/>
        <v>August</v>
      </c>
      <c r="P492" s="10" t="str">
        <f t="shared" si="54"/>
        <v>2014</v>
      </c>
      <c r="Q492" s="8">
        <f>Table1[[#This Row],[Profit]]/Table1[[#This Row],[Units Sold]]</f>
        <v>-248</v>
      </c>
      <c r="R492" s="27">
        <f>Table1[[#This Row],[Profit]]/Table1[[#This Row],[ Sales]]</f>
        <v>-22.962962962962962</v>
      </c>
      <c r="S492" s="11">
        <f>Table1[[#This Row],[Profit]]/Table1[[#This Row],[COGS]]</f>
        <v>-82.666666666666671</v>
      </c>
      <c r="T492" s="7" t="str">
        <f t="shared" si="55"/>
        <v>low</v>
      </c>
      <c r="U492" s="7" t="str">
        <f>IF(OR(Table1[[#This Row],[Country]]="United states of America",Table1[[#This Row],[Country]]="Canada",Table1[[#This Row],[Country]]="Mexico"),"North America",IF(OR(Table1[[#This Row],[Country]]="France",Table1[[#This Row],[Country]]="Germany"),"Europe","other"))</f>
        <v>Europe</v>
      </c>
    </row>
    <row r="493" spans="1:21">
      <c r="A493" s="12" t="s">
        <v>16</v>
      </c>
      <c r="B493" s="12" t="s">
        <v>17</v>
      </c>
      <c r="C493" s="13" t="s">
        <v>32</v>
      </c>
      <c r="D493" s="13" t="s">
        <v>35</v>
      </c>
      <c r="E493" s="12">
        <v>707</v>
      </c>
      <c r="F493" s="13">
        <v>260</v>
      </c>
      <c r="G493" s="13">
        <v>350</v>
      </c>
      <c r="H493" s="8">
        <f t="shared" si="49"/>
        <v>247450</v>
      </c>
      <c r="I493" s="13">
        <v>24745</v>
      </c>
      <c r="J493" s="8">
        <f t="shared" si="50"/>
        <v>222705</v>
      </c>
      <c r="K493" s="13">
        <v>183820</v>
      </c>
      <c r="L493" s="8">
        <f t="shared" si="51"/>
        <v>63630</v>
      </c>
      <c r="M493" s="14">
        <v>41883</v>
      </c>
      <c r="N493" s="7">
        <f t="shared" si="52"/>
        <v>9</v>
      </c>
      <c r="O493" s="10" t="str">
        <f t="shared" si="53"/>
        <v>September</v>
      </c>
      <c r="P493" s="10" t="str">
        <f t="shared" si="54"/>
        <v>2014</v>
      </c>
      <c r="Q493" s="8">
        <f>Table1[[#This Row],[Profit]]/Table1[[#This Row],[Units Sold]]</f>
        <v>90</v>
      </c>
      <c r="R493" s="27">
        <f>Table1[[#This Row],[Profit]]/Table1[[#This Row],[ Sales]]</f>
        <v>0.2857142857142857</v>
      </c>
      <c r="S493" s="11">
        <f>Table1[[#This Row],[Profit]]/Table1[[#This Row],[COGS]]</f>
        <v>0.34615384615384615</v>
      </c>
      <c r="T493" s="7" t="str">
        <f t="shared" si="55"/>
        <v>high</v>
      </c>
      <c r="U493" s="7" t="str">
        <f>IF(OR(Table1[[#This Row],[Country]]="United states of America",Table1[[#This Row],[Country]]="Canada",Table1[[#This Row],[Country]]="Mexico"),"North America",IF(OR(Table1[[#This Row],[Country]]="France",Table1[[#This Row],[Country]]="Germany"),"Europe","other"))</f>
        <v>North America</v>
      </c>
    </row>
    <row r="494" spans="1:21">
      <c r="A494" s="7" t="s">
        <v>21</v>
      </c>
      <c r="B494" s="7" t="s">
        <v>22</v>
      </c>
      <c r="C494" s="8" t="s">
        <v>32</v>
      </c>
      <c r="D494" s="8" t="s">
        <v>35</v>
      </c>
      <c r="E494" s="7">
        <v>2072</v>
      </c>
      <c r="F494" s="8">
        <v>260</v>
      </c>
      <c r="G494" s="8">
        <v>15</v>
      </c>
      <c r="H494" s="8">
        <f t="shared" si="49"/>
        <v>31080</v>
      </c>
      <c r="I494" s="8">
        <v>3108</v>
      </c>
      <c r="J494" s="8">
        <f t="shared" si="50"/>
        <v>27972</v>
      </c>
      <c r="K494" s="8">
        <v>20720</v>
      </c>
      <c r="L494" s="8">
        <f t="shared" si="51"/>
        <v>-507640</v>
      </c>
      <c r="M494" s="9">
        <v>41974</v>
      </c>
      <c r="N494" s="7">
        <f t="shared" si="52"/>
        <v>12</v>
      </c>
      <c r="O494" s="10" t="str">
        <f t="shared" si="53"/>
        <v>December</v>
      </c>
      <c r="P494" s="10" t="str">
        <f t="shared" si="54"/>
        <v>2014</v>
      </c>
      <c r="Q494" s="8">
        <f>Table1[[#This Row],[Profit]]/Table1[[#This Row],[Units Sold]]</f>
        <v>-245</v>
      </c>
      <c r="R494" s="27">
        <f>Table1[[#This Row],[Profit]]/Table1[[#This Row],[ Sales]]</f>
        <v>-18.148148148148149</v>
      </c>
      <c r="S494" s="11">
        <f>Table1[[#This Row],[Profit]]/Table1[[#This Row],[COGS]]</f>
        <v>-24.5</v>
      </c>
      <c r="T494" s="7" t="str">
        <f t="shared" si="55"/>
        <v>low</v>
      </c>
      <c r="U494" s="7" t="str">
        <f>IF(OR(Table1[[#This Row],[Country]]="United states of America",Table1[[#This Row],[Country]]="Canada",Table1[[#This Row],[Country]]="Mexico"),"North America",IF(OR(Table1[[#This Row],[Country]]="France",Table1[[#This Row],[Country]]="Germany"),"Europe","other"))</f>
        <v>Europe</v>
      </c>
    </row>
    <row r="495" spans="1:21">
      <c r="A495" s="12" t="s">
        <v>27</v>
      </c>
      <c r="B495" s="12" t="s">
        <v>22</v>
      </c>
      <c r="C495" s="13" t="s">
        <v>32</v>
      </c>
      <c r="D495" s="13" t="s">
        <v>35</v>
      </c>
      <c r="E495" s="12">
        <v>853</v>
      </c>
      <c r="F495" s="13">
        <v>260</v>
      </c>
      <c r="G495" s="13">
        <v>300</v>
      </c>
      <c r="H495" s="8">
        <f t="shared" si="49"/>
        <v>255900</v>
      </c>
      <c r="I495" s="13">
        <v>25590</v>
      </c>
      <c r="J495" s="8">
        <f t="shared" si="50"/>
        <v>230310</v>
      </c>
      <c r="K495" s="13">
        <v>213250</v>
      </c>
      <c r="L495" s="8">
        <f t="shared" si="51"/>
        <v>34120</v>
      </c>
      <c r="M495" s="14">
        <v>41974</v>
      </c>
      <c r="N495" s="7">
        <f t="shared" si="52"/>
        <v>12</v>
      </c>
      <c r="O495" s="10" t="str">
        <f t="shared" si="53"/>
        <v>December</v>
      </c>
      <c r="P495" s="10" t="str">
        <f t="shared" si="54"/>
        <v>2014</v>
      </c>
      <c r="Q495" s="8">
        <f>Table1[[#This Row],[Profit]]/Table1[[#This Row],[Units Sold]]</f>
        <v>40</v>
      </c>
      <c r="R495" s="27">
        <f>Table1[[#This Row],[Profit]]/Table1[[#This Row],[ Sales]]</f>
        <v>0.14814814814814814</v>
      </c>
      <c r="S495" s="11">
        <f>Table1[[#This Row],[Profit]]/Table1[[#This Row],[COGS]]</f>
        <v>0.16</v>
      </c>
      <c r="T495" s="7" t="str">
        <f t="shared" si="55"/>
        <v>high</v>
      </c>
      <c r="U495" s="7" t="str">
        <f>IF(OR(Table1[[#This Row],[Country]]="United states of America",Table1[[#This Row],[Country]]="Canada",Table1[[#This Row],[Country]]="Mexico"),"North America",IF(OR(Table1[[#This Row],[Country]]="France",Table1[[#This Row],[Country]]="Germany"),"Europe","other"))</f>
        <v>Europe</v>
      </c>
    </row>
    <row r="496" spans="1:21">
      <c r="A496" s="7" t="s">
        <v>25</v>
      </c>
      <c r="B496" s="7" t="s">
        <v>22</v>
      </c>
      <c r="C496" s="8" t="s">
        <v>18</v>
      </c>
      <c r="D496" s="8" t="s">
        <v>35</v>
      </c>
      <c r="E496" s="7">
        <v>1198</v>
      </c>
      <c r="F496" s="8">
        <v>3</v>
      </c>
      <c r="G496" s="8">
        <v>12</v>
      </c>
      <c r="H496" s="8">
        <f t="shared" si="49"/>
        <v>14376</v>
      </c>
      <c r="I496" s="8">
        <v>1581.36</v>
      </c>
      <c r="J496" s="8">
        <f t="shared" si="50"/>
        <v>12794.64</v>
      </c>
      <c r="K496" s="8">
        <v>3594</v>
      </c>
      <c r="L496" s="8">
        <f t="shared" si="51"/>
        <v>10782</v>
      </c>
      <c r="M496" s="9">
        <v>41548</v>
      </c>
      <c r="N496" s="7">
        <f t="shared" si="52"/>
        <v>10</v>
      </c>
      <c r="O496" s="10" t="str">
        <f t="shared" si="53"/>
        <v>October</v>
      </c>
      <c r="P496" s="10" t="str">
        <f t="shared" si="54"/>
        <v>2013</v>
      </c>
      <c r="Q496" s="8">
        <f>Table1[[#This Row],[Profit]]/Table1[[#This Row],[Units Sold]]</f>
        <v>9</v>
      </c>
      <c r="R496" s="27">
        <f>Table1[[#This Row],[Profit]]/Table1[[#This Row],[ Sales]]</f>
        <v>0.84269662921348321</v>
      </c>
      <c r="S496" s="11">
        <f>Table1[[#This Row],[Profit]]/Table1[[#This Row],[COGS]]</f>
        <v>3</v>
      </c>
      <c r="T496" s="7" t="str">
        <f t="shared" si="55"/>
        <v>low</v>
      </c>
      <c r="U496" s="7" t="str">
        <f>IF(OR(Table1[[#This Row],[Country]]="United states of America",Table1[[#This Row],[Country]]="Canada",Table1[[#This Row],[Country]]="Mexico"),"North America",IF(OR(Table1[[#This Row],[Country]]="France",Table1[[#This Row],[Country]]="Germany"),"Europe","other"))</f>
        <v>Europe</v>
      </c>
    </row>
    <row r="497" spans="1:21">
      <c r="A497" s="12" t="s">
        <v>16</v>
      </c>
      <c r="B497" s="12" t="s">
        <v>22</v>
      </c>
      <c r="C497" s="13" t="s">
        <v>29</v>
      </c>
      <c r="D497" s="13" t="s">
        <v>35</v>
      </c>
      <c r="E497" s="12">
        <v>2532</v>
      </c>
      <c r="F497" s="13">
        <v>10</v>
      </c>
      <c r="G497" s="13">
        <v>7</v>
      </c>
      <c r="H497" s="8">
        <f t="shared" si="49"/>
        <v>17724</v>
      </c>
      <c r="I497" s="13">
        <v>1949.6399999999999</v>
      </c>
      <c r="J497" s="8">
        <f t="shared" si="50"/>
        <v>15774.36</v>
      </c>
      <c r="K497" s="13">
        <v>12660</v>
      </c>
      <c r="L497" s="8">
        <f t="shared" si="51"/>
        <v>-7596</v>
      </c>
      <c r="M497" s="14">
        <v>41730</v>
      </c>
      <c r="N497" s="7">
        <f t="shared" si="52"/>
        <v>4</v>
      </c>
      <c r="O497" s="10" t="str">
        <f t="shared" si="53"/>
        <v>April</v>
      </c>
      <c r="P497" s="10" t="str">
        <f t="shared" si="54"/>
        <v>2014</v>
      </c>
      <c r="Q497" s="8">
        <f>Table1[[#This Row],[Profit]]/Table1[[#This Row],[Units Sold]]</f>
        <v>-3</v>
      </c>
      <c r="R497" s="27">
        <f>Table1[[#This Row],[Profit]]/Table1[[#This Row],[ Sales]]</f>
        <v>-0.4815409309791332</v>
      </c>
      <c r="S497" s="11">
        <f>Table1[[#This Row],[Profit]]/Table1[[#This Row],[COGS]]</f>
        <v>-0.6</v>
      </c>
      <c r="T497" s="7" t="str">
        <f t="shared" si="55"/>
        <v>low</v>
      </c>
      <c r="U497" s="7" t="str">
        <f>IF(OR(Table1[[#This Row],[Country]]="United states of America",Table1[[#This Row],[Country]]="Canada",Table1[[#This Row],[Country]]="Mexico"),"North America",IF(OR(Table1[[#This Row],[Country]]="France",Table1[[#This Row],[Country]]="Germany"),"Europe","other"))</f>
        <v>Europe</v>
      </c>
    </row>
    <row r="498" spans="1:21">
      <c r="A498" s="7" t="s">
        <v>25</v>
      </c>
      <c r="B498" s="7" t="s">
        <v>22</v>
      </c>
      <c r="C498" s="8" t="s">
        <v>29</v>
      </c>
      <c r="D498" s="8" t="s">
        <v>35</v>
      </c>
      <c r="E498" s="7">
        <v>1198</v>
      </c>
      <c r="F498" s="8">
        <v>10</v>
      </c>
      <c r="G498" s="8">
        <v>12</v>
      </c>
      <c r="H498" s="8">
        <f t="shared" si="49"/>
        <v>14376</v>
      </c>
      <c r="I498" s="8">
        <v>1581.36</v>
      </c>
      <c r="J498" s="8">
        <f t="shared" si="50"/>
        <v>12794.64</v>
      </c>
      <c r="K498" s="8">
        <v>3594</v>
      </c>
      <c r="L498" s="8">
        <f t="shared" si="51"/>
        <v>2396</v>
      </c>
      <c r="M498" s="9">
        <v>41548</v>
      </c>
      <c r="N498" s="7">
        <f t="shared" si="52"/>
        <v>10</v>
      </c>
      <c r="O498" s="10" t="str">
        <f t="shared" si="53"/>
        <v>October</v>
      </c>
      <c r="P498" s="10" t="str">
        <f t="shared" si="54"/>
        <v>2013</v>
      </c>
      <c r="Q498" s="8">
        <f>Table1[[#This Row],[Profit]]/Table1[[#This Row],[Units Sold]]</f>
        <v>2</v>
      </c>
      <c r="R498" s="27">
        <f>Table1[[#This Row],[Profit]]/Table1[[#This Row],[ Sales]]</f>
        <v>0.18726591760299627</v>
      </c>
      <c r="S498" s="11">
        <f>Table1[[#This Row],[Profit]]/Table1[[#This Row],[COGS]]</f>
        <v>0.66666666666666663</v>
      </c>
      <c r="T498" s="7" t="str">
        <f t="shared" si="55"/>
        <v>low</v>
      </c>
      <c r="U498" s="7" t="str">
        <f>IF(OR(Table1[[#This Row],[Country]]="United states of America",Table1[[#This Row],[Country]]="Canada",Table1[[#This Row],[Country]]="Mexico"),"North America",IF(OR(Table1[[#This Row],[Country]]="France",Table1[[#This Row],[Country]]="Germany"),"Europe","other"))</f>
        <v>Europe</v>
      </c>
    </row>
    <row r="499" spans="1:21">
      <c r="A499" s="12" t="s">
        <v>21</v>
      </c>
      <c r="B499" s="12" t="s">
        <v>17</v>
      </c>
      <c r="C499" s="13" t="s">
        <v>30</v>
      </c>
      <c r="D499" s="13" t="s">
        <v>35</v>
      </c>
      <c r="E499" s="12">
        <v>384</v>
      </c>
      <c r="F499" s="13">
        <v>120</v>
      </c>
      <c r="G499" s="13">
        <v>15</v>
      </c>
      <c r="H499" s="8">
        <f t="shared" si="49"/>
        <v>5760</v>
      </c>
      <c r="I499" s="13">
        <v>633.59999999999991</v>
      </c>
      <c r="J499" s="8">
        <f t="shared" si="50"/>
        <v>5126.3999999999996</v>
      </c>
      <c r="K499" s="13">
        <v>3840</v>
      </c>
      <c r="L499" s="8">
        <f t="shared" si="51"/>
        <v>-40320</v>
      </c>
      <c r="M499" s="14">
        <v>41640</v>
      </c>
      <c r="N499" s="7">
        <f t="shared" si="52"/>
        <v>1</v>
      </c>
      <c r="O499" s="10" t="str">
        <f t="shared" si="53"/>
        <v>January</v>
      </c>
      <c r="P499" s="10" t="str">
        <f t="shared" si="54"/>
        <v>2014</v>
      </c>
      <c r="Q499" s="8">
        <f>Table1[[#This Row],[Profit]]/Table1[[#This Row],[Units Sold]]</f>
        <v>-105</v>
      </c>
      <c r="R499" s="27">
        <f>Table1[[#This Row],[Profit]]/Table1[[#This Row],[ Sales]]</f>
        <v>-7.8651685393258433</v>
      </c>
      <c r="S499" s="11">
        <f>Table1[[#This Row],[Profit]]/Table1[[#This Row],[COGS]]</f>
        <v>-10.5</v>
      </c>
      <c r="T499" s="7" t="str">
        <f t="shared" si="55"/>
        <v>low</v>
      </c>
      <c r="U499" s="7" t="str">
        <f>IF(OR(Table1[[#This Row],[Country]]="United states of America",Table1[[#This Row],[Country]]="Canada",Table1[[#This Row],[Country]]="Mexico"),"North America",IF(OR(Table1[[#This Row],[Country]]="France",Table1[[#This Row],[Country]]="Germany"),"Europe","other"))</f>
        <v>North America</v>
      </c>
    </row>
    <row r="500" spans="1:21">
      <c r="A500" s="7" t="s">
        <v>25</v>
      </c>
      <c r="B500" s="7" t="s">
        <v>20</v>
      </c>
      <c r="C500" s="8" t="s">
        <v>30</v>
      </c>
      <c r="D500" s="8" t="s">
        <v>35</v>
      </c>
      <c r="E500" s="7">
        <v>472</v>
      </c>
      <c r="F500" s="8">
        <v>120</v>
      </c>
      <c r="G500" s="8">
        <v>12</v>
      </c>
      <c r="H500" s="8">
        <f t="shared" si="49"/>
        <v>5664</v>
      </c>
      <c r="I500" s="8">
        <v>623.04</v>
      </c>
      <c r="J500" s="8">
        <f t="shared" si="50"/>
        <v>5040.96</v>
      </c>
      <c r="K500" s="8">
        <v>1416</v>
      </c>
      <c r="L500" s="8">
        <f t="shared" si="51"/>
        <v>-50976</v>
      </c>
      <c r="M500" s="9">
        <v>41913</v>
      </c>
      <c r="N500" s="7">
        <f t="shared" si="52"/>
        <v>10</v>
      </c>
      <c r="O500" s="10" t="str">
        <f t="shared" si="53"/>
        <v>October</v>
      </c>
      <c r="P500" s="10" t="str">
        <f t="shared" si="54"/>
        <v>2014</v>
      </c>
      <c r="Q500" s="8">
        <f>Table1[[#This Row],[Profit]]/Table1[[#This Row],[Units Sold]]</f>
        <v>-108</v>
      </c>
      <c r="R500" s="27">
        <f>Table1[[#This Row],[Profit]]/Table1[[#This Row],[ Sales]]</f>
        <v>-10.112359550561798</v>
      </c>
      <c r="S500" s="11">
        <f>Table1[[#This Row],[Profit]]/Table1[[#This Row],[COGS]]</f>
        <v>-36</v>
      </c>
      <c r="T500" s="7" t="str">
        <f t="shared" si="55"/>
        <v>low</v>
      </c>
      <c r="U500" s="7" t="str">
        <f>IF(OR(Table1[[#This Row],[Country]]="United states of America",Table1[[#This Row],[Country]]="Canada",Table1[[#This Row],[Country]]="Mexico"),"North America",IF(OR(Table1[[#This Row],[Country]]="France",Table1[[#This Row],[Country]]="Germany"),"Europe","other"))</f>
        <v>Europe</v>
      </c>
    </row>
    <row r="501" spans="1:21">
      <c r="A501" s="12" t="s">
        <v>16</v>
      </c>
      <c r="B501" s="12" t="s">
        <v>28</v>
      </c>
      <c r="C501" s="13" t="s">
        <v>31</v>
      </c>
      <c r="D501" s="13" t="s">
        <v>35</v>
      </c>
      <c r="E501" s="12">
        <v>1579</v>
      </c>
      <c r="F501" s="13">
        <v>250</v>
      </c>
      <c r="G501" s="13">
        <v>7</v>
      </c>
      <c r="H501" s="8">
        <f t="shared" si="49"/>
        <v>11053</v>
      </c>
      <c r="I501" s="13">
        <v>1215.83</v>
      </c>
      <c r="J501" s="8">
        <f t="shared" si="50"/>
        <v>9837.17</v>
      </c>
      <c r="K501" s="13">
        <v>7895</v>
      </c>
      <c r="L501" s="8">
        <f t="shared" si="51"/>
        <v>-383697</v>
      </c>
      <c r="M501" s="14">
        <v>41699</v>
      </c>
      <c r="N501" s="7">
        <f t="shared" si="52"/>
        <v>3</v>
      </c>
      <c r="O501" s="10" t="str">
        <f t="shared" si="53"/>
        <v>March</v>
      </c>
      <c r="P501" s="10" t="str">
        <f t="shared" si="54"/>
        <v>2014</v>
      </c>
      <c r="Q501" s="8">
        <f>Table1[[#This Row],[Profit]]/Table1[[#This Row],[Units Sold]]</f>
        <v>-243</v>
      </c>
      <c r="R501" s="27">
        <f>Table1[[#This Row],[Profit]]/Table1[[#This Row],[ Sales]]</f>
        <v>-39.004815409309792</v>
      </c>
      <c r="S501" s="11">
        <f>Table1[[#This Row],[Profit]]/Table1[[#This Row],[COGS]]</f>
        <v>-48.6</v>
      </c>
      <c r="T501" s="7" t="str">
        <f t="shared" si="55"/>
        <v>low</v>
      </c>
      <c r="U501" s="7" t="str">
        <f>IF(OR(Table1[[#This Row],[Country]]="United states of America",Table1[[#This Row],[Country]]="Canada",Table1[[#This Row],[Country]]="Mexico"),"North America",IF(OR(Table1[[#This Row],[Country]]="France",Table1[[#This Row],[Country]]="Germany"),"Europe","other"))</f>
        <v>North America</v>
      </c>
    </row>
    <row r="502" spans="1:21">
      <c r="A502" s="7" t="s">
        <v>25</v>
      </c>
      <c r="B502" s="7" t="s">
        <v>23</v>
      </c>
      <c r="C502" s="8" t="s">
        <v>31</v>
      </c>
      <c r="D502" s="8" t="s">
        <v>35</v>
      </c>
      <c r="E502" s="7">
        <v>1005</v>
      </c>
      <c r="F502" s="8">
        <v>250</v>
      </c>
      <c r="G502" s="8">
        <v>12</v>
      </c>
      <c r="H502" s="8">
        <f t="shared" si="49"/>
        <v>12060</v>
      </c>
      <c r="I502" s="8">
        <v>1326.6</v>
      </c>
      <c r="J502" s="8">
        <f t="shared" si="50"/>
        <v>10733.4</v>
      </c>
      <c r="K502" s="8">
        <v>3015</v>
      </c>
      <c r="L502" s="8">
        <f t="shared" si="51"/>
        <v>-239190</v>
      </c>
      <c r="M502" s="9">
        <v>41518</v>
      </c>
      <c r="N502" s="7">
        <f t="shared" si="52"/>
        <v>9</v>
      </c>
      <c r="O502" s="10" t="str">
        <f t="shared" si="53"/>
        <v>September</v>
      </c>
      <c r="P502" s="10" t="str">
        <f t="shared" si="54"/>
        <v>2013</v>
      </c>
      <c r="Q502" s="8">
        <f>Table1[[#This Row],[Profit]]/Table1[[#This Row],[Units Sold]]</f>
        <v>-238</v>
      </c>
      <c r="R502" s="27">
        <f>Table1[[#This Row],[Profit]]/Table1[[#This Row],[ Sales]]</f>
        <v>-22.284644194756556</v>
      </c>
      <c r="S502" s="11">
        <f>Table1[[#This Row],[Profit]]/Table1[[#This Row],[COGS]]</f>
        <v>-79.333333333333329</v>
      </c>
      <c r="T502" s="7" t="str">
        <f t="shared" si="55"/>
        <v>low</v>
      </c>
      <c r="U502" s="7" t="str">
        <f>IF(OR(Table1[[#This Row],[Country]]="United states of America",Table1[[#This Row],[Country]]="Canada",Table1[[#This Row],[Country]]="Mexico"),"North America",IF(OR(Table1[[#This Row],[Country]]="France",Table1[[#This Row],[Country]]="Germany"),"Europe","other"))</f>
        <v>North America</v>
      </c>
    </row>
    <row r="503" spans="1:21">
      <c r="A503" s="12" t="s">
        <v>21</v>
      </c>
      <c r="B503" s="12" t="s">
        <v>28</v>
      </c>
      <c r="C503" s="13" t="s">
        <v>32</v>
      </c>
      <c r="D503" s="13" t="s">
        <v>35</v>
      </c>
      <c r="E503" s="12">
        <v>3199.5</v>
      </c>
      <c r="F503" s="13">
        <v>260</v>
      </c>
      <c r="G503" s="13">
        <v>15</v>
      </c>
      <c r="H503" s="8">
        <f t="shared" si="49"/>
        <v>47992.5</v>
      </c>
      <c r="I503" s="13">
        <v>5279.1749999999993</v>
      </c>
      <c r="J503" s="8">
        <f t="shared" si="50"/>
        <v>42713.324999999997</v>
      </c>
      <c r="K503" s="13">
        <v>31995</v>
      </c>
      <c r="L503" s="8">
        <f t="shared" si="51"/>
        <v>-783877.5</v>
      </c>
      <c r="M503" s="14">
        <v>41821</v>
      </c>
      <c r="N503" s="7">
        <f t="shared" si="52"/>
        <v>7</v>
      </c>
      <c r="O503" s="10" t="str">
        <f t="shared" si="53"/>
        <v>July</v>
      </c>
      <c r="P503" s="10" t="str">
        <f t="shared" si="54"/>
        <v>2014</v>
      </c>
      <c r="Q503" s="8">
        <f>Table1[[#This Row],[Profit]]/Table1[[#This Row],[Units Sold]]</f>
        <v>-245</v>
      </c>
      <c r="R503" s="27">
        <f>Table1[[#This Row],[Profit]]/Table1[[#This Row],[ Sales]]</f>
        <v>-18.352059925093634</v>
      </c>
      <c r="S503" s="11">
        <f>Table1[[#This Row],[Profit]]/Table1[[#This Row],[COGS]]</f>
        <v>-24.5</v>
      </c>
      <c r="T503" s="7" t="str">
        <f t="shared" si="55"/>
        <v>low</v>
      </c>
      <c r="U503" s="7" t="str">
        <f>IF(OR(Table1[[#This Row],[Country]]="United states of America",Table1[[#This Row],[Country]]="Canada",Table1[[#This Row],[Country]]="Mexico"),"North America",IF(OR(Table1[[#This Row],[Country]]="France",Table1[[#This Row],[Country]]="Germany"),"Europe","other"))</f>
        <v>North America</v>
      </c>
    </row>
    <row r="504" spans="1:21">
      <c r="A504" s="7" t="s">
        <v>25</v>
      </c>
      <c r="B504" s="7" t="s">
        <v>20</v>
      </c>
      <c r="C504" s="8" t="s">
        <v>32</v>
      </c>
      <c r="D504" s="8" t="s">
        <v>35</v>
      </c>
      <c r="E504" s="7">
        <v>472</v>
      </c>
      <c r="F504" s="8">
        <v>260</v>
      </c>
      <c r="G504" s="8">
        <v>12</v>
      </c>
      <c r="H504" s="8">
        <f t="shared" si="49"/>
        <v>5664</v>
      </c>
      <c r="I504" s="8">
        <v>623.04</v>
      </c>
      <c r="J504" s="8">
        <f t="shared" si="50"/>
        <v>5040.96</v>
      </c>
      <c r="K504" s="8">
        <v>1416</v>
      </c>
      <c r="L504" s="8">
        <f t="shared" si="51"/>
        <v>-117056</v>
      </c>
      <c r="M504" s="9">
        <v>41913</v>
      </c>
      <c r="N504" s="7">
        <f t="shared" si="52"/>
        <v>10</v>
      </c>
      <c r="O504" s="10" t="str">
        <f t="shared" si="53"/>
        <v>October</v>
      </c>
      <c r="P504" s="10" t="str">
        <f t="shared" si="54"/>
        <v>2014</v>
      </c>
      <c r="Q504" s="8">
        <f>Table1[[#This Row],[Profit]]/Table1[[#This Row],[Units Sold]]</f>
        <v>-248</v>
      </c>
      <c r="R504" s="27">
        <f>Table1[[#This Row],[Profit]]/Table1[[#This Row],[ Sales]]</f>
        <v>-23.220973782771534</v>
      </c>
      <c r="S504" s="11">
        <f>Table1[[#This Row],[Profit]]/Table1[[#This Row],[COGS]]</f>
        <v>-82.666666666666671</v>
      </c>
      <c r="T504" s="7" t="str">
        <f t="shared" si="55"/>
        <v>low</v>
      </c>
      <c r="U504" s="7" t="str">
        <f>IF(OR(Table1[[#This Row],[Country]]="United states of America",Table1[[#This Row],[Country]]="Canada",Table1[[#This Row],[Country]]="Mexico"),"North America",IF(OR(Table1[[#This Row],[Country]]="France",Table1[[#This Row],[Country]]="Germany"),"Europe","other"))</f>
        <v>Europe</v>
      </c>
    </row>
    <row r="505" spans="1:21">
      <c r="A505" s="12" t="s">
        <v>25</v>
      </c>
      <c r="B505" s="12" t="s">
        <v>17</v>
      </c>
      <c r="C505" s="13" t="s">
        <v>18</v>
      </c>
      <c r="D505" s="13" t="s">
        <v>35</v>
      </c>
      <c r="E505" s="12">
        <v>1937</v>
      </c>
      <c r="F505" s="13">
        <v>3</v>
      </c>
      <c r="G505" s="13">
        <v>12</v>
      </c>
      <c r="H505" s="8">
        <f t="shared" si="49"/>
        <v>23244</v>
      </c>
      <c r="I505" s="13">
        <v>2556.84</v>
      </c>
      <c r="J505" s="8">
        <f t="shared" si="50"/>
        <v>20687.16</v>
      </c>
      <c r="K505" s="13">
        <v>5811</v>
      </c>
      <c r="L505" s="8">
        <f t="shared" si="51"/>
        <v>17433</v>
      </c>
      <c r="M505" s="14">
        <v>41671</v>
      </c>
      <c r="N505" s="7">
        <f t="shared" si="52"/>
        <v>2</v>
      </c>
      <c r="O505" s="10" t="str">
        <f t="shared" si="53"/>
        <v>February</v>
      </c>
      <c r="P505" s="10" t="str">
        <f t="shared" si="54"/>
        <v>2014</v>
      </c>
      <c r="Q505" s="8">
        <f>Table1[[#This Row],[Profit]]/Table1[[#This Row],[Units Sold]]</f>
        <v>9</v>
      </c>
      <c r="R505" s="27">
        <f>Table1[[#This Row],[Profit]]/Table1[[#This Row],[ Sales]]</f>
        <v>0.84269662921348321</v>
      </c>
      <c r="S505" s="11">
        <f>Table1[[#This Row],[Profit]]/Table1[[#This Row],[COGS]]</f>
        <v>3</v>
      </c>
      <c r="T505" s="7" t="str">
        <f t="shared" si="55"/>
        <v>low</v>
      </c>
      <c r="U505" s="7" t="str">
        <f>IF(OR(Table1[[#This Row],[Country]]="United states of America",Table1[[#This Row],[Country]]="Canada",Table1[[#This Row],[Country]]="Mexico"),"North America",IF(OR(Table1[[#This Row],[Country]]="France",Table1[[#This Row],[Country]]="Germany"),"Europe","other"))</f>
        <v>North America</v>
      </c>
    </row>
    <row r="506" spans="1:21">
      <c r="A506" s="7" t="s">
        <v>16</v>
      </c>
      <c r="B506" s="7" t="s">
        <v>20</v>
      </c>
      <c r="C506" s="8" t="s">
        <v>18</v>
      </c>
      <c r="D506" s="8" t="s">
        <v>35</v>
      </c>
      <c r="E506" s="7">
        <v>792</v>
      </c>
      <c r="F506" s="8">
        <v>3</v>
      </c>
      <c r="G506" s="8">
        <v>350</v>
      </c>
      <c r="H506" s="8">
        <f t="shared" si="49"/>
        <v>277200</v>
      </c>
      <c r="I506" s="8">
        <v>30492</v>
      </c>
      <c r="J506" s="8">
        <f t="shared" si="50"/>
        <v>246708</v>
      </c>
      <c r="K506" s="8">
        <v>205920</v>
      </c>
      <c r="L506" s="8">
        <f t="shared" si="51"/>
        <v>274824</v>
      </c>
      <c r="M506" s="9">
        <v>41699</v>
      </c>
      <c r="N506" s="7">
        <f t="shared" si="52"/>
        <v>3</v>
      </c>
      <c r="O506" s="10" t="str">
        <f t="shared" si="53"/>
        <v>March</v>
      </c>
      <c r="P506" s="10" t="str">
        <f t="shared" si="54"/>
        <v>2014</v>
      </c>
      <c r="Q506" s="8">
        <f>Table1[[#This Row],[Profit]]/Table1[[#This Row],[Units Sold]]</f>
        <v>347</v>
      </c>
      <c r="R506" s="27">
        <f>Table1[[#This Row],[Profit]]/Table1[[#This Row],[ Sales]]</f>
        <v>1.1139646869983948</v>
      </c>
      <c r="S506" s="11">
        <f>Table1[[#This Row],[Profit]]/Table1[[#This Row],[COGS]]</f>
        <v>1.3346153846153845</v>
      </c>
      <c r="T506" s="7" t="str">
        <f t="shared" si="55"/>
        <v>high</v>
      </c>
      <c r="U506" s="7" t="str">
        <f>IF(OR(Table1[[#This Row],[Country]]="United states of America",Table1[[#This Row],[Country]]="Canada",Table1[[#This Row],[Country]]="Mexico"),"North America",IF(OR(Table1[[#This Row],[Country]]="France",Table1[[#This Row],[Country]]="Germany"),"Europe","other"))</f>
        <v>Europe</v>
      </c>
    </row>
    <row r="507" spans="1:21">
      <c r="A507" s="12" t="s">
        <v>27</v>
      </c>
      <c r="B507" s="12" t="s">
        <v>20</v>
      </c>
      <c r="C507" s="13" t="s">
        <v>18</v>
      </c>
      <c r="D507" s="13" t="s">
        <v>35</v>
      </c>
      <c r="E507" s="12">
        <v>2811</v>
      </c>
      <c r="F507" s="13">
        <v>3</v>
      </c>
      <c r="G507" s="13">
        <v>300</v>
      </c>
      <c r="H507" s="8">
        <f t="shared" si="49"/>
        <v>843300</v>
      </c>
      <c r="I507" s="13">
        <v>92763</v>
      </c>
      <c r="J507" s="8">
        <f t="shared" si="50"/>
        <v>750537</v>
      </c>
      <c r="K507" s="13">
        <v>702750</v>
      </c>
      <c r="L507" s="8">
        <f t="shared" si="51"/>
        <v>834867</v>
      </c>
      <c r="M507" s="14">
        <v>41821</v>
      </c>
      <c r="N507" s="7">
        <f t="shared" si="52"/>
        <v>7</v>
      </c>
      <c r="O507" s="10" t="str">
        <f t="shared" si="53"/>
        <v>July</v>
      </c>
      <c r="P507" s="10" t="str">
        <f t="shared" si="54"/>
        <v>2014</v>
      </c>
      <c r="Q507" s="8">
        <f>Table1[[#This Row],[Profit]]/Table1[[#This Row],[Units Sold]]</f>
        <v>297</v>
      </c>
      <c r="R507" s="27">
        <f>Table1[[#This Row],[Profit]]/Table1[[#This Row],[ Sales]]</f>
        <v>1.1123595505617978</v>
      </c>
      <c r="S507" s="11">
        <f>Table1[[#This Row],[Profit]]/Table1[[#This Row],[COGS]]</f>
        <v>1.1879999999999999</v>
      </c>
      <c r="T507" s="7" t="str">
        <f t="shared" si="55"/>
        <v>high</v>
      </c>
      <c r="U507" s="7" t="str">
        <f>IF(OR(Table1[[#This Row],[Country]]="United states of America",Table1[[#This Row],[Country]]="Canada",Table1[[#This Row],[Country]]="Mexico"),"North America",IF(OR(Table1[[#This Row],[Country]]="France",Table1[[#This Row],[Country]]="Germany"),"Europe","other"))</f>
        <v>Europe</v>
      </c>
    </row>
    <row r="508" spans="1:21">
      <c r="A508" s="7" t="s">
        <v>26</v>
      </c>
      <c r="B508" s="7" t="s">
        <v>22</v>
      </c>
      <c r="C508" s="8" t="s">
        <v>18</v>
      </c>
      <c r="D508" s="8" t="s">
        <v>35</v>
      </c>
      <c r="E508" s="7">
        <v>2441</v>
      </c>
      <c r="F508" s="8">
        <v>3</v>
      </c>
      <c r="G508" s="8">
        <v>125</v>
      </c>
      <c r="H508" s="8">
        <f t="shared" si="49"/>
        <v>305125</v>
      </c>
      <c r="I508" s="8">
        <v>33563.75</v>
      </c>
      <c r="J508" s="8">
        <f t="shared" si="50"/>
        <v>271561.25</v>
      </c>
      <c r="K508" s="8">
        <v>292920</v>
      </c>
      <c r="L508" s="8">
        <f t="shared" si="51"/>
        <v>297802</v>
      </c>
      <c r="M508" s="9">
        <v>41913</v>
      </c>
      <c r="N508" s="7">
        <f t="shared" si="52"/>
        <v>10</v>
      </c>
      <c r="O508" s="10" t="str">
        <f t="shared" si="53"/>
        <v>October</v>
      </c>
      <c r="P508" s="10" t="str">
        <f t="shared" si="54"/>
        <v>2014</v>
      </c>
      <c r="Q508" s="8">
        <f>Table1[[#This Row],[Profit]]/Table1[[#This Row],[Units Sold]]</f>
        <v>122</v>
      </c>
      <c r="R508" s="27">
        <f>Table1[[#This Row],[Profit]]/Table1[[#This Row],[ Sales]]</f>
        <v>1.0966292134831461</v>
      </c>
      <c r="S508" s="11">
        <f>Table1[[#This Row],[Profit]]/Table1[[#This Row],[COGS]]</f>
        <v>1.0166666666666666</v>
      </c>
      <c r="T508" s="7" t="str">
        <f t="shared" si="55"/>
        <v>mid</v>
      </c>
      <c r="U508" s="7" t="str">
        <f>IF(OR(Table1[[#This Row],[Country]]="United states of America",Table1[[#This Row],[Country]]="Canada",Table1[[#This Row],[Country]]="Mexico"),"North America",IF(OR(Table1[[#This Row],[Country]]="France",Table1[[#This Row],[Country]]="Germany"),"Europe","other"))</f>
        <v>Europe</v>
      </c>
    </row>
    <row r="509" spans="1:21">
      <c r="A509" s="12" t="s">
        <v>21</v>
      </c>
      <c r="B509" s="12" t="s">
        <v>17</v>
      </c>
      <c r="C509" s="13" t="s">
        <v>18</v>
      </c>
      <c r="D509" s="13" t="s">
        <v>35</v>
      </c>
      <c r="E509" s="12">
        <v>1560</v>
      </c>
      <c r="F509" s="13">
        <v>3</v>
      </c>
      <c r="G509" s="13">
        <v>15</v>
      </c>
      <c r="H509" s="8">
        <f t="shared" si="49"/>
        <v>23400</v>
      </c>
      <c r="I509" s="13">
        <v>2574</v>
      </c>
      <c r="J509" s="8">
        <f t="shared" si="50"/>
        <v>20826</v>
      </c>
      <c r="K509" s="13">
        <v>15600</v>
      </c>
      <c r="L509" s="8">
        <f t="shared" si="51"/>
        <v>18720</v>
      </c>
      <c r="M509" s="14">
        <v>41579</v>
      </c>
      <c r="N509" s="7">
        <f t="shared" si="52"/>
        <v>11</v>
      </c>
      <c r="O509" s="10" t="str">
        <f t="shared" si="53"/>
        <v>November</v>
      </c>
      <c r="P509" s="10" t="str">
        <f t="shared" si="54"/>
        <v>2013</v>
      </c>
      <c r="Q509" s="8">
        <f>Table1[[#This Row],[Profit]]/Table1[[#This Row],[Units Sold]]</f>
        <v>12</v>
      </c>
      <c r="R509" s="27">
        <f>Table1[[#This Row],[Profit]]/Table1[[#This Row],[ Sales]]</f>
        <v>0.898876404494382</v>
      </c>
      <c r="S509" s="11">
        <f>Table1[[#This Row],[Profit]]/Table1[[#This Row],[COGS]]</f>
        <v>1.2</v>
      </c>
      <c r="T509" s="7" t="str">
        <f t="shared" si="55"/>
        <v>low</v>
      </c>
      <c r="U509" s="7" t="str">
        <f>IF(OR(Table1[[#This Row],[Country]]="United states of America",Table1[[#This Row],[Country]]="Canada",Table1[[#This Row],[Country]]="Mexico"),"North America",IF(OR(Table1[[#This Row],[Country]]="France",Table1[[#This Row],[Country]]="Germany"),"Europe","other"))</f>
        <v>North America</v>
      </c>
    </row>
    <row r="510" spans="1:21">
      <c r="A510" s="7" t="s">
        <v>16</v>
      </c>
      <c r="B510" s="7" t="s">
        <v>23</v>
      </c>
      <c r="C510" s="8" t="s">
        <v>18</v>
      </c>
      <c r="D510" s="8" t="s">
        <v>35</v>
      </c>
      <c r="E510" s="7">
        <v>2706</v>
      </c>
      <c r="F510" s="8">
        <v>3</v>
      </c>
      <c r="G510" s="8">
        <v>7</v>
      </c>
      <c r="H510" s="8">
        <f t="shared" si="49"/>
        <v>18942</v>
      </c>
      <c r="I510" s="8">
        <v>2083.62</v>
      </c>
      <c r="J510" s="8">
        <f t="shared" si="50"/>
        <v>16858.38</v>
      </c>
      <c r="K510" s="8">
        <v>13530</v>
      </c>
      <c r="L510" s="8">
        <f t="shared" si="51"/>
        <v>10824</v>
      </c>
      <c r="M510" s="9">
        <v>41579</v>
      </c>
      <c r="N510" s="7">
        <f t="shared" si="52"/>
        <v>11</v>
      </c>
      <c r="O510" s="10" t="str">
        <f t="shared" si="53"/>
        <v>November</v>
      </c>
      <c r="P510" s="10" t="str">
        <f t="shared" si="54"/>
        <v>2013</v>
      </c>
      <c r="Q510" s="8">
        <f>Table1[[#This Row],[Profit]]/Table1[[#This Row],[Units Sold]]</f>
        <v>4</v>
      </c>
      <c r="R510" s="27">
        <f>Table1[[#This Row],[Profit]]/Table1[[#This Row],[ Sales]]</f>
        <v>0.6420545746388443</v>
      </c>
      <c r="S510" s="11">
        <f>Table1[[#This Row],[Profit]]/Table1[[#This Row],[COGS]]</f>
        <v>0.8</v>
      </c>
      <c r="T510" s="7" t="str">
        <f t="shared" si="55"/>
        <v>low</v>
      </c>
      <c r="U510" s="7" t="str">
        <f>IF(OR(Table1[[#This Row],[Country]]="United states of America",Table1[[#This Row],[Country]]="Canada",Table1[[#This Row],[Country]]="Mexico"),"North America",IF(OR(Table1[[#This Row],[Country]]="France",Table1[[#This Row],[Country]]="Germany"),"Europe","other"))</f>
        <v>North America</v>
      </c>
    </row>
    <row r="511" spans="1:21">
      <c r="A511" s="12" t="s">
        <v>16</v>
      </c>
      <c r="B511" s="12" t="s">
        <v>20</v>
      </c>
      <c r="C511" s="13" t="s">
        <v>24</v>
      </c>
      <c r="D511" s="13" t="s">
        <v>35</v>
      </c>
      <c r="E511" s="12">
        <v>766</v>
      </c>
      <c r="F511" s="13">
        <v>5</v>
      </c>
      <c r="G511" s="13">
        <v>350</v>
      </c>
      <c r="H511" s="8">
        <f t="shared" si="49"/>
        <v>268100</v>
      </c>
      <c r="I511" s="13">
        <v>29491</v>
      </c>
      <c r="J511" s="8">
        <f t="shared" si="50"/>
        <v>238609</v>
      </c>
      <c r="K511" s="13">
        <v>199160</v>
      </c>
      <c r="L511" s="8">
        <f t="shared" si="51"/>
        <v>264270</v>
      </c>
      <c r="M511" s="14">
        <v>41640</v>
      </c>
      <c r="N511" s="7">
        <f t="shared" si="52"/>
        <v>1</v>
      </c>
      <c r="O511" s="10" t="str">
        <f t="shared" si="53"/>
        <v>January</v>
      </c>
      <c r="P511" s="10" t="str">
        <f t="shared" si="54"/>
        <v>2014</v>
      </c>
      <c r="Q511" s="8">
        <f>Table1[[#This Row],[Profit]]/Table1[[#This Row],[Units Sold]]</f>
        <v>345</v>
      </c>
      <c r="R511" s="27">
        <f>Table1[[#This Row],[Profit]]/Table1[[#This Row],[ Sales]]</f>
        <v>1.1075441412520064</v>
      </c>
      <c r="S511" s="11">
        <f>Table1[[#This Row],[Profit]]/Table1[[#This Row],[COGS]]</f>
        <v>1.3269230769230769</v>
      </c>
      <c r="T511" s="7" t="str">
        <f t="shared" si="55"/>
        <v>high</v>
      </c>
      <c r="U511" s="7" t="str">
        <f>IF(OR(Table1[[#This Row],[Country]]="United states of America",Table1[[#This Row],[Country]]="Canada",Table1[[#This Row],[Country]]="Mexico"),"North America",IF(OR(Table1[[#This Row],[Country]]="France",Table1[[#This Row],[Country]]="Germany"),"Europe","other"))</f>
        <v>Europe</v>
      </c>
    </row>
    <row r="512" spans="1:21">
      <c r="A512" s="7" t="s">
        <v>16</v>
      </c>
      <c r="B512" s="7" t="s">
        <v>20</v>
      </c>
      <c r="C512" s="8" t="s">
        <v>24</v>
      </c>
      <c r="D512" s="8" t="s">
        <v>35</v>
      </c>
      <c r="E512" s="7">
        <v>2992</v>
      </c>
      <c r="F512" s="8">
        <v>5</v>
      </c>
      <c r="G512" s="8">
        <v>20</v>
      </c>
      <c r="H512" s="8">
        <f t="shared" si="49"/>
        <v>59840</v>
      </c>
      <c r="I512" s="8">
        <v>6582.4</v>
      </c>
      <c r="J512" s="8">
        <f t="shared" si="50"/>
        <v>53257.599999999999</v>
      </c>
      <c r="K512" s="8">
        <v>29920</v>
      </c>
      <c r="L512" s="8">
        <f t="shared" si="51"/>
        <v>44880</v>
      </c>
      <c r="M512" s="9">
        <v>41548</v>
      </c>
      <c r="N512" s="7">
        <f t="shared" si="52"/>
        <v>10</v>
      </c>
      <c r="O512" s="10" t="str">
        <f t="shared" si="53"/>
        <v>October</v>
      </c>
      <c r="P512" s="10" t="str">
        <f t="shared" si="54"/>
        <v>2013</v>
      </c>
      <c r="Q512" s="8">
        <f>Table1[[#This Row],[Profit]]/Table1[[#This Row],[Units Sold]]</f>
        <v>15</v>
      </c>
      <c r="R512" s="27">
        <f>Table1[[#This Row],[Profit]]/Table1[[#This Row],[ Sales]]</f>
        <v>0.84269662921348321</v>
      </c>
      <c r="S512" s="11">
        <f>Table1[[#This Row],[Profit]]/Table1[[#This Row],[COGS]]</f>
        <v>1.5</v>
      </c>
      <c r="T512" s="7" t="str">
        <f t="shared" si="55"/>
        <v>low</v>
      </c>
      <c r="U512" s="7" t="str">
        <f>IF(OR(Table1[[#This Row],[Country]]="United states of America",Table1[[#This Row],[Country]]="Canada",Table1[[#This Row],[Country]]="Mexico"),"North America",IF(OR(Table1[[#This Row],[Country]]="France",Table1[[#This Row],[Country]]="Germany"),"Europe","other"))</f>
        <v>Europe</v>
      </c>
    </row>
    <row r="513" spans="1:21">
      <c r="A513" s="12" t="s">
        <v>21</v>
      </c>
      <c r="B513" s="12" t="s">
        <v>23</v>
      </c>
      <c r="C513" s="13" t="s">
        <v>24</v>
      </c>
      <c r="D513" s="13" t="s">
        <v>35</v>
      </c>
      <c r="E513" s="12">
        <v>2157</v>
      </c>
      <c r="F513" s="13">
        <v>5</v>
      </c>
      <c r="G513" s="13">
        <v>15</v>
      </c>
      <c r="H513" s="8">
        <f t="shared" si="49"/>
        <v>32355</v>
      </c>
      <c r="I513" s="13">
        <v>3559.05</v>
      </c>
      <c r="J513" s="8">
        <f t="shared" si="50"/>
        <v>28795.95</v>
      </c>
      <c r="K513" s="13">
        <v>21570</v>
      </c>
      <c r="L513" s="8">
        <f t="shared" si="51"/>
        <v>21570</v>
      </c>
      <c r="M513" s="14">
        <v>41974</v>
      </c>
      <c r="N513" s="7">
        <f t="shared" si="52"/>
        <v>12</v>
      </c>
      <c r="O513" s="10" t="str">
        <f t="shared" si="53"/>
        <v>December</v>
      </c>
      <c r="P513" s="10" t="str">
        <f t="shared" si="54"/>
        <v>2014</v>
      </c>
      <c r="Q513" s="8">
        <f>Table1[[#This Row],[Profit]]/Table1[[#This Row],[Units Sold]]</f>
        <v>10</v>
      </c>
      <c r="R513" s="27">
        <f>Table1[[#This Row],[Profit]]/Table1[[#This Row],[ Sales]]</f>
        <v>0.74906367041198496</v>
      </c>
      <c r="S513" s="11">
        <f>Table1[[#This Row],[Profit]]/Table1[[#This Row],[COGS]]</f>
        <v>1</v>
      </c>
      <c r="T513" s="7" t="str">
        <f t="shared" si="55"/>
        <v>low</v>
      </c>
      <c r="U513" s="7" t="str">
        <f>IF(OR(Table1[[#This Row],[Country]]="United states of America",Table1[[#This Row],[Country]]="Canada",Table1[[#This Row],[Country]]="Mexico"),"North America",IF(OR(Table1[[#This Row],[Country]]="France",Table1[[#This Row],[Country]]="Germany"),"Europe","other"))</f>
        <v>North America</v>
      </c>
    </row>
    <row r="514" spans="1:21">
      <c r="A514" s="7" t="s">
        <v>27</v>
      </c>
      <c r="B514" s="7" t="s">
        <v>17</v>
      </c>
      <c r="C514" s="8" t="s">
        <v>29</v>
      </c>
      <c r="D514" s="8" t="s">
        <v>35</v>
      </c>
      <c r="E514" s="7">
        <v>873</v>
      </c>
      <c r="F514" s="8">
        <v>10</v>
      </c>
      <c r="G514" s="8">
        <v>300</v>
      </c>
      <c r="H514" s="8">
        <f t="shared" si="49"/>
        <v>261900</v>
      </c>
      <c r="I514" s="8">
        <v>28809</v>
      </c>
      <c r="J514" s="8">
        <f t="shared" si="50"/>
        <v>233091</v>
      </c>
      <c r="K514" s="8">
        <v>218250</v>
      </c>
      <c r="L514" s="8">
        <f t="shared" si="51"/>
        <v>253170</v>
      </c>
      <c r="M514" s="9">
        <v>41640</v>
      </c>
      <c r="N514" s="7">
        <f t="shared" si="52"/>
        <v>1</v>
      </c>
      <c r="O514" s="10" t="str">
        <f t="shared" si="53"/>
        <v>January</v>
      </c>
      <c r="P514" s="10" t="str">
        <f t="shared" si="54"/>
        <v>2014</v>
      </c>
      <c r="Q514" s="8">
        <f>Table1[[#This Row],[Profit]]/Table1[[#This Row],[Units Sold]]</f>
        <v>290</v>
      </c>
      <c r="R514" s="27">
        <f>Table1[[#This Row],[Profit]]/Table1[[#This Row],[ Sales]]</f>
        <v>1.0861423220973783</v>
      </c>
      <c r="S514" s="11">
        <f>Table1[[#This Row],[Profit]]/Table1[[#This Row],[COGS]]</f>
        <v>1.1599999999999999</v>
      </c>
      <c r="T514" s="7" t="str">
        <f t="shared" si="55"/>
        <v>high</v>
      </c>
      <c r="U514" s="7" t="str">
        <f>IF(OR(Table1[[#This Row],[Country]]="United states of America",Table1[[#This Row],[Country]]="Canada",Table1[[#This Row],[Country]]="Mexico"),"North America",IF(OR(Table1[[#This Row],[Country]]="France",Table1[[#This Row],[Country]]="Germany"),"Europe","other"))</f>
        <v>North America</v>
      </c>
    </row>
    <row r="515" spans="1:21">
      <c r="A515" s="12" t="s">
        <v>16</v>
      </c>
      <c r="B515" s="12" t="s">
        <v>23</v>
      </c>
      <c r="C515" s="13" t="s">
        <v>29</v>
      </c>
      <c r="D515" s="13" t="s">
        <v>35</v>
      </c>
      <c r="E515" s="12">
        <v>1122</v>
      </c>
      <c r="F515" s="13">
        <v>10</v>
      </c>
      <c r="G515" s="13">
        <v>20</v>
      </c>
      <c r="H515" s="8">
        <f t="shared" ref="H515:H578" si="56">E515*G515</f>
        <v>22440</v>
      </c>
      <c r="I515" s="13">
        <v>2468.4</v>
      </c>
      <c r="J515" s="8">
        <f t="shared" ref="J515:J578" si="57">H515-I515</f>
        <v>19971.599999999999</v>
      </c>
      <c r="K515" s="13">
        <v>11220</v>
      </c>
      <c r="L515" s="8">
        <f t="shared" ref="L515:L578" si="58">(E515*G515)-(E515*F515)</f>
        <v>11220</v>
      </c>
      <c r="M515" s="14">
        <v>41699</v>
      </c>
      <c r="N515" s="7">
        <f t="shared" ref="N515:N578" si="59">MONTH(M515)</f>
        <v>3</v>
      </c>
      <c r="O515" s="10" t="str">
        <f t="shared" ref="O515:O578" si="60">TEXT(M515, "mmmm")</f>
        <v>March</v>
      </c>
      <c r="P515" s="10" t="str">
        <f t="shared" ref="P515:P578" si="61">TEXT(M515,"yyyy")</f>
        <v>2014</v>
      </c>
      <c r="Q515" s="8">
        <f>Table1[[#This Row],[Profit]]/Table1[[#This Row],[Units Sold]]</f>
        <v>10</v>
      </c>
      <c r="R515" s="27">
        <f>Table1[[#This Row],[Profit]]/Table1[[#This Row],[ Sales]]</f>
        <v>0.5617977528089888</v>
      </c>
      <c r="S515" s="11">
        <f>Table1[[#This Row],[Profit]]/Table1[[#This Row],[COGS]]</f>
        <v>1</v>
      </c>
      <c r="T515" s="7" t="str">
        <f t="shared" ref="T515:T578" si="62">IF(G515&lt;50,"low",IF(G515&lt;=200,"mid","high"))</f>
        <v>low</v>
      </c>
      <c r="U515" s="7" t="str">
        <f>IF(OR(Table1[[#This Row],[Country]]="United states of America",Table1[[#This Row],[Country]]="Canada",Table1[[#This Row],[Country]]="Mexico"),"North America",IF(OR(Table1[[#This Row],[Country]]="France",Table1[[#This Row],[Country]]="Germany"),"Europe","other"))</f>
        <v>North America</v>
      </c>
    </row>
    <row r="516" spans="1:21">
      <c r="A516" s="7" t="s">
        <v>16</v>
      </c>
      <c r="B516" s="7" t="s">
        <v>17</v>
      </c>
      <c r="C516" s="8" t="s">
        <v>29</v>
      </c>
      <c r="D516" s="8" t="s">
        <v>35</v>
      </c>
      <c r="E516" s="7">
        <v>2104.5</v>
      </c>
      <c r="F516" s="8">
        <v>10</v>
      </c>
      <c r="G516" s="8">
        <v>350</v>
      </c>
      <c r="H516" s="8">
        <f t="shared" si="56"/>
        <v>736575</v>
      </c>
      <c r="I516" s="8">
        <v>81023.25</v>
      </c>
      <c r="J516" s="8">
        <f t="shared" si="57"/>
        <v>655551.75</v>
      </c>
      <c r="K516" s="8">
        <v>547170</v>
      </c>
      <c r="L516" s="8">
        <f t="shared" si="58"/>
        <v>715530</v>
      </c>
      <c r="M516" s="9">
        <v>41821</v>
      </c>
      <c r="N516" s="7">
        <f t="shared" si="59"/>
        <v>7</v>
      </c>
      <c r="O516" s="10" t="str">
        <f t="shared" si="60"/>
        <v>July</v>
      </c>
      <c r="P516" s="10" t="str">
        <f t="shared" si="61"/>
        <v>2014</v>
      </c>
      <c r="Q516" s="8">
        <f>Table1[[#This Row],[Profit]]/Table1[[#This Row],[Units Sold]]</f>
        <v>340</v>
      </c>
      <c r="R516" s="27">
        <f>Table1[[#This Row],[Profit]]/Table1[[#This Row],[ Sales]]</f>
        <v>1.0914927768860354</v>
      </c>
      <c r="S516" s="11">
        <f>Table1[[#This Row],[Profit]]/Table1[[#This Row],[COGS]]</f>
        <v>1.3076923076923077</v>
      </c>
      <c r="T516" s="7" t="str">
        <f t="shared" si="62"/>
        <v>high</v>
      </c>
      <c r="U516" s="7" t="str">
        <f>IF(OR(Table1[[#This Row],[Country]]="United states of America",Table1[[#This Row],[Country]]="Canada",Table1[[#This Row],[Country]]="Mexico"),"North America",IF(OR(Table1[[#This Row],[Country]]="France",Table1[[#This Row],[Country]]="Germany"),"Europe","other"))</f>
        <v>North America</v>
      </c>
    </row>
    <row r="517" spans="1:21">
      <c r="A517" s="12" t="s">
        <v>25</v>
      </c>
      <c r="B517" s="12" t="s">
        <v>17</v>
      </c>
      <c r="C517" s="13" t="s">
        <v>29</v>
      </c>
      <c r="D517" s="13" t="s">
        <v>35</v>
      </c>
      <c r="E517" s="12">
        <v>4026</v>
      </c>
      <c r="F517" s="13">
        <v>10</v>
      </c>
      <c r="G517" s="13">
        <v>12</v>
      </c>
      <c r="H517" s="8">
        <f t="shared" si="56"/>
        <v>48312</v>
      </c>
      <c r="I517" s="13">
        <v>5314.32</v>
      </c>
      <c r="J517" s="8">
        <f t="shared" si="57"/>
        <v>42997.68</v>
      </c>
      <c r="K517" s="13">
        <v>12078</v>
      </c>
      <c r="L517" s="8">
        <f t="shared" si="58"/>
        <v>8052</v>
      </c>
      <c r="M517" s="14">
        <v>41821</v>
      </c>
      <c r="N517" s="7">
        <f t="shared" si="59"/>
        <v>7</v>
      </c>
      <c r="O517" s="10" t="str">
        <f t="shared" si="60"/>
        <v>July</v>
      </c>
      <c r="P517" s="10" t="str">
        <f t="shared" si="61"/>
        <v>2014</v>
      </c>
      <c r="Q517" s="8">
        <f>Table1[[#This Row],[Profit]]/Table1[[#This Row],[Units Sold]]</f>
        <v>2</v>
      </c>
      <c r="R517" s="27">
        <f>Table1[[#This Row],[Profit]]/Table1[[#This Row],[ Sales]]</f>
        <v>0.18726591760299624</v>
      </c>
      <c r="S517" s="11">
        <f>Table1[[#This Row],[Profit]]/Table1[[#This Row],[COGS]]</f>
        <v>0.66666666666666663</v>
      </c>
      <c r="T517" s="7" t="str">
        <f t="shared" si="62"/>
        <v>low</v>
      </c>
      <c r="U517" s="7" t="str">
        <f>IF(OR(Table1[[#This Row],[Country]]="United states of America",Table1[[#This Row],[Country]]="Canada",Table1[[#This Row],[Country]]="Mexico"),"North America",IF(OR(Table1[[#This Row],[Country]]="France",Table1[[#This Row],[Country]]="Germany"),"Europe","other"))</f>
        <v>North America</v>
      </c>
    </row>
    <row r="518" spans="1:21">
      <c r="A518" s="7" t="s">
        <v>25</v>
      </c>
      <c r="B518" s="7" t="s">
        <v>22</v>
      </c>
      <c r="C518" s="8" t="s">
        <v>29</v>
      </c>
      <c r="D518" s="8" t="s">
        <v>35</v>
      </c>
      <c r="E518" s="7">
        <v>2425.5</v>
      </c>
      <c r="F518" s="8">
        <v>10</v>
      </c>
      <c r="G518" s="8">
        <v>12</v>
      </c>
      <c r="H518" s="8">
        <f t="shared" si="56"/>
        <v>29106</v>
      </c>
      <c r="I518" s="8">
        <v>3201.66</v>
      </c>
      <c r="J518" s="8">
        <f t="shared" si="57"/>
        <v>25904.34</v>
      </c>
      <c r="K518" s="8">
        <v>7276.5</v>
      </c>
      <c r="L518" s="8">
        <f t="shared" si="58"/>
        <v>4851</v>
      </c>
      <c r="M518" s="9">
        <v>41821</v>
      </c>
      <c r="N518" s="7">
        <f t="shared" si="59"/>
        <v>7</v>
      </c>
      <c r="O518" s="10" t="str">
        <f t="shared" si="60"/>
        <v>July</v>
      </c>
      <c r="P518" s="10" t="str">
        <f t="shared" si="61"/>
        <v>2014</v>
      </c>
      <c r="Q518" s="8">
        <f>Table1[[#This Row],[Profit]]/Table1[[#This Row],[Units Sold]]</f>
        <v>2</v>
      </c>
      <c r="R518" s="27">
        <f>Table1[[#This Row],[Profit]]/Table1[[#This Row],[ Sales]]</f>
        <v>0.18726591760299624</v>
      </c>
      <c r="S518" s="11">
        <f>Table1[[#This Row],[Profit]]/Table1[[#This Row],[COGS]]</f>
        <v>0.66666666666666663</v>
      </c>
      <c r="T518" s="7" t="str">
        <f t="shared" si="62"/>
        <v>low</v>
      </c>
      <c r="U518" s="7" t="str">
        <f>IF(OR(Table1[[#This Row],[Country]]="United states of America",Table1[[#This Row],[Country]]="Canada",Table1[[#This Row],[Country]]="Mexico"),"North America",IF(OR(Table1[[#This Row],[Country]]="France",Table1[[#This Row],[Country]]="Germany"),"Europe","other"))</f>
        <v>Europe</v>
      </c>
    </row>
    <row r="519" spans="1:21">
      <c r="A519" s="12" t="s">
        <v>16</v>
      </c>
      <c r="B519" s="12" t="s">
        <v>17</v>
      </c>
      <c r="C519" s="13" t="s">
        <v>29</v>
      </c>
      <c r="D519" s="13" t="s">
        <v>35</v>
      </c>
      <c r="E519" s="12">
        <v>2394</v>
      </c>
      <c r="F519" s="13">
        <v>10</v>
      </c>
      <c r="G519" s="13">
        <v>20</v>
      </c>
      <c r="H519" s="8">
        <f t="shared" si="56"/>
        <v>47880</v>
      </c>
      <c r="I519" s="13">
        <v>5266.8</v>
      </c>
      <c r="J519" s="8">
        <f t="shared" si="57"/>
        <v>42613.2</v>
      </c>
      <c r="K519" s="13">
        <v>23940</v>
      </c>
      <c r="L519" s="8">
        <f t="shared" si="58"/>
        <v>23940</v>
      </c>
      <c r="M519" s="14">
        <v>41852</v>
      </c>
      <c r="N519" s="7">
        <f t="shared" si="59"/>
        <v>8</v>
      </c>
      <c r="O519" s="10" t="str">
        <f t="shared" si="60"/>
        <v>August</v>
      </c>
      <c r="P519" s="10" t="str">
        <f t="shared" si="61"/>
        <v>2014</v>
      </c>
      <c r="Q519" s="8">
        <f>Table1[[#This Row],[Profit]]/Table1[[#This Row],[Units Sold]]</f>
        <v>10</v>
      </c>
      <c r="R519" s="27">
        <f>Table1[[#This Row],[Profit]]/Table1[[#This Row],[ Sales]]</f>
        <v>0.5617977528089888</v>
      </c>
      <c r="S519" s="11">
        <f>Table1[[#This Row],[Profit]]/Table1[[#This Row],[COGS]]</f>
        <v>1</v>
      </c>
      <c r="T519" s="7" t="str">
        <f t="shared" si="62"/>
        <v>low</v>
      </c>
      <c r="U519" s="7" t="str">
        <f>IF(OR(Table1[[#This Row],[Country]]="United states of America",Table1[[#This Row],[Country]]="Canada",Table1[[#This Row],[Country]]="Mexico"),"North America",IF(OR(Table1[[#This Row],[Country]]="France",Table1[[#This Row],[Country]]="Germany"),"Europe","other"))</f>
        <v>North America</v>
      </c>
    </row>
    <row r="520" spans="1:21">
      <c r="A520" s="7" t="s">
        <v>21</v>
      </c>
      <c r="B520" s="7" t="s">
        <v>23</v>
      </c>
      <c r="C520" s="8" t="s">
        <v>29</v>
      </c>
      <c r="D520" s="8" t="s">
        <v>35</v>
      </c>
      <c r="E520" s="7">
        <v>1984</v>
      </c>
      <c r="F520" s="8">
        <v>10</v>
      </c>
      <c r="G520" s="8">
        <v>15</v>
      </c>
      <c r="H520" s="8">
        <f t="shared" si="56"/>
        <v>29760</v>
      </c>
      <c r="I520" s="8">
        <v>3273.6</v>
      </c>
      <c r="J520" s="8">
        <f t="shared" si="57"/>
        <v>26486.400000000001</v>
      </c>
      <c r="K520" s="8">
        <v>19840</v>
      </c>
      <c r="L520" s="8">
        <f t="shared" si="58"/>
        <v>9920</v>
      </c>
      <c r="M520" s="9">
        <v>41852</v>
      </c>
      <c r="N520" s="7">
        <f t="shared" si="59"/>
        <v>8</v>
      </c>
      <c r="O520" s="10" t="str">
        <f t="shared" si="60"/>
        <v>August</v>
      </c>
      <c r="P520" s="10" t="str">
        <f t="shared" si="61"/>
        <v>2014</v>
      </c>
      <c r="Q520" s="8">
        <f>Table1[[#This Row],[Profit]]/Table1[[#This Row],[Units Sold]]</f>
        <v>5</v>
      </c>
      <c r="R520" s="27">
        <f>Table1[[#This Row],[Profit]]/Table1[[#This Row],[ Sales]]</f>
        <v>0.37453183520599248</v>
      </c>
      <c r="S520" s="11">
        <f>Table1[[#This Row],[Profit]]/Table1[[#This Row],[COGS]]</f>
        <v>0.5</v>
      </c>
      <c r="T520" s="7" t="str">
        <f t="shared" si="62"/>
        <v>low</v>
      </c>
      <c r="U520" s="7" t="str">
        <f>IF(OR(Table1[[#This Row],[Country]]="United states of America",Table1[[#This Row],[Country]]="Canada",Table1[[#This Row],[Country]]="Mexico"),"North America",IF(OR(Table1[[#This Row],[Country]]="France",Table1[[#This Row],[Country]]="Germany"),"Europe","other"))</f>
        <v>North America</v>
      </c>
    </row>
    <row r="521" spans="1:21">
      <c r="A521" s="12" t="s">
        <v>26</v>
      </c>
      <c r="B521" s="12" t="s">
        <v>22</v>
      </c>
      <c r="C521" s="13" t="s">
        <v>29</v>
      </c>
      <c r="D521" s="13" t="s">
        <v>35</v>
      </c>
      <c r="E521" s="12">
        <v>2441</v>
      </c>
      <c r="F521" s="13">
        <v>10</v>
      </c>
      <c r="G521" s="13">
        <v>125</v>
      </c>
      <c r="H521" s="8">
        <f t="shared" si="56"/>
        <v>305125</v>
      </c>
      <c r="I521" s="13">
        <v>33563.75</v>
      </c>
      <c r="J521" s="8">
        <f t="shared" si="57"/>
        <v>271561.25</v>
      </c>
      <c r="K521" s="13">
        <v>292920</v>
      </c>
      <c r="L521" s="8">
        <f t="shared" si="58"/>
        <v>280715</v>
      </c>
      <c r="M521" s="14">
        <v>41913</v>
      </c>
      <c r="N521" s="7">
        <f t="shared" si="59"/>
        <v>10</v>
      </c>
      <c r="O521" s="10" t="str">
        <f t="shared" si="60"/>
        <v>October</v>
      </c>
      <c r="P521" s="10" t="str">
        <f t="shared" si="61"/>
        <v>2014</v>
      </c>
      <c r="Q521" s="8">
        <f>Table1[[#This Row],[Profit]]/Table1[[#This Row],[Units Sold]]</f>
        <v>115</v>
      </c>
      <c r="R521" s="27">
        <f>Table1[[#This Row],[Profit]]/Table1[[#This Row],[ Sales]]</f>
        <v>1.0337078651685394</v>
      </c>
      <c r="S521" s="11">
        <f>Table1[[#This Row],[Profit]]/Table1[[#This Row],[COGS]]</f>
        <v>0.95833333333333337</v>
      </c>
      <c r="T521" s="7" t="str">
        <f t="shared" si="62"/>
        <v>mid</v>
      </c>
      <c r="U521" s="7" t="str">
        <f>IF(OR(Table1[[#This Row],[Country]]="United states of America",Table1[[#This Row],[Country]]="Canada",Table1[[#This Row],[Country]]="Mexico"),"North America",IF(OR(Table1[[#This Row],[Country]]="France",Table1[[#This Row],[Country]]="Germany"),"Europe","other"))</f>
        <v>Europe</v>
      </c>
    </row>
    <row r="522" spans="1:21">
      <c r="A522" s="7" t="s">
        <v>16</v>
      </c>
      <c r="B522" s="7" t="s">
        <v>20</v>
      </c>
      <c r="C522" s="8" t="s">
        <v>29</v>
      </c>
      <c r="D522" s="8" t="s">
        <v>35</v>
      </c>
      <c r="E522" s="7">
        <v>2992</v>
      </c>
      <c r="F522" s="8">
        <v>10</v>
      </c>
      <c r="G522" s="8">
        <v>20</v>
      </c>
      <c r="H522" s="8">
        <f t="shared" si="56"/>
        <v>59840</v>
      </c>
      <c r="I522" s="8">
        <v>6582.4</v>
      </c>
      <c r="J522" s="8">
        <f t="shared" si="57"/>
        <v>53257.599999999999</v>
      </c>
      <c r="K522" s="8">
        <v>29920</v>
      </c>
      <c r="L522" s="8">
        <f t="shared" si="58"/>
        <v>29920</v>
      </c>
      <c r="M522" s="9">
        <v>41548</v>
      </c>
      <c r="N522" s="7">
        <f t="shared" si="59"/>
        <v>10</v>
      </c>
      <c r="O522" s="10" t="str">
        <f t="shared" si="60"/>
        <v>October</v>
      </c>
      <c r="P522" s="10" t="str">
        <f t="shared" si="61"/>
        <v>2013</v>
      </c>
      <c r="Q522" s="8">
        <f>Table1[[#This Row],[Profit]]/Table1[[#This Row],[Units Sold]]</f>
        <v>10</v>
      </c>
      <c r="R522" s="27">
        <f>Table1[[#This Row],[Profit]]/Table1[[#This Row],[ Sales]]</f>
        <v>0.5617977528089888</v>
      </c>
      <c r="S522" s="11">
        <f>Table1[[#This Row],[Profit]]/Table1[[#This Row],[COGS]]</f>
        <v>1</v>
      </c>
      <c r="T522" s="7" t="str">
        <f t="shared" si="62"/>
        <v>low</v>
      </c>
      <c r="U522" s="7" t="str">
        <f>IF(OR(Table1[[#This Row],[Country]]="United states of America",Table1[[#This Row],[Country]]="Canada",Table1[[#This Row],[Country]]="Mexico"),"North America",IF(OR(Table1[[#This Row],[Country]]="France",Table1[[#This Row],[Country]]="Germany"),"Europe","other"))</f>
        <v>Europe</v>
      </c>
    </row>
    <row r="523" spans="1:21">
      <c r="A523" s="12" t="s">
        <v>27</v>
      </c>
      <c r="B523" s="12" t="s">
        <v>17</v>
      </c>
      <c r="C523" s="13" t="s">
        <v>29</v>
      </c>
      <c r="D523" s="13" t="s">
        <v>35</v>
      </c>
      <c r="E523" s="12">
        <v>1366</v>
      </c>
      <c r="F523" s="13">
        <v>10</v>
      </c>
      <c r="G523" s="13">
        <v>300</v>
      </c>
      <c r="H523" s="8">
        <f t="shared" si="56"/>
        <v>409800</v>
      </c>
      <c r="I523" s="13">
        <v>45078</v>
      </c>
      <c r="J523" s="8">
        <f t="shared" si="57"/>
        <v>364722</v>
      </c>
      <c r="K523" s="13">
        <v>341500</v>
      </c>
      <c r="L523" s="8">
        <f t="shared" si="58"/>
        <v>396140</v>
      </c>
      <c r="M523" s="14">
        <v>41944</v>
      </c>
      <c r="N523" s="7">
        <f t="shared" si="59"/>
        <v>11</v>
      </c>
      <c r="O523" s="10" t="str">
        <f t="shared" si="60"/>
        <v>November</v>
      </c>
      <c r="P523" s="10" t="str">
        <f t="shared" si="61"/>
        <v>2014</v>
      </c>
      <c r="Q523" s="8">
        <f>Table1[[#This Row],[Profit]]/Table1[[#This Row],[Units Sold]]</f>
        <v>290</v>
      </c>
      <c r="R523" s="27">
        <f>Table1[[#This Row],[Profit]]/Table1[[#This Row],[ Sales]]</f>
        <v>1.0861423220973783</v>
      </c>
      <c r="S523" s="11">
        <f>Table1[[#This Row],[Profit]]/Table1[[#This Row],[COGS]]</f>
        <v>1.1599999999999999</v>
      </c>
      <c r="T523" s="7" t="str">
        <f t="shared" si="62"/>
        <v>high</v>
      </c>
      <c r="U523" s="7" t="str">
        <f>IF(OR(Table1[[#This Row],[Country]]="United states of America",Table1[[#This Row],[Country]]="Canada",Table1[[#This Row],[Country]]="Mexico"),"North America",IF(OR(Table1[[#This Row],[Country]]="France",Table1[[#This Row],[Country]]="Germany"),"Europe","other"))</f>
        <v>North America</v>
      </c>
    </row>
    <row r="524" spans="1:21">
      <c r="A524" s="7" t="s">
        <v>16</v>
      </c>
      <c r="B524" s="7" t="s">
        <v>22</v>
      </c>
      <c r="C524" s="8" t="s">
        <v>30</v>
      </c>
      <c r="D524" s="8" t="s">
        <v>35</v>
      </c>
      <c r="E524" s="7">
        <v>2805</v>
      </c>
      <c r="F524" s="8">
        <v>120</v>
      </c>
      <c r="G524" s="8">
        <v>20</v>
      </c>
      <c r="H524" s="8">
        <f t="shared" si="56"/>
        <v>56100</v>
      </c>
      <c r="I524" s="8">
        <v>6171</v>
      </c>
      <c r="J524" s="8">
        <f t="shared" si="57"/>
        <v>49929</v>
      </c>
      <c r="K524" s="8">
        <v>28050</v>
      </c>
      <c r="L524" s="8">
        <f t="shared" si="58"/>
        <v>-280500</v>
      </c>
      <c r="M524" s="9">
        <v>41518</v>
      </c>
      <c r="N524" s="7">
        <f t="shared" si="59"/>
        <v>9</v>
      </c>
      <c r="O524" s="10" t="str">
        <f t="shared" si="60"/>
        <v>September</v>
      </c>
      <c r="P524" s="10" t="str">
        <f t="shared" si="61"/>
        <v>2013</v>
      </c>
      <c r="Q524" s="8">
        <f>Table1[[#This Row],[Profit]]/Table1[[#This Row],[Units Sold]]</f>
        <v>-100</v>
      </c>
      <c r="R524" s="27">
        <f>Table1[[#This Row],[Profit]]/Table1[[#This Row],[ Sales]]</f>
        <v>-5.617977528089888</v>
      </c>
      <c r="S524" s="11">
        <f>Table1[[#This Row],[Profit]]/Table1[[#This Row],[COGS]]</f>
        <v>-10</v>
      </c>
      <c r="T524" s="7" t="str">
        <f t="shared" si="62"/>
        <v>low</v>
      </c>
      <c r="U524" s="7" t="str">
        <f>IF(OR(Table1[[#This Row],[Country]]="United states of America",Table1[[#This Row],[Country]]="Canada",Table1[[#This Row],[Country]]="Mexico"),"North America",IF(OR(Table1[[#This Row],[Country]]="France",Table1[[#This Row],[Country]]="Germany"),"Europe","other"))</f>
        <v>Europe</v>
      </c>
    </row>
    <row r="525" spans="1:21">
      <c r="A525" s="12" t="s">
        <v>21</v>
      </c>
      <c r="B525" s="12" t="s">
        <v>23</v>
      </c>
      <c r="C525" s="13" t="s">
        <v>30</v>
      </c>
      <c r="D525" s="13" t="s">
        <v>35</v>
      </c>
      <c r="E525" s="12">
        <v>655</v>
      </c>
      <c r="F525" s="13">
        <v>120</v>
      </c>
      <c r="G525" s="13">
        <v>15</v>
      </c>
      <c r="H525" s="8">
        <f t="shared" si="56"/>
        <v>9825</v>
      </c>
      <c r="I525" s="13">
        <v>1080.75</v>
      </c>
      <c r="J525" s="8">
        <f t="shared" si="57"/>
        <v>8744.25</v>
      </c>
      <c r="K525" s="13">
        <v>6550</v>
      </c>
      <c r="L525" s="8">
        <f t="shared" si="58"/>
        <v>-68775</v>
      </c>
      <c r="M525" s="14">
        <v>41518</v>
      </c>
      <c r="N525" s="7">
        <f t="shared" si="59"/>
        <v>9</v>
      </c>
      <c r="O525" s="10" t="str">
        <f t="shared" si="60"/>
        <v>September</v>
      </c>
      <c r="P525" s="10" t="str">
        <f t="shared" si="61"/>
        <v>2013</v>
      </c>
      <c r="Q525" s="8">
        <f>Table1[[#This Row],[Profit]]/Table1[[#This Row],[Units Sold]]</f>
        <v>-105</v>
      </c>
      <c r="R525" s="27">
        <f>Table1[[#This Row],[Profit]]/Table1[[#This Row],[ Sales]]</f>
        <v>-7.8651685393258424</v>
      </c>
      <c r="S525" s="11">
        <f>Table1[[#This Row],[Profit]]/Table1[[#This Row],[COGS]]</f>
        <v>-10.5</v>
      </c>
      <c r="T525" s="7" t="str">
        <f t="shared" si="62"/>
        <v>low</v>
      </c>
      <c r="U525" s="7" t="str">
        <f>IF(OR(Table1[[#This Row],[Country]]="United states of America",Table1[[#This Row],[Country]]="Canada",Table1[[#This Row],[Country]]="Mexico"),"North America",IF(OR(Table1[[#This Row],[Country]]="France",Table1[[#This Row],[Country]]="Germany"),"Europe","other"))</f>
        <v>North America</v>
      </c>
    </row>
    <row r="526" spans="1:21">
      <c r="A526" s="7" t="s">
        <v>16</v>
      </c>
      <c r="B526" s="7" t="s">
        <v>23</v>
      </c>
      <c r="C526" s="8" t="s">
        <v>30</v>
      </c>
      <c r="D526" s="8" t="s">
        <v>35</v>
      </c>
      <c r="E526" s="7">
        <v>344</v>
      </c>
      <c r="F526" s="8">
        <v>120</v>
      </c>
      <c r="G526" s="8">
        <v>350</v>
      </c>
      <c r="H526" s="8">
        <f t="shared" si="56"/>
        <v>120400</v>
      </c>
      <c r="I526" s="8">
        <v>13244</v>
      </c>
      <c r="J526" s="8">
        <f t="shared" si="57"/>
        <v>107156</v>
      </c>
      <c r="K526" s="8">
        <v>89440</v>
      </c>
      <c r="L526" s="8">
        <f t="shared" si="58"/>
        <v>79120</v>
      </c>
      <c r="M526" s="9">
        <v>41548</v>
      </c>
      <c r="N526" s="7">
        <f t="shared" si="59"/>
        <v>10</v>
      </c>
      <c r="O526" s="10" t="str">
        <f t="shared" si="60"/>
        <v>October</v>
      </c>
      <c r="P526" s="10" t="str">
        <f t="shared" si="61"/>
        <v>2013</v>
      </c>
      <c r="Q526" s="8">
        <f>Table1[[#This Row],[Profit]]/Table1[[#This Row],[Units Sold]]</f>
        <v>230</v>
      </c>
      <c r="R526" s="27">
        <f>Table1[[#This Row],[Profit]]/Table1[[#This Row],[ Sales]]</f>
        <v>0.73836276083467089</v>
      </c>
      <c r="S526" s="11">
        <f>Table1[[#This Row],[Profit]]/Table1[[#This Row],[COGS]]</f>
        <v>0.88461538461538458</v>
      </c>
      <c r="T526" s="7" t="str">
        <f t="shared" si="62"/>
        <v>high</v>
      </c>
      <c r="U526" s="7" t="str">
        <f>IF(OR(Table1[[#This Row],[Country]]="United states of America",Table1[[#This Row],[Country]]="Canada",Table1[[#This Row],[Country]]="Mexico"),"North America",IF(OR(Table1[[#This Row],[Country]]="France",Table1[[#This Row],[Country]]="Germany"),"Europe","other"))</f>
        <v>North America</v>
      </c>
    </row>
    <row r="527" spans="1:21">
      <c r="A527" s="12" t="s">
        <v>16</v>
      </c>
      <c r="B527" s="12" t="s">
        <v>17</v>
      </c>
      <c r="C527" s="13" t="s">
        <v>30</v>
      </c>
      <c r="D527" s="13" t="s">
        <v>35</v>
      </c>
      <c r="E527" s="12">
        <v>1808</v>
      </c>
      <c r="F527" s="13">
        <v>120</v>
      </c>
      <c r="G527" s="13">
        <v>7</v>
      </c>
      <c r="H527" s="8">
        <f t="shared" si="56"/>
        <v>12656</v>
      </c>
      <c r="I527" s="13">
        <v>1392.16</v>
      </c>
      <c r="J527" s="8">
        <f t="shared" si="57"/>
        <v>11263.84</v>
      </c>
      <c r="K527" s="13">
        <v>9040</v>
      </c>
      <c r="L527" s="8">
        <f t="shared" si="58"/>
        <v>-204304</v>
      </c>
      <c r="M527" s="14">
        <v>41944</v>
      </c>
      <c r="N527" s="7">
        <f t="shared" si="59"/>
        <v>11</v>
      </c>
      <c r="O527" s="10" t="str">
        <f t="shared" si="60"/>
        <v>November</v>
      </c>
      <c r="P527" s="10" t="str">
        <f t="shared" si="61"/>
        <v>2014</v>
      </c>
      <c r="Q527" s="8">
        <f>Table1[[#This Row],[Profit]]/Table1[[#This Row],[Units Sold]]</f>
        <v>-113</v>
      </c>
      <c r="R527" s="27">
        <f>Table1[[#This Row],[Profit]]/Table1[[#This Row],[ Sales]]</f>
        <v>-18.13804173354735</v>
      </c>
      <c r="S527" s="11">
        <f>Table1[[#This Row],[Profit]]/Table1[[#This Row],[COGS]]</f>
        <v>-22.6</v>
      </c>
      <c r="T527" s="7" t="str">
        <f t="shared" si="62"/>
        <v>low</v>
      </c>
      <c r="U527" s="7" t="str">
        <f>IF(OR(Table1[[#This Row],[Country]]="United states of America",Table1[[#This Row],[Country]]="Canada",Table1[[#This Row],[Country]]="Mexico"),"North America",IF(OR(Table1[[#This Row],[Country]]="France",Table1[[#This Row],[Country]]="Germany"),"Europe","other"))</f>
        <v>North America</v>
      </c>
    </row>
    <row r="528" spans="1:21">
      <c r="A528" s="7" t="s">
        <v>25</v>
      </c>
      <c r="B528" s="7" t="s">
        <v>22</v>
      </c>
      <c r="C528" s="8" t="s">
        <v>31</v>
      </c>
      <c r="D528" s="8" t="s">
        <v>35</v>
      </c>
      <c r="E528" s="7">
        <v>1734</v>
      </c>
      <c r="F528" s="8">
        <v>250</v>
      </c>
      <c r="G528" s="8">
        <v>12</v>
      </c>
      <c r="H528" s="8">
        <f t="shared" si="56"/>
        <v>20808</v>
      </c>
      <c r="I528" s="8">
        <v>2288.88</v>
      </c>
      <c r="J528" s="8">
        <f t="shared" si="57"/>
        <v>18519.12</v>
      </c>
      <c r="K528" s="8">
        <v>5202</v>
      </c>
      <c r="L528" s="8">
        <f t="shared" si="58"/>
        <v>-412692</v>
      </c>
      <c r="M528" s="9">
        <v>41640</v>
      </c>
      <c r="N528" s="7">
        <f t="shared" si="59"/>
        <v>1</v>
      </c>
      <c r="O528" s="10" t="str">
        <f t="shared" si="60"/>
        <v>January</v>
      </c>
      <c r="P528" s="10" t="str">
        <f t="shared" si="61"/>
        <v>2014</v>
      </c>
      <c r="Q528" s="8">
        <f>Table1[[#This Row],[Profit]]/Table1[[#This Row],[Units Sold]]</f>
        <v>-238</v>
      </c>
      <c r="R528" s="27">
        <f>Table1[[#This Row],[Profit]]/Table1[[#This Row],[ Sales]]</f>
        <v>-22.284644194756556</v>
      </c>
      <c r="S528" s="11">
        <f>Table1[[#This Row],[Profit]]/Table1[[#This Row],[COGS]]</f>
        <v>-79.333333333333329</v>
      </c>
      <c r="T528" s="7" t="str">
        <f t="shared" si="62"/>
        <v>low</v>
      </c>
      <c r="U528" s="7" t="str">
        <f>IF(OR(Table1[[#This Row],[Country]]="United states of America",Table1[[#This Row],[Country]]="Canada",Table1[[#This Row],[Country]]="Mexico"),"North America",IF(OR(Table1[[#This Row],[Country]]="France",Table1[[#This Row],[Country]]="Germany"),"Europe","other"))</f>
        <v>Europe</v>
      </c>
    </row>
    <row r="529" spans="1:21">
      <c r="A529" s="12" t="s">
        <v>26</v>
      </c>
      <c r="B529" s="12" t="s">
        <v>23</v>
      </c>
      <c r="C529" s="13" t="s">
        <v>31</v>
      </c>
      <c r="D529" s="13" t="s">
        <v>35</v>
      </c>
      <c r="E529" s="12">
        <v>554</v>
      </c>
      <c r="F529" s="13">
        <v>250</v>
      </c>
      <c r="G529" s="13">
        <v>125</v>
      </c>
      <c r="H529" s="8">
        <f t="shared" si="56"/>
        <v>69250</v>
      </c>
      <c r="I529" s="13">
        <v>7617.5</v>
      </c>
      <c r="J529" s="8">
        <f t="shared" si="57"/>
        <v>61632.5</v>
      </c>
      <c r="K529" s="13">
        <v>66480</v>
      </c>
      <c r="L529" s="8">
        <f t="shared" si="58"/>
        <v>-69250</v>
      </c>
      <c r="M529" s="14">
        <v>41640</v>
      </c>
      <c r="N529" s="7">
        <f t="shared" si="59"/>
        <v>1</v>
      </c>
      <c r="O529" s="10" t="str">
        <f t="shared" si="60"/>
        <v>January</v>
      </c>
      <c r="P529" s="10" t="str">
        <f t="shared" si="61"/>
        <v>2014</v>
      </c>
      <c r="Q529" s="8">
        <f>Table1[[#This Row],[Profit]]/Table1[[#This Row],[Units Sold]]</f>
        <v>-125</v>
      </c>
      <c r="R529" s="27">
        <f>Table1[[#This Row],[Profit]]/Table1[[#This Row],[ Sales]]</f>
        <v>-1.1235955056179776</v>
      </c>
      <c r="S529" s="11">
        <f>Table1[[#This Row],[Profit]]/Table1[[#This Row],[COGS]]</f>
        <v>-1.0416666666666667</v>
      </c>
      <c r="T529" s="7" t="str">
        <f t="shared" si="62"/>
        <v>mid</v>
      </c>
      <c r="U529" s="7" t="str">
        <f>IF(OR(Table1[[#This Row],[Country]]="United states of America",Table1[[#This Row],[Country]]="Canada",Table1[[#This Row],[Country]]="Mexico"),"North America",IF(OR(Table1[[#This Row],[Country]]="France",Table1[[#This Row],[Country]]="Germany"),"Europe","other"))</f>
        <v>North America</v>
      </c>
    </row>
    <row r="530" spans="1:21">
      <c r="A530" s="7" t="s">
        <v>16</v>
      </c>
      <c r="B530" s="7" t="s">
        <v>17</v>
      </c>
      <c r="C530" s="8" t="s">
        <v>31</v>
      </c>
      <c r="D530" s="8" t="s">
        <v>35</v>
      </c>
      <c r="E530" s="7">
        <v>2935</v>
      </c>
      <c r="F530" s="8">
        <v>250</v>
      </c>
      <c r="G530" s="8">
        <v>20</v>
      </c>
      <c r="H530" s="8">
        <f t="shared" si="56"/>
        <v>58700</v>
      </c>
      <c r="I530" s="8">
        <v>6457</v>
      </c>
      <c r="J530" s="8">
        <f t="shared" si="57"/>
        <v>52243</v>
      </c>
      <c r="K530" s="8">
        <v>29350</v>
      </c>
      <c r="L530" s="8">
        <f t="shared" si="58"/>
        <v>-675050</v>
      </c>
      <c r="M530" s="9">
        <v>41579</v>
      </c>
      <c r="N530" s="7">
        <f t="shared" si="59"/>
        <v>11</v>
      </c>
      <c r="O530" s="10" t="str">
        <f t="shared" si="60"/>
        <v>November</v>
      </c>
      <c r="P530" s="10" t="str">
        <f t="shared" si="61"/>
        <v>2013</v>
      </c>
      <c r="Q530" s="8">
        <f>Table1[[#This Row],[Profit]]/Table1[[#This Row],[Units Sold]]</f>
        <v>-230</v>
      </c>
      <c r="R530" s="27">
        <f>Table1[[#This Row],[Profit]]/Table1[[#This Row],[ Sales]]</f>
        <v>-12.921348314606741</v>
      </c>
      <c r="S530" s="11">
        <f>Table1[[#This Row],[Profit]]/Table1[[#This Row],[COGS]]</f>
        <v>-23</v>
      </c>
      <c r="T530" s="7" t="str">
        <f t="shared" si="62"/>
        <v>low</v>
      </c>
      <c r="U530" s="7" t="str">
        <f>IF(OR(Table1[[#This Row],[Country]]="United states of America",Table1[[#This Row],[Country]]="Canada",Table1[[#This Row],[Country]]="Mexico"),"North America",IF(OR(Table1[[#This Row],[Country]]="France",Table1[[#This Row],[Country]]="Germany"),"Europe","other"))</f>
        <v>North America</v>
      </c>
    </row>
    <row r="531" spans="1:21">
      <c r="A531" s="12" t="s">
        <v>26</v>
      </c>
      <c r="B531" s="12" t="s">
        <v>20</v>
      </c>
      <c r="C531" s="13" t="s">
        <v>32</v>
      </c>
      <c r="D531" s="13" t="s">
        <v>35</v>
      </c>
      <c r="E531" s="12">
        <v>3165</v>
      </c>
      <c r="F531" s="13">
        <v>260</v>
      </c>
      <c r="G531" s="13">
        <v>125</v>
      </c>
      <c r="H531" s="8">
        <f t="shared" si="56"/>
        <v>395625</v>
      </c>
      <c r="I531" s="13">
        <v>43518.75</v>
      </c>
      <c r="J531" s="8">
        <f t="shared" si="57"/>
        <v>352106.25</v>
      </c>
      <c r="K531" s="13">
        <v>379800</v>
      </c>
      <c r="L531" s="8">
        <f t="shared" si="58"/>
        <v>-427275</v>
      </c>
      <c r="M531" s="14">
        <v>41640</v>
      </c>
      <c r="N531" s="7">
        <f t="shared" si="59"/>
        <v>1</v>
      </c>
      <c r="O531" s="10" t="str">
        <f t="shared" si="60"/>
        <v>January</v>
      </c>
      <c r="P531" s="10" t="str">
        <f t="shared" si="61"/>
        <v>2014</v>
      </c>
      <c r="Q531" s="8">
        <f>Table1[[#This Row],[Profit]]/Table1[[#This Row],[Units Sold]]</f>
        <v>-135</v>
      </c>
      <c r="R531" s="27">
        <f>Table1[[#This Row],[Profit]]/Table1[[#This Row],[ Sales]]</f>
        <v>-1.2134831460674158</v>
      </c>
      <c r="S531" s="11">
        <f>Table1[[#This Row],[Profit]]/Table1[[#This Row],[COGS]]</f>
        <v>-1.125</v>
      </c>
      <c r="T531" s="7" t="str">
        <f t="shared" si="62"/>
        <v>mid</v>
      </c>
      <c r="U531" s="7" t="str">
        <f>IF(OR(Table1[[#This Row],[Country]]="United states of America",Table1[[#This Row],[Country]]="Canada",Table1[[#This Row],[Country]]="Mexico"),"North America",IF(OR(Table1[[#This Row],[Country]]="France",Table1[[#This Row],[Country]]="Germany"),"Europe","other"))</f>
        <v>Europe</v>
      </c>
    </row>
    <row r="532" spans="1:21">
      <c r="A532" s="7" t="s">
        <v>16</v>
      </c>
      <c r="B532" s="7" t="s">
        <v>23</v>
      </c>
      <c r="C532" s="8" t="s">
        <v>32</v>
      </c>
      <c r="D532" s="8" t="s">
        <v>35</v>
      </c>
      <c r="E532" s="7">
        <v>2629</v>
      </c>
      <c r="F532" s="8">
        <v>260</v>
      </c>
      <c r="G532" s="8">
        <v>20</v>
      </c>
      <c r="H532" s="8">
        <f t="shared" si="56"/>
        <v>52580</v>
      </c>
      <c r="I532" s="8">
        <v>5783.8</v>
      </c>
      <c r="J532" s="8">
        <f t="shared" si="57"/>
        <v>46796.2</v>
      </c>
      <c r="K532" s="8">
        <v>26290</v>
      </c>
      <c r="L532" s="8">
        <f t="shared" si="58"/>
        <v>-630960</v>
      </c>
      <c r="M532" s="9">
        <v>41640</v>
      </c>
      <c r="N532" s="7">
        <f t="shared" si="59"/>
        <v>1</v>
      </c>
      <c r="O532" s="10" t="str">
        <f t="shared" si="60"/>
        <v>January</v>
      </c>
      <c r="P532" s="10" t="str">
        <f t="shared" si="61"/>
        <v>2014</v>
      </c>
      <c r="Q532" s="8">
        <f>Table1[[#This Row],[Profit]]/Table1[[#This Row],[Units Sold]]</f>
        <v>-240</v>
      </c>
      <c r="R532" s="27">
        <f>Table1[[#This Row],[Profit]]/Table1[[#This Row],[ Sales]]</f>
        <v>-13.483146067415731</v>
      </c>
      <c r="S532" s="11">
        <f>Table1[[#This Row],[Profit]]/Table1[[#This Row],[COGS]]</f>
        <v>-24</v>
      </c>
      <c r="T532" s="7" t="str">
        <f t="shared" si="62"/>
        <v>low</v>
      </c>
      <c r="U532" s="7" t="str">
        <f>IF(OR(Table1[[#This Row],[Country]]="United states of America",Table1[[#This Row],[Country]]="Canada",Table1[[#This Row],[Country]]="Mexico"),"North America",IF(OR(Table1[[#This Row],[Country]]="France",Table1[[#This Row],[Country]]="Germany"),"Europe","other"))</f>
        <v>North America</v>
      </c>
    </row>
    <row r="533" spans="1:21">
      <c r="A533" s="12" t="s">
        <v>26</v>
      </c>
      <c r="B533" s="12" t="s">
        <v>22</v>
      </c>
      <c r="C533" s="13" t="s">
        <v>32</v>
      </c>
      <c r="D533" s="13" t="s">
        <v>35</v>
      </c>
      <c r="E533" s="12">
        <v>1433</v>
      </c>
      <c r="F533" s="13">
        <v>260</v>
      </c>
      <c r="G533" s="13">
        <v>125</v>
      </c>
      <c r="H533" s="8">
        <f t="shared" si="56"/>
        <v>179125</v>
      </c>
      <c r="I533" s="13">
        <v>19703.75</v>
      </c>
      <c r="J533" s="8">
        <f t="shared" si="57"/>
        <v>159421.25</v>
      </c>
      <c r="K533" s="13">
        <v>171960</v>
      </c>
      <c r="L533" s="8">
        <f t="shared" si="58"/>
        <v>-193455</v>
      </c>
      <c r="M533" s="14">
        <v>41760</v>
      </c>
      <c r="N533" s="7">
        <f t="shared" si="59"/>
        <v>5</v>
      </c>
      <c r="O533" s="10" t="str">
        <f t="shared" si="60"/>
        <v>May</v>
      </c>
      <c r="P533" s="10" t="str">
        <f t="shared" si="61"/>
        <v>2014</v>
      </c>
      <c r="Q533" s="8">
        <f>Table1[[#This Row],[Profit]]/Table1[[#This Row],[Units Sold]]</f>
        <v>-135</v>
      </c>
      <c r="R533" s="27">
        <f>Table1[[#This Row],[Profit]]/Table1[[#This Row],[ Sales]]</f>
        <v>-1.2134831460674158</v>
      </c>
      <c r="S533" s="11">
        <f>Table1[[#This Row],[Profit]]/Table1[[#This Row],[COGS]]</f>
        <v>-1.125</v>
      </c>
      <c r="T533" s="7" t="str">
        <f t="shared" si="62"/>
        <v>mid</v>
      </c>
      <c r="U533" s="7" t="str">
        <f>IF(OR(Table1[[#This Row],[Country]]="United states of America",Table1[[#This Row],[Country]]="Canada",Table1[[#This Row],[Country]]="Mexico"),"North America",IF(OR(Table1[[#This Row],[Country]]="France",Table1[[#This Row],[Country]]="Germany"),"Europe","other"))</f>
        <v>Europe</v>
      </c>
    </row>
    <row r="534" spans="1:21">
      <c r="A534" s="7" t="s">
        <v>26</v>
      </c>
      <c r="B534" s="7" t="s">
        <v>23</v>
      </c>
      <c r="C534" s="8" t="s">
        <v>32</v>
      </c>
      <c r="D534" s="8" t="s">
        <v>35</v>
      </c>
      <c r="E534" s="7">
        <v>947</v>
      </c>
      <c r="F534" s="8">
        <v>260</v>
      </c>
      <c r="G534" s="8">
        <v>125</v>
      </c>
      <c r="H534" s="8">
        <f t="shared" si="56"/>
        <v>118375</v>
      </c>
      <c r="I534" s="8">
        <v>13021.25</v>
      </c>
      <c r="J534" s="8">
        <f t="shared" si="57"/>
        <v>105353.75</v>
      </c>
      <c r="K534" s="8">
        <v>113640</v>
      </c>
      <c r="L534" s="8">
        <f t="shared" si="58"/>
        <v>-127845</v>
      </c>
      <c r="M534" s="9">
        <v>41518</v>
      </c>
      <c r="N534" s="7">
        <f t="shared" si="59"/>
        <v>9</v>
      </c>
      <c r="O534" s="10" t="str">
        <f t="shared" si="60"/>
        <v>September</v>
      </c>
      <c r="P534" s="10" t="str">
        <f t="shared" si="61"/>
        <v>2013</v>
      </c>
      <c r="Q534" s="8">
        <f>Table1[[#This Row],[Profit]]/Table1[[#This Row],[Units Sold]]</f>
        <v>-135</v>
      </c>
      <c r="R534" s="27">
        <f>Table1[[#This Row],[Profit]]/Table1[[#This Row],[ Sales]]</f>
        <v>-1.2134831460674158</v>
      </c>
      <c r="S534" s="11">
        <f>Table1[[#This Row],[Profit]]/Table1[[#This Row],[COGS]]</f>
        <v>-1.125</v>
      </c>
      <c r="T534" s="7" t="str">
        <f t="shared" si="62"/>
        <v>mid</v>
      </c>
      <c r="U534" s="7" t="str">
        <f>IF(OR(Table1[[#This Row],[Country]]="United states of America",Table1[[#This Row],[Country]]="Canada",Table1[[#This Row],[Country]]="Mexico"),"North America",IF(OR(Table1[[#This Row],[Country]]="France",Table1[[#This Row],[Country]]="Germany"),"Europe","other"))</f>
        <v>North America</v>
      </c>
    </row>
    <row r="535" spans="1:21">
      <c r="A535" s="12" t="s">
        <v>16</v>
      </c>
      <c r="B535" s="12" t="s">
        <v>23</v>
      </c>
      <c r="C535" s="13" t="s">
        <v>32</v>
      </c>
      <c r="D535" s="13" t="s">
        <v>35</v>
      </c>
      <c r="E535" s="12">
        <v>344</v>
      </c>
      <c r="F535" s="13">
        <v>260</v>
      </c>
      <c r="G535" s="13">
        <v>350</v>
      </c>
      <c r="H535" s="8">
        <f t="shared" si="56"/>
        <v>120400</v>
      </c>
      <c r="I535" s="13">
        <v>13244</v>
      </c>
      <c r="J535" s="8">
        <f t="shared" si="57"/>
        <v>107156</v>
      </c>
      <c r="K535" s="13">
        <v>89440</v>
      </c>
      <c r="L535" s="8">
        <f t="shared" si="58"/>
        <v>30960</v>
      </c>
      <c r="M535" s="14">
        <v>41548</v>
      </c>
      <c r="N535" s="7">
        <f t="shared" si="59"/>
        <v>10</v>
      </c>
      <c r="O535" s="10" t="str">
        <f t="shared" si="60"/>
        <v>October</v>
      </c>
      <c r="P535" s="10" t="str">
        <f t="shared" si="61"/>
        <v>2013</v>
      </c>
      <c r="Q535" s="8">
        <f>Table1[[#This Row],[Profit]]/Table1[[#This Row],[Units Sold]]</f>
        <v>90</v>
      </c>
      <c r="R535" s="27">
        <f>Table1[[#This Row],[Profit]]/Table1[[#This Row],[ Sales]]</f>
        <v>0.28892455858747995</v>
      </c>
      <c r="S535" s="11">
        <f>Table1[[#This Row],[Profit]]/Table1[[#This Row],[COGS]]</f>
        <v>0.34615384615384615</v>
      </c>
      <c r="T535" s="7" t="str">
        <f t="shared" si="62"/>
        <v>high</v>
      </c>
      <c r="U535" s="7" t="str">
        <f>IF(OR(Table1[[#This Row],[Country]]="United states of America",Table1[[#This Row],[Country]]="Canada",Table1[[#This Row],[Country]]="Mexico"),"North America",IF(OR(Table1[[#This Row],[Country]]="France",Table1[[#This Row],[Country]]="Germany"),"Europe","other"))</f>
        <v>North America</v>
      </c>
    </row>
    <row r="536" spans="1:21">
      <c r="A536" s="7" t="s">
        <v>21</v>
      </c>
      <c r="B536" s="7" t="s">
        <v>23</v>
      </c>
      <c r="C536" s="8" t="s">
        <v>32</v>
      </c>
      <c r="D536" s="8" t="s">
        <v>35</v>
      </c>
      <c r="E536" s="7">
        <v>2157</v>
      </c>
      <c r="F536" s="8">
        <v>260</v>
      </c>
      <c r="G536" s="8">
        <v>15</v>
      </c>
      <c r="H536" s="8">
        <f t="shared" si="56"/>
        <v>32355</v>
      </c>
      <c r="I536" s="8">
        <v>3559.05</v>
      </c>
      <c r="J536" s="8">
        <f t="shared" si="57"/>
        <v>28795.95</v>
      </c>
      <c r="K536" s="8">
        <v>21570</v>
      </c>
      <c r="L536" s="8">
        <f t="shared" si="58"/>
        <v>-528465</v>
      </c>
      <c r="M536" s="9">
        <v>41974</v>
      </c>
      <c r="N536" s="7">
        <f t="shared" si="59"/>
        <v>12</v>
      </c>
      <c r="O536" s="10" t="str">
        <f t="shared" si="60"/>
        <v>December</v>
      </c>
      <c r="P536" s="10" t="str">
        <f t="shared" si="61"/>
        <v>2014</v>
      </c>
      <c r="Q536" s="8">
        <f>Table1[[#This Row],[Profit]]/Table1[[#This Row],[Units Sold]]</f>
        <v>-245</v>
      </c>
      <c r="R536" s="27">
        <f>Table1[[#This Row],[Profit]]/Table1[[#This Row],[ Sales]]</f>
        <v>-18.352059925093634</v>
      </c>
      <c r="S536" s="11">
        <f>Table1[[#This Row],[Profit]]/Table1[[#This Row],[COGS]]</f>
        <v>-24.5</v>
      </c>
      <c r="T536" s="7" t="str">
        <f t="shared" si="62"/>
        <v>low</v>
      </c>
      <c r="U536" s="7" t="str">
        <f>IF(OR(Table1[[#This Row],[Country]]="United states of America",Table1[[#This Row],[Country]]="Canada",Table1[[#This Row],[Country]]="Mexico"),"North America",IF(OR(Table1[[#This Row],[Country]]="France",Table1[[#This Row],[Country]]="Germany"),"Europe","other"))</f>
        <v>North America</v>
      </c>
    </row>
    <row r="537" spans="1:21">
      <c r="A537" s="12" t="s">
        <v>16</v>
      </c>
      <c r="B537" s="12" t="s">
        <v>28</v>
      </c>
      <c r="C537" s="13" t="s">
        <v>29</v>
      </c>
      <c r="D537" s="13" t="s">
        <v>35</v>
      </c>
      <c r="E537" s="12">
        <v>380</v>
      </c>
      <c r="F537" s="13">
        <v>10</v>
      </c>
      <c r="G537" s="13">
        <v>7</v>
      </c>
      <c r="H537" s="8">
        <f t="shared" si="56"/>
        <v>2660</v>
      </c>
      <c r="I537" s="13">
        <v>292.60000000000002</v>
      </c>
      <c r="J537" s="8">
        <f t="shared" si="57"/>
        <v>2367.4</v>
      </c>
      <c r="K537" s="13">
        <v>1900</v>
      </c>
      <c r="L537" s="8">
        <f t="shared" si="58"/>
        <v>-1140</v>
      </c>
      <c r="M537" s="14">
        <v>41518</v>
      </c>
      <c r="N537" s="7">
        <f t="shared" si="59"/>
        <v>9</v>
      </c>
      <c r="O537" s="10" t="str">
        <f t="shared" si="60"/>
        <v>September</v>
      </c>
      <c r="P537" s="10" t="str">
        <f t="shared" si="61"/>
        <v>2013</v>
      </c>
      <c r="Q537" s="8">
        <f>Table1[[#This Row],[Profit]]/Table1[[#This Row],[Units Sold]]</f>
        <v>-3</v>
      </c>
      <c r="R537" s="27">
        <f>Table1[[#This Row],[Profit]]/Table1[[#This Row],[ Sales]]</f>
        <v>-0.4815409309791332</v>
      </c>
      <c r="S537" s="11">
        <f>Table1[[#This Row],[Profit]]/Table1[[#This Row],[COGS]]</f>
        <v>-0.6</v>
      </c>
      <c r="T537" s="7" t="str">
        <f t="shared" si="62"/>
        <v>low</v>
      </c>
      <c r="U537" s="7" t="str">
        <f>IF(OR(Table1[[#This Row],[Country]]="United states of America",Table1[[#This Row],[Country]]="Canada",Table1[[#This Row],[Country]]="Mexico"),"North America",IF(OR(Table1[[#This Row],[Country]]="France",Table1[[#This Row],[Country]]="Germany"),"Europe","other"))</f>
        <v>North America</v>
      </c>
    </row>
    <row r="538" spans="1:21">
      <c r="A538" s="7" t="s">
        <v>16</v>
      </c>
      <c r="B538" s="7" t="s">
        <v>23</v>
      </c>
      <c r="C538" s="8" t="s">
        <v>18</v>
      </c>
      <c r="D538" s="8" t="s">
        <v>35</v>
      </c>
      <c r="E538" s="7">
        <v>886</v>
      </c>
      <c r="F538" s="8">
        <v>3</v>
      </c>
      <c r="G538" s="8">
        <v>350</v>
      </c>
      <c r="H538" s="8">
        <f t="shared" si="56"/>
        <v>310100</v>
      </c>
      <c r="I538" s="8">
        <v>37212</v>
      </c>
      <c r="J538" s="8">
        <f t="shared" si="57"/>
        <v>272888</v>
      </c>
      <c r="K538" s="8">
        <v>230360</v>
      </c>
      <c r="L538" s="8">
        <f t="shared" si="58"/>
        <v>307442</v>
      </c>
      <c r="M538" s="9">
        <v>41791</v>
      </c>
      <c r="N538" s="7">
        <f t="shared" si="59"/>
        <v>6</v>
      </c>
      <c r="O538" s="10" t="str">
        <f t="shared" si="60"/>
        <v>June</v>
      </c>
      <c r="P538" s="10" t="str">
        <f t="shared" si="61"/>
        <v>2014</v>
      </c>
      <c r="Q538" s="8">
        <f>Table1[[#This Row],[Profit]]/Table1[[#This Row],[Units Sold]]</f>
        <v>347</v>
      </c>
      <c r="R538" s="27">
        <f>Table1[[#This Row],[Profit]]/Table1[[#This Row],[ Sales]]</f>
        <v>1.1266233766233766</v>
      </c>
      <c r="S538" s="11">
        <f>Table1[[#This Row],[Profit]]/Table1[[#This Row],[COGS]]</f>
        <v>1.3346153846153845</v>
      </c>
      <c r="T538" s="7" t="str">
        <f t="shared" si="62"/>
        <v>high</v>
      </c>
      <c r="U538" s="7" t="str">
        <f>IF(OR(Table1[[#This Row],[Country]]="United states of America",Table1[[#This Row],[Country]]="Canada",Table1[[#This Row],[Country]]="Mexico"),"North America",IF(OR(Table1[[#This Row],[Country]]="France",Table1[[#This Row],[Country]]="Germany"),"Europe","other"))</f>
        <v>North America</v>
      </c>
    </row>
    <row r="539" spans="1:21">
      <c r="A539" s="12" t="s">
        <v>26</v>
      </c>
      <c r="B539" s="12" t="s">
        <v>17</v>
      </c>
      <c r="C539" s="13" t="s">
        <v>18</v>
      </c>
      <c r="D539" s="13" t="s">
        <v>35</v>
      </c>
      <c r="E539" s="12">
        <v>2416</v>
      </c>
      <c r="F539" s="13">
        <v>3</v>
      </c>
      <c r="G539" s="13">
        <v>125</v>
      </c>
      <c r="H539" s="8">
        <f t="shared" si="56"/>
        <v>302000</v>
      </c>
      <c r="I539" s="13">
        <v>36240</v>
      </c>
      <c r="J539" s="8">
        <f t="shared" si="57"/>
        <v>265760</v>
      </c>
      <c r="K539" s="13">
        <v>289920</v>
      </c>
      <c r="L539" s="8">
        <f t="shared" si="58"/>
        <v>294752</v>
      </c>
      <c r="M539" s="14">
        <v>41518</v>
      </c>
      <c r="N539" s="7">
        <f t="shared" si="59"/>
        <v>9</v>
      </c>
      <c r="O539" s="10" t="str">
        <f t="shared" si="60"/>
        <v>September</v>
      </c>
      <c r="P539" s="10" t="str">
        <f t="shared" si="61"/>
        <v>2013</v>
      </c>
      <c r="Q539" s="8">
        <f>Table1[[#This Row],[Profit]]/Table1[[#This Row],[Units Sold]]</f>
        <v>122</v>
      </c>
      <c r="R539" s="27">
        <f>Table1[[#This Row],[Profit]]/Table1[[#This Row],[ Sales]]</f>
        <v>1.1090909090909091</v>
      </c>
      <c r="S539" s="11">
        <f>Table1[[#This Row],[Profit]]/Table1[[#This Row],[COGS]]</f>
        <v>1.0166666666666666</v>
      </c>
      <c r="T539" s="7" t="str">
        <f t="shared" si="62"/>
        <v>mid</v>
      </c>
      <c r="U539" s="7" t="str">
        <f>IF(OR(Table1[[#This Row],[Country]]="United states of America",Table1[[#This Row],[Country]]="Canada",Table1[[#This Row],[Country]]="Mexico"),"North America",IF(OR(Table1[[#This Row],[Country]]="France",Table1[[#This Row],[Country]]="Germany"),"Europe","other"))</f>
        <v>North America</v>
      </c>
    </row>
    <row r="540" spans="1:21">
      <c r="A540" s="7" t="s">
        <v>26</v>
      </c>
      <c r="B540" s="7" t="s">
        <v>23</v>
      </c>
      <c r="C540" s="8" t="s">
        <v>18</v>
      </c>
      <c r="D540" s="8" t="s">
        <v>35</v>
      </c>
      <c r="E540" s="7">
        <v>2156</v>
      </c>
      <c r="F540" s="8">
        <v>3</v>
      </c>
      <c r="G540" s="8">
        <v>125</v>
      </c>
      <c r="H540" s="8">
        <f t="shared" si="56"/>
        <v>269500</v>
      </c>
      <c r="I540" s="8">
        <v>32340</v>
      </c>
      <c r="J540" s="8">
        <f t="shared" si="57"/>
        <v>237160</v>
      </c>
      <c r="K540" s="8">
        <v>258720</v>
      </c>
      <c r="L540" s="8">
        <f t="shared" si="58"/>
        <v>263032</v>
      </c>
      <c r="M540" s="9">
        <v>41913</v>
      </c>
      <c r="N540" s="7">
        <f t="shared" si="59"/>
        <v>10</v>
      </c>
      <c r="O540" s="10" t="str">
        <f t="shared" si="60"/>
        <v>October</v>
      </c>
      <c r="P540" s="10" t="str">
        <f t="shared" si="61"/>
        <v>2014</v>
      </c>
      <c r="Q540" s="8">
        <f>Table1[[#This Row],[Profit]]/Table1[[#This Row],[Units Sold]]</f>
        <v>122</v>
      </c>
      <c r="R540" s="27">
        <f>Table1[[#This Row],[Profit]]/Table1[[#This Row],[ Sales]]</f>
        <v>1.1090909090909091</v>
      </c>
      <c r="S540" s="11">
        <f>Table1[[#This Row],[Profit]]/Table1[[#This Row],[COGS]]</f>
        <v>1.0166666666666666</v>
      </c>
      <c r="T540" s="7" t="str">
        <f t="shared" si="62"/>
        <v>mid</v>
      </c>
      <c r="U540" s="7" t="str">
        <f>IF(OR(Table1[[#This Row],[Country]]="United states of America",Table1[[#This Row],[Country]]="Canada",Table1[[#This Row],[Country]]="Mexico"),"North America",IF(OR(Table1[[#This Row],[Country]]="France",Table1[[#This Row],[Country]]="Germany"),"Europe","other"))</f>
        <v>North America</v>
      </c>
    </row>
    <row r="541" spans="1:21">
      <c r="A541" s="12" t="s">
        <v>21</v>
      </c>
      <c r="B541" s="12" t="s">
        <v>17</v>
      </c>
      <c r="C541" s="13" t="s">
        <v>18</v>
      </c>
      <c r="D541" s="13" t="s">
        <v>35</v>
      </c>
      <c r="E541" s="12">
        <v>2689</v>
      </c>
      <c r="F541" s="13">
        <v>3</v>
      </c>
      <c r="G541" s="13">
        <v>15</v>
      </c>
      <c r="H541" s="8">
        <f t="shared" si="56"/>
        <v>40335</v>
      </c>
      <c r="I541" s="13">
        <v>4840.2</v>
      </c>
      <c r="J541" s="8">
        <f t="shared" si="57"/>
        <v>35494.800000000003</v>
      </c>
      <c r="K541" s="13">
        <v>26890</v>
      </c>
      <c r="L541" s="8">
        <f t="shared" si="58"/>
        <v>32268</v>
      </c>
      <c r="M541" s="14">
        <v>41944</v>
      </c>
      <c r="N541" s="7">
        <f t="shared" si="59"/>
        <v>11</v>
      </c>
      <c r="O541" s="10" t="str">
        <f t="shared" si="60"/>
        <v>November</v>
      </c>
      <c r="P541" s="10" t="str">
        <f t="shared" si="61"/>
        <v>2014</v>
      </c>
      <c r="Q541" s="8">
        <f>Table1[[#This Row],[Profit]]/Table1[[#This Row],[Units Sold]]</f>
        <v>12</v>
      </c>
      <c r="R541" s="27">
        <f>Table1[[#This Row],[Profit]]/Table1[[#This Row],[ Sales]]</f>
        <v>0.90909090909090906</v>
      </c>
      <c r="S541" s="11">
        <f>Table1[[#This Row],[Profit]]/Table1[[#This Row],[COGS]]</f>
        <v>1.2</v>
      </c>
      <c r="T541" s="7" t="str">
        <f t="shared" si="62"/>
        <v>low</v>
      </c>
      <c r="U541" s="7" t="str">
        <f>IF(OR(Table1[[#This Row],[Country]]="United states of America",Table1[[#This Row],[Country]]="Canada",Table1[[#This Row],[Country]]="Mexico"),"North America",IF(OR(Table1[[#This Row],[Country]]="France",Table1[[#This Row],[Country]]="Germany"),"Europe","other"))</f>
        <v>North America</v>
      </c>
    </row>
    <row r="542" spans="1:21">
      <c r="A542" s="7" t="s">
        <v>21</v>
      </c>
      <c r="B542" s="7" t="s">
        <v>28</v>
      </c>
      <c r="C542" s="8" t="s">
        <v>24</v>
      </c>
      <c r="D542" s="8" t="s">
        <v>35</v>
      </c>
      <c r="E542" s="7">
        <v>677</v>
      </c>
      <c r="F542" s="8">
        <v>5</v>
      </c>
      <c r="G542" s="8">
        <v>15</v>
      </c>
      <c r="H542" s="8">
        <f t="shared" si="56"/>
        <v>10155</v>
      </c>
      <c r="I542" s="8">
        <v>1218.5999999999999</v>
      </c>
      <c r="J542" s="8">
        <f t="shared" si="57"/>
        <v>8936.4</v>
      </c>
      <c r="K542" s="8">
        <v>6770</v>
      </c>
      <c r="L542" s="8">
        <f t="shared" si="58"/>
        <v>6770</v>
      </c>
      <c r="M542" s="9">
        <v>41699</v>
      </c>
      <c r="N542" s="7">
        <f t="shared" si="59"/>
        <v>3</v>
      </c>
      <c r="O542" s="10" t="str">
        <f t="shared" si="60"/>
        <v>March</v>
      </c>
      <c r="P542" s="10" t="str">
        <f t="shared" si="61"/>
        <v>2014</v>
      </c>
      <c r="Q542" s="8">
        <f>Table1[[#This Row],[Profit]]/Table1[[#This Row],[Units Sold]]</f>
        <v>10</v>
      </c>
      <c r="R542" s="27">
        <f>Table1[[#This Row],[Profit]]/Table1[[#This Row],[ Sales]]</f>
        <v>0.75757575757575757</v>
      </c>
      <c r="S542" s="11">
        <f>Table1[[#This Row],[Profit]]/Table1[[#This Row],[COGS]]</f>
        <v>1</v>
      </c>
      <c r="T542" s="7" t="str">
        <f t="shared" si="62"/>
        <v>low</v>
      </c>
      <c r="U542" s="7" t="str">
        <f>IF(OR(Table1[[#This Row],[Country]]="United states of America",Table1[[#This Row],[Country]]="Canada",Table1[[#This Row],[Country]]="Mexico"),"North America",IF(OR(Table1[[#This Row],[Country]]="France",Table1[[#This Row],[Country]]="Germany"),"Europe","other"))</f>
        <v>North America</v>
      </c>
    </row>
    <row r="543" spans="1:21">
      <c r="A543" s="12" t="s">
        <v>27</v>
      </c>
      <c r="B543" s="12" t="s">
        <v>22</v>
      </c>
      <c r="C543" s="13" t="s">
        <v>24</v>
      </c>
      <c r="D543" s="13" t="s">
        <v>35</v>
      </c>
      <c r="E543" s="12">
        <v>1773</v>
      </c>
      <c r="F543" s="13">
        <v>5</v>
      </c>
      <c r="G543" s="13">
        <v>300</v>
      </c>
      <c r="H543" s="8">
        <f t="shared" si="56"/>
        <v>531900</v>
      </c>
      <c r="I543" s="13">
        <v>63828</v>
      </c>
      <c r="J543" s="8">
        <f t="shared" si="57"/>
        <v>468072</v>
      </c>
      <c r="K543" s="13">
        <v>443250</v>
      </c>
      <c r="L543" s="8">
        <f t="shared" si="58"/>
        <v>523035</v>
      </c>
      <c r="M543" s="14">
        <v>41730</v>
      </c>
      <c r="N543" s="7">
        <f t="shared" si="59"/>
        <v>4</v>
      </c>
      <c r="O543" s="10" t="str">
        <f t="shared" si="60"/>
        <v>April</v>
      </c>
      <c r="P543" s="10" t="str">
        <f t="shared" si="61"/>
        <v>2014</v>
      </c>
      <c r="Q543" s="8">
        <f>Table1[[#This Row],[Profit]]/Table1[[#This Row],[Units Sold]]</f>
        <v>295</v>
      </c>
      <c r="R543" s="27">
        <f>Table1[[#This Row],[Profit]]/Table1[[#This Row],[ Sales]]</f>
        <v>1.1174242424242424</v>
      </c>
      <c r="S543" s="11">
        <f>Table1[[#This Row],[Profit]]/Table1[[#This Row],[COGS]]</f>
        <v>1.18</v>
      </c>
      <c r="T543" s="7" t="str">
        <f t="shared" si="62"/>
        <v>high</v>
      </c>
      <c r="U543" s="7" t="str">
        <f>IF(OR(Table1[[#This Row],[Country]]="United states of America",Table1[[#This Row],[Country]]="Canada",Table1[[#This Row],[Country]]="Mexico"),"North America",IF(OR(Table1[[#This Row],[Country]]="France",Table1[[#This Row],[Country]]="Germany"),"Europe","other"))</f>
        <v>Europe</v>
      </c>
    </row>
    <row r="544" spans="1:21">
      <c r="A544" s="7" t="s">
        <v>16</v>
      </c>
      <c r="B544" s="7" t="s">
        <v>23</v>
      </c>
      <c r="C544" s="8" t="s">
        <v>24</v>
      </c>
      <c r="D544" s="8" t="s">
        <v>35</v>
      </c>
      <c r="E544" s="7">
        <v>2420</v>
      </c>
      <c r="F544" s="8">
        <v>5</v>
      </c>
      <c r="G544" s="8">
        <v>7</v>
      </c>
      <c r="H544" s="8">
        <f t="shared" si="56"/>
        <v>16940</v>
      </c>
      <c r="I544" s="8">
        <v>2032.8</v>
      </c>
      <c r="J544" s="8">
        <f t="shared" si="57"/>
        <v>14907.2</v>
      </c>
      <c r="K544" s="8">
        <v>12100</v>
      </c>
      <c r="L544" s="8">
        <f t="shared" si="58"/>
        <v>4840</v>
      </c>
      <c r="M544" s="9">
        <v>41883</v>
      </c>
      <c r="N544" s="7">
        <f t="shared" si="59"/>
        <v>9</v>
      </c>
      <c r="O544" s="10" t="str">
        <f t="shared" si="60"/>
        <v>September</v>
      </c>
      <c r="P544" s="10" t="str">
        <f t="shared" si="61"/>
        <v>2014</v>
      </c>
      <c r="Q544" s="8">
        <f>Table1[[#This Row],[Profit]]/Table1[[#This Row],[Units Sold]]</f>
        <v>2</v>
      </c>
      <c r="R544" s="27">
        <f>Table1[[#This Row],[Profit]]/Table1[[#This Row],[ Sales]]</f>
        <v>0.32467532467532467</v>
      </c>
      <c r="S544" s="11">
        <f>Table1[[#This Row],[Profit]]/Table1[[#This Row],[COGS]]</f>
        <v>0.4</v>
      </c>
      <c r="T544" s="7" t="str">
        <f t="shared" si="62"/>
        <v>low</v>
      </c>
      <c r="U544" s="7" t="str">
        <f>IF(OR(Table1[[#This Row],[Country]]="United states of America",Table1[[#This Row],[Country]]="Canada",Table1[[#This Row],[Country]]="Mexico"),"North America",IF(OR(Table1[[#This Row],[Country]]="France",Table1[[#This Row],[Country]]="Germany"),"Europe","other"))</f>
        <v>North America</v>
      </c>
    </row>
    <row r="545" spans="1:21">
      <c r="A545" s="12" t="s">
        <v>16</v>
      </c>
      <c r="B545" s="12" t="s">
        <v>17</v>
      </c>
      <c r="C545" s="13" t="s">
        <v>24</v>
      </c>
      <c r="D545" s="13" t="s">
        <v>35</v>
      </c>
      <c r="E545" s="12">
        <v>2734</v>
      </c>
      <c r="F545" s="13">
        <v>5</v>
      </c>
      <c r="G545" s="13">
        <v>7</v>
      </c>
      <c r="H545" s="8">
        <f t="shared" si="56"/>
        <v>19138</v>
      </c>
      <c r="I545" s="13">
        <v>2296.56</v>
      </c>
      <c r="J545" s="8">
        <f t="shared" si="57"/>
        <v>16841.439999999999</v>
      </c>
      <c r="K545" s="13">
        <v>13670</v>
      </c>
      <c r="L545" s="8">
        <f t="shared" si="58"/>
        <v>5468</v>
      </c>
      <c r="M545" s="14">
        <v>41913</v>
      </c>
      <c r="N545" s="7">
        <f t="shared" si="59"/>
        <v>10</v>
      </c>
      <c r="O545" s="10" t="str">
        <f t="shared" si="60"/>
        <v>October</v>
      </c>
      <c r="P545" s="10" t="str">
        <f t="shared" si="61"/>
        <v>2014</v>
      </c>
      <c r="Q545" s="8">
        <f>Table1[[#This Row],[Profit]]/Table1[[#This Row],[Units Sold]]</f>
        <v>2</v>
      </c>
      <c r="R545" s="27">
        <f>Table1[[#This Row],[Profit]]/Table1[[#This Row],[ Sales]]</f>
        <v>0.32467532467532473</v>
      </c>
      <c r="S545" s="11">
        <f>Table1[[#This Row],[Profit]]/Table1[[#This Row],[COGS]]</f>
        <v>0.4</v>
      </c>
      <c r="T545" s="7" t="str">
        <f t="shared" si="62"/>
        <v>low</v>
      </c>
      <c r="U545" s="7" t="str">
        <f>IF(OR(Table1[[#This Row],[Country]]="United states of America",Table1[[#This Row],[Country]]="Canada",Table1[[#This Row],[Country]]="Mexico"),"North America",IF(OR(Table1[[#This Row],[Country]]="France",Table1[[#This Row],[Country]]="Germany"),"Europe","other"))</f>
        <v>North America</v>
      </c>
    </row>
    <row r="546" spans="1:21">
      <c r="A546" s="7" t="s">
        <v>16</v>
      </c>
      <c r="B546" s="7" t="s">
        <v>23</v>
      </c>
      <c r="C546" s="8" t="s">
        <v>24</v>
      </c>
      <c r="D546" s="8" t="s">
        <v>35</v>
      </c>
      <c r="E546" s="7">
        <v>1715</v>
      </c>
      <c r="F546" s="8">
        <v>5</v>
      </c>
      <c r="G546" s="8">
        <v>20</v>
      </c>
      <c r="H546" s="8">
        <f t="shared" si="56"/>
        <v>34300</v>
      </c>
      <c r="I546" s="8">
        <v>4116</v>
      </c>
      <c r="J546" s="8">
        <f t="shared" si="57"/>
        <v>30184</v>
      </c>
      <c r="K546" s="8">
        <v>17150</v>
      </c>
      <c r="L546" s="8">
        <f t="shared" si="58"/>
        <v>25725</v>
      </c>
      <c r="M546" s="9">
        <v>41548</v>
      </c>
      <c r="N546" s="7">
        <f t="shared" si="59"/>
        <v>10</v>
      </c>
      <c r="O546" s="10" t="str">
        <f t="shared" si="60"/>
        <v>October</v>
      </c>
      <c r="P546" s="10" t="str">
        <f t="shared" si="61"/>
        <v>2013</v>
      </c>
      <c r="Q546" s="8">
        <f>Table1[[#This Row],[Profit]]/Table1[[#This Row],[Units Sold]]</f>
        <v>15</v>
      </c>
      <c r="R546" s="27">
        <f>Table1[[#This Row],[Profit]]/Table1[[#This Row],[ Sales]]</f>
        <v>0.85227272727272729</v>
      </c>
      <c r="S546" s="11">
        <f>Table1[[#This Row],[Profit]]/Table1[[#This Row],[COGS]]</f>
        <v>1.5</v>
      </c>
      <c r="T546" s="7" t="str">
        <f t="shared" si="62"/>
        <v>low</v>
      </c>
      <c r="U546" s="7" t="str">
        <f>IF(OR(Table1[[#This Row],[Country]]="United states of America",Table1[[#This Row],[Country]]="Canada",Table1[[#This Row],[Country]]="Mexico"),"North America",IF(OR(Table1[[#This Row],[Country]]="France",Table1[[#This Row],[Country]]="Germany"),"Europe","other"))</f>
        <v>North America</v>
      </c>
    </row>
    <row r="547" spans="1:21">
      <c r="A547" s="12" t="s">
        <v>27</v>
      </c>
      <c r="B547" s="12" t="s">
        <v>22</v>
      </c>
      <c r="C547" s="13" t="s">
        <v>24</v>
      </c>
      <c r="D547" s="13" t="s">
        <v>35</v>
      </c>
      <c r="E547" s="12">
        <v>1186</v>
      </c>
      <c r="F547" s="13">
        <v>5</v>
      </c>
      <c r="G547" s="13">
        <v>300</v>
      </c>
      <c r="H547" s="8">
        <f t="shared" si="56"/>
        <v>355800</v>
      </c>
      <c r="I547" s="13">
        <v>42696</v>
      </c>
      <c r="J547" s="8">
        <f t="shared" si="57"/>
        <v>313104</v>
      </c>
      <c r="K547" s="13">
        <v>296500</v>
      </c>
      <c r="L547" s="8">
        <f t="shared" si="58"/>
        <v>349870</v>
      </c>
      <c r="M547" s="14">
        <v>41609</v>
      </c>
      <c r="N547" s="7">
        <f t="shared" si="59"/>
        <v>12</v>
      </c>
      <c r="O547" s="10" t="str">
        <f t="shared" si="60"/>
        <v>December</v>
      </c>
      <c r="P547" s="10" t="str">
        <f t="shared" si="61"/>
        <v>2013</v>
      </c>
      <c r="Q547" s="8">
        <f>Table1[[#This Row],[Profit]]/Table1[[#This Row],[Units Sold]]</f>
        <v>295</v>
      </c>
      <c r="R547" s="27">
        <f>Table1[[#This Row],[Profit]]/Table1[[#This Row],[ Sales]]</f>
        <v>1.1174242424242424</v>
      </c>
      <c r="S547" s="11">
        <f>Table1[[#This Row],[Profit]]/Table1[[#This Row],[COGS]]</f>
        <v>1.18</v>
      </c>
      <c r="T547" s="7" t="str">
        <f t="shared" si="62"/>
        <v>high</v>
      </c>
      <c r="U547" s="7" t="str">
        <f>IF(OR(Table1[[#This Row],[Country]]="United states of America",Table1[[#This Row],[Country]]="Canada",Table1[[#This Row],[Country]]="Mexico"),"North America",IF(OR(Table1[[#This Row],[Country]]="France",Table1[[#This Row],[Country]]="Germany"),"Europe","other"))</f>
        <v>Europe</v>
      </c>
    </row>
    <row r="548" spans="1:21">
      <c r="A548" s="7" t="s">
        <v>27</v>
      </c>
      <c r="B548" s="7" t="s">
        <v>28</v>
      </c>
      <c r="C548" s="8" t="s">
        <v>29</v>
      </c>
      <c r="D548" s="8" t="s">
        <v>35</v>
      </c>
      <c r="E548" s="7">
        <v>3495</v>
      </c>
      <c r="F548" s="8">
        <v>10</v>
      </c>
      <c r="G548" s="8">
        <v>300</v>
      </c>
      <c r="H548" s="8">
        <f t="shared" si="56"/>
        <v>1048500</v>
      </c>
      <c r="I548" s="8">
        <v>125820</v>
      </c>
      <c r="J548" s="8">
        <f t="shared" si="57"/>
        <v>922680</v>
      </c>
      <c r="K548" s="8">
        <v>873750</v>
      </c>
      <c r="L548" s="8">
        <f t="shared" si="58"/>
        <v>1013550</v>
      </c>
      <c r="M548" s="9">
        <v>41640</v>
      </c>
      <c r="N548" s="7">
        <f t="shared" si="59"/>
        <v>1</v>
      </c>
      <c r="O548" s="10" t="str">
        <f t="shared" si="60"/>
        <v>January</v>
      </c>
      <c r="P548" s="10" t="str">
        <f t="shared" si="61"/>
        <v>2014</v>
      </c>
      <c r="Q548" s="8">
        <f>Table1[[#This Row],[Profit]]/Table1[[#This Row],[Units Sold]]</f>
        <v>290</v>
      </c>
      <c r="R548" s="27">
        <f>Table1[[#This Row],[Profit]]/Table1[[#This Row],[ Sales]]</f>
        <v>1.0984848484848484</v>
      </c>
      <c r="S548" s="11">
        <f>Table1[[#This Row],[Profit]]/Table1[[#This Row],[COGS]]</f>
        <v>1.1599999999999999</v>
      </c>
      <c r="T548" s="7" t="str">
        <f t="shared" si="62"/>
        <v>high</v>
      </c>
      <c r="U548" s="7" t="str">
        <f>IF(OR(Table1[[#This Row],[Country]]="United states of America",Table1[[#This Row],[Country]]="Canada",Table1[[#This Row],[Country]]="Mexico"),"North America",IF(OR(Table1[[#This Row],[Country]]="France",Table1[[#This Row],[Country]]="Germany"),"Europe","other"))</f>
        <v>North America</v>
      </c>
    </row>
    <row r="549" spans="1:21">
      <c r="A549" s="12" t="s">
        <v>16</v>
      </c>
      <c r="B549" s="12" t="s">
        <v>23</v>
      </c>
      <c r="C549" s="13" t="s">
        <v>29</v>
      </c>
      <c r="D549" s="13" t="s">
        <v>35</v>
      </c>
      <c r="E549" s="12">
        <v>886</v>
      </c>
      <c r="F549" s="13">
        <v>10</v>
      </c>
      <c r="G549" s="13">
        <v>350</v>
      </c>
      <c r="H549" s="8">
        <f t="shared" si="56"/>
        <v>310100</v>
      </c>
      <c r="I549" s="13">
        <v>37212</v>
      </c>
      <c r="J549" s="8">
        <f t="shared" si="57"/>
        <v>272888</v>
      </c>
      <c r="K549" s="13">
        <v>230360</v>
      </c>
      <c r="L549" s="8">
        <f t="shared" si="58"/>
        <v>301240</v>
      </c>
      <c r="M549" s="14">
        <v>41791</v>
      </c>
      <c r="N549" s="7">
        <f t="shared" si="59"/>
        <v>6</v>
      </c>
      <c r="O549" s="10" t="str">
        <f t="shared" si="60"/>
        <v>June</v>
      </c>
      <c r="P549" s="10" t="str">
        <f t="shared" si="61"/>
        <v>2014</v>
      </c>
      <c r="Q549" s="8">
        <f>Table1[[#This Row],[Profit]]/Table1[[#This Row],[Units Sold]]</f>
        <v>340</v>
      </c>
      <c r="R549" s="27">
        <f>Table1[[#This Row],[Profit]]/Table1[[#This Row],[ Sales]]</f>
        <v>1.1038961038961039</v>
      </c>
      <c r="S549" s="11">
        <f>Table1[[#This Row],[Profit]]/Table1[[#This Row],[COGS]]</f>
        <v>1.3076923076923077</v>
      </c>
      <c r="T549" s="7" t="str">
        <f t="shared" si="62"/>
        <v>high</v>
      </c>
      <c r="U549" s="7" t="str">
        <f>IF(OR(Table1[[#This Row],[Country]]="United states of America",Table1[[#This Row],[Country]]="Canada",Table1[[#This Row],[Country]]="Mexico"),"North America",IF(OR(Table1[[#This Row],[Country]]="France",Table1[[#This Row],[Country]]="Germany"),"Europe","other"))</f>
        <v>North America</v>
      </c>
    </row>
    <row r="550" spans="1:21">
      <c r="A550" s="7" t="s">
        <v>26</v>
      </c>
      <c r="B550" s="7" t="s">
        <v>23</v>
      </c>
      <c r="C550" s="8" t="s">
        <v>29</v>
      </c>
      <c r="D550" s="8" t="s">
        <v>35</v>
      </c>
      <c r="E550" s="7">
        <v>2156</v>
      </c>
      <c r="F550" s="8">
        <v>10</v>
      </c>
      <c r="G550" s="8">
        <v>125</v>
      </c>
      <c r="H550" s="8">
        <f t="shared" si="56"/>
        <v>269500</v>
      </c>
      <c r="I550" s="8">
        <v>32340</v>
      </c>
      <c r="J550" s="8">
        <f t="shared" si="57"/>
        <v>237160</v>
      </c>
      <c r="K550" s="8">
        <v>258720</v>
      </c>
      <c r="L550" s="8">
        <f t="shared" si="58"/>
        <v>247940</v>
      </c>
      <c r="M550" s="9">
        <v>41913</v>
      </c>
      <c r="N550" s="7">
        <f t="shared" si="59"/>
        <v>10</v>
      </c>
      <c r="O550" s="10" t="str">
        <f t="shared" si="60"/>
        <v>October</v>
      </c>
      <c r="P550" s="10" t="str">
        <f t="shared" si="61"/>
        <v>2014</v>
      </c>
      <c r="Q550" s="8">
        <f>Table1[[#This Row],[Profit]]/Table1[[#This Row],[Units Sold]]</f>
        <v>115</v>
      </c>
      <c r="R550" s="27">
        <f>Table1[[#This Row],[Profit]]/Table1[[#This Row],[ Sales]]</f>
        <v>1.0454545454545454</v>
      </c>
      <c r="S550" s="11">
        <f>Table1[[#This Row],[Profit]]/Table1[[#This Row],[COGS]]</f>
        <v>0.95833333333333337</v>
      </c>
      <c r="T550" s="7" t="str">
        <f t="shared" si="62"/>
        <v>mid</v>
      </c>
      <c r="U550" s="7" t="str">
        <f>IF(OR(Table1[[#This Row],[Country]]="United states of America",Table1[[#This Row],[Country]]="Canada",Table1[[#This Row],[Country]]="Mexico"),"North America",IF(OR(Table1[[#This Row],[Country]]="France",Table1[[#This Row],[Country]]="Germany"),"Europe","other"))</f>
        <v>North America</v>
      </c>
    </row>
    <row r="551" spans="1:21">
      <c r="A551" s="12" t="s">
        <v>16</v>
      </c>
      <c r="B551" s="12" t="s">
        <v>23</v>
      </c>
      <c r="C551" s="13" t="s">
        <v>29</v>
      </c>
      <c r="D551" s="13" t="s">
        <v>35</v>
      </c>
      <c r="E551" s="12">
        <v>905</v>
      </c>
      <c r="F551" s="13">
        <v>10</v>
      </c>
      <c r="G551" s="13">
        <v>20</v>
      </c>
      <c r="H551" s="8">
        <f t="shared" si="56"/>
        <v>18100</v>
      </c>
      <c r="I551" s="13">
        <v>2172</v>
      </c>
      <c r="J551" s="8">
        <f t="shared" si="57"/>
        <v>15928</v>
      </c>
      <c r="K551" s="13">
        <v>9050</v>
      </c>
      <c r="L551" s="8">
        <f t="shared" si="58"/>
        <v>9050</v>
      </c>
      <c r="M551" s="14">
        <v>41913</v>
      </c>
      <c r="N551" s="7">
        <f t="shared" si="59"/>
        <v>10</v>
      </c>
      <c r="O551" s="10" t="str">
        <f t="shared" si="60"/>
        <v>October</v>
      </c>
      <c r="P551" s="10" t="str">
        <f t="shared" si="61"/>
        <v>2014</v>
      </c>
      <c r="Q551" s="8">
        <f>Table1[[#This Row],[Profit]]/Table1[[#This Row],[Units Sold]]</f>
        <v>10</v>
      </c>
      <c r="R551" s="27">
        <f>Table1[[#This Row],[Profit]]/Table1[[#This Row],[ Sales]]</f>
        <v>0.56818181818181823</v>
      </c>
      <c r="S551" s="11">
        <f>Table1[[#This Row],[Profit]]/Table1[[#This Row],[COGS]]</f>
        <v>1</v>
      </c>
      <c r="T551" s="7" t="str">
        <f t="shared" si="62"/>
        <v>low</v>
      </c>
      <c r="U551" s="7" t="str">
        <f>IF(OR(Table1[[#This Row],[Country]]="United states of America",Table1[[#This Row],[Country]]="Canada",Table1[[#This Row],[Country]]="Mexico"),"North America",IF(OR(Table1[[#This Row],[Country]]="France",Table1[[#This Row],[Country]]="Germany"),"Europe","other"))</f>
        <v>North America</v>
      </c>
    </row>
    <row r="552" spans="1:21">
      <c r="A552" s="7" t="s">
        <v>16</v>
      </c>
      <c r="B552" s="7" t="s">
        <v>23</v>
      </c>
      <c r="C552" s="8" t="s">
        <v>29</v>
      </c>
      <c r="D552" s="8" t="s">
        <v>35</v>
      </c>
      <c r="E552" s="7">
        <v>1715</v>
      </c>
      <c r="F552" s="8">
        <v>10</v>
      </c>
      <c r="G552" s="8">
        <v>20</v>
      </c>
      <c r="H552" s="8">
        <f t="shared" si="56"/>
        <v>34300</v>
      </c>
      <c r="I552" s="8">
        <v>4116</v>
      </c>
      <c r="J552" s="8">
        <f t="shared" si="57"/>
        <v>30184</v>
      </c>
      <c r="K552" s="8">
        <v>17150</v>
      </c>
      <c r="L552" s="8">
        <f t="shared" si="58"/>
        <v>17150</v>
      </c>
      <c r="M552" s="9">
        <v>41548</v>
      </c>
      <c r="N552" s="7">
        <f t="shared" si="59"/>
        <v>10</v>
      </c>
      <c r="O552" s="10" t="str">
        <f t="shared" si="60"/>
        <v>October</v>
      </c>
      <c r="P552" s="10" t="str">
        <f t="shared" si="61"/>
        <v>2013</v>
      </c>
      <c r="Q552" s="8">
        <f>Table1[[#This Row],[Profit]]/Table1[[#This Row],[Units Sold]]</f>
        <v>10</v>
      </c>
      <c r="R552" s="27">
        <f>Table1[[#This Row],[Profit]]/Table1[[#This Row],[ Sales]]</f>
        <v>0.56818181818181823</v>
      </c>
      <c r="S552" s="11">
        <f>Table1[[#This Row],[Profit]]/Table1[[#This Row],[COGS]]</f>
        <v>1</v>
      </c>
      <c r="T552" s="7" t="str">
        <f t="shared" si="62"/>
        <v>low</v>
      </c>
      <c r="U552" s="7" t="str">
        <f>IF(OR(Table1[[#This Row],[Country]]="United states of America",Table1[[#This Row],[Country]]="Canada",Table1[[#This Row],[Country]]="Mexico"),"North America",IF(OR(Table1[[#This Row],[Country]]="France",Table1[[#This Row],[Country]]="Germany"),"Europe","other"))</f>
        <v>North America</v>
      </c>
    </row>
    <row r="553" spans="1:21">
      <c r="A553" s="12" t="s">
        <v>16</v>
      </c>
      <c r="B553" s="12" t="s">
        <v>22</v>
      </c>
      <c r="C553" s="13" t="s">
        <v>29</v>
      </c>
      <c r="D553" s="13" t="s">
        <v>35</v>
      </c>
      <c r="E553" s="12">
        <v>1594</v>
      </c>
      <c r="F553" s="13">
        <v>10</v>
      </c>
      <c r="G553" s="13">
        <v>350</v>
      </c>
      <c r="H553" s="8">
        <f t="shared" si="56"/>
        <v>557900</v>
      </c>
      <c r="I553" s="13">
        <v>66948</v>
      </c>
      <c r="J553" s="8">
        <f t="shared" si="57"/>
        <v>490952</v>
      </c>
      <c r="K553" s="13">
        <v>414440</v>
      </c>
      <c r="L553" s="8">
        <f t="shared" si="58"/>
        <v>541960</v>
      </c>
      <c r="M553" s="14">
        <v>41944</v>
      </c>
      <c r="N553" s="7">
        <f t="shared" si="59"/>
        <v>11</v>
      </c>
      <c r="O553" s="10" t="str">
        <f t="shared" si="60"/>
        <v>November</v>
      </c>
      <c r="P553" s="10" t="str">
        <f t="shared" si="61"/>
        <v>2014</v>
      </c>
      <c r="Q553" s="8">
        <f>Table1[[#This Row],[Profit]]/Table1[[#This Row],[Units Sold]]</f>
        <v>340</v>
      </c>
      <c r="R553" s="27">
        <f>Table1[[#This Row],[Profit]]/Table1[[#This Row],[ Sales]]</f>
        <v>1.1038961038961039</v>
      </c>
      <c r="S553" s="11">
        <f>Table1[[#This Row],[Profit]]/Table1[[#This Row],[COGS]]</f>
        <v>1.3076923076923077</v>
      </c>
      <c r="T553" s="7" t="str">
        <f t="shared" si="62"/>
        <v>high</v>
      </c>
      <c r="U553" s="7" t="str">
        <f>IF(OR(Table1[[#This Row],[Country]]="United states of America",Table1[[#This Row],[Country]]="Canada",Table1[[#This Row],[Country]]="Mexico"),"North America",IF(OR(Table1[[#This Row],[Country]]="France",Table1[[#This Row],[Country]]="Germany"),"Europe","other"))</f>
        <v>Europe</v>
      </c>
    </row>
    <row r="554" spans="1:21">
      <c r="A554" s="7" t="s">
        <v>27</v>
      </c>
      <c r="B554" s="7" t="s">
        <v>20</v>
      </c>
      <c r="C554" s="8" t="s">
        <v>29</v>
      </c>
      <c r="D554" s="8" t="s">
        <v>35</v>
      </c>
      <c r="E554" s="7">
        <v>1359</v>
      </c>
      <c r="F554" s="8">
        <v>10</v>
      </c>
      <c r="G554" s="8">
        <v>300</v>
      </c>
      <c r="H554" s="8">
        <f t="shared" si="56"/>
        <v>407700</v>
      </c>
      <c r="I554" s="8">
        <v>48924</v>
      </c>
      <c r="J554" s="8">
        <f t="shared" si="57"/>
        <v>358776</v>
      </c>
      <c r="K554" s="8">
        <v>339750</v>
      </c>
      <c r="L554" s="8">
        <f t="shared" si="58"/>
        <v>394110</v>
      </c>
      <c r="M554" s="9">
        <v>41944</v>
      </c>
      <c r="N554" s="7">
        <f t="shared" si="59"/>
        <v>11</v>
      </c>
      <c r="O554" s="10" t="str">
        <f t="shared" si="60"/>
        <v>November</v>
      </c>
      <c r="P554" s="10" t="str">
        <f t="shared" si="61"/>
        <v>2014</v>
      </c>
      <c r="Q554" s="8">
        <f>Table1[[#This Row],[Profit]]/Table1[[#This Row],[Units Sold]]</f>
        <v>290</v>
      </c>
      <c r="R554" s="27">
        <f>Table1[[#This Row],[Profit]]/Table1[[#This Row],[ Sales]]</f>
        <v>1.0984848484848484</v>
      </c>
      <c r="S554" s="11">
        <f>Table1[[#This Row],[Profit]]/Table1[[#This Row],[COGS]]</f>
        <v>1.1599999999999999</v>
      </c>
      <c r="T554" s="7" t="str">
        <f t="shared" si="62"/>
        <v>high</v>
      </c>
      <c r="U554" s="7" t="str">
        <f>IF(OR(Table1[[#This Row],[Country]]="United states of America",Table1[[#This Row],[Country]]="Canada",Table1[[#This Row],[Country]]="Mexico"),"North America",IF(OR(Table1[[#This Row],[Country]]="France",Table1[[#This Row],[Country]]="Germany"),"Europe","other"))</f>
        <v>Europe</v>
      </c>
    </row>
    <row r="555" spans="1:21">
      <c r="A555" s="12" t="s">
        <v>27</v>
      </c>
      <c r="B555" s="12" t="s">
        <v>23</v>
      </c>
      <c r="C555" s="13" t="s">
        <v>29</v>
      </c>
      <c r="D555" s="13" t="s">
        <v>35</v>
      </c>
      <c r="E555" s="12">
        <v>2150</v>
      </c>
      <c r="F555" s="13">
        <v>10</v>
      </c>
      <c r="G555" s="13">
        <v>300</v>
      </c>
      <c r="H555" s="8">
        <f t="shared" si="56"/>
        <v>645000</v>
      </c>
      <c r="I555" s="13">
        <v>77400</v>
      </c>
      <c r="J555" s="8">
        <f t="shared" si="57"/>
        <v>567600</v>
      </c>
      <c r="K555" s="13">
        <v>537500</v>
      </c>
      <c r="L555" s="8">
        <f t="shared" si="58"/>
        <v>623500</v>
      </c>
      <c r="M555" s="14">
        <v>41944</v>
      </c>
      <c r="N555" s="7">
        <f t="shared" si="59"/>
        <v>11</v>
      </c>
      <c r="O555" s="10" t="str">
        <f t="shared" si="60"/>
        <v>November</v>
      </c>
      <c r="P555" s="10" t="str">
        <f t="shared" si="61"/>
        <v>2014</v>
      </c>
      <c r="Q555" s="8">
        <f>Table1[[#This Row],[Profit]]/Table1[[#This Row],[Units Sold]]</f>
        <v>290</v>
      </c>
      <c r="R555" s="27">
        <f>Table1[[#This Row],[Profit]]/Table1[[#This Row],[ Sales]]</f>
        <v>1.0984848484848484</v>
      </c>
      <c r="S555" s="11">
        <f>Table1[[#This Row],[Profit]]/Table1[[#This Row],[COGS]]</f>
        <v>1.1599999999999999</v>
      </c>
      <c r="T555" s="7" t="str">
        <f t="shared" si="62"/>
        <v>high</v>
      </c>
      <c r="U555" s="7" t="str">
        <f>IF(OR(Table1[[#This Row],[Country]]="United states of America",Table1[[#This Row],[Country]]="Canada",Table1[[#This Row],[Country]]="Mexico"),"North America",IF(OR(Table1[[#This Row],[Country]]="France",Table1[[#This Row],[Country]]="Germany"),"Europe","other"))</f>
        <v>North America</v>
      </c>
    </row>
    <row r="556" spans="1:21">
      <c r="A556" s="7" t="s">
        <v>16</v>
      </c>
      <c r="B556" s="7" t="s">
        <v>23</v>
      </c>
      <c r="C556" s="8" t="s">
        <v>29</v>
      </c>
      <c r="D556" s="8" t="s">
        <v>35</v>
      </c>
      <c r="E556" s="7">
        <v>1197</v>
      </c>
      <c r="F556" s="8">
        <v>10</v>
      </c>
      <c r="G556" s="8">
        <v>350</v>
      </c>
      <c r="H556" s="8">
        <f t="shared" si="56"/>
        <v>418950</v>
      </c>
      <c r="I556" s="8">
        <v>50274</v>
      </c>
      <c r="J556" s="8">
        <f t="shared" si="57"/>
        <v>368676</v>
      </c>
      <c r="K556" s="8">
        <v>311220</v>
      </c>
      <c r="L556" s="8">
        <f t="shared" si="58"/>
        <v>406980</v>
      </c>
      <c r="M556" s="9">
        <v>41944</v>
      </c>
      <c r="N556" s="7">
        <f t="shared" si="59"/>
        <v>11</v>
      </c>
      <c r="O556" s="10" t="str">
        <f t="shared" si="60"/>
        <v>November</v>
      </c>
      <c r="P556" s="10" t="str">
        <f t="shared" si="61"/>
        <v>2014</v>
      </c>
      <c r="Q556" s="8">
        <f>Table1[[#This Row],[Profit]]/Table1[[#This Row],[Units Sold]]</f>
        <v>340</v>
      </c>
      <c r="R556" s="27">
        <f>Table1[[#This Row],[Profit]]/Table1[[#This Row],[ Sales]]</f>
        <v>1.1038961038961039</v>
      </c>
      <c r="S556" s="11">
        <f>Table1[[#This Row],[Profit]]/Table1[[#This Row],[COGS]]</f>
        <v>1.3076923076923077</v>
      </c>
      <c r="T556" s="7" t="str">
        <f t="shared" si="62"/>
        <v>high</v>
      </c>
      <c r="U556" s="7" t="str">
        <f>IF(OR(Table1[[#This Row],[Country]]="United states of America",Table1[[#This Row],[Country]]="Canada",Table1[[#This Row],[Country]]="Mexico"),"North America",IF(OR(Table1[[#This Row],[Country]]="France",Table1[[#This Row],[Country]]="Germany"),"Europe","other"))</f>
        <v>North America</v>
      </c>
    </row>
    <row r="557" spans="1:21">
      <c r="A557" s="12" t="s">
        <v>21</v>
      </c>
      <c r="B557" s="12" t="s">
        <v>23</v>
      </c>
      <c r="C557" s="13" t="s">
        <v>29</v>
      </c>
      <c r="D557" s="13" t="s">
        <v>35</v>
      </c>
      <c r="E557" s="12">
        <v>380</v>
      </c>
      <c r="F557" s="13">
        <v>10</v>
      </c>
      <c r="G557" s="13">
        <v>15</v>
      </c>
      <c r="H557" s="8">
        <f t="shared" si="56"/>
        <v>5700</v>
      </c>
      <c r="I557" s="13">
        <v>684</v>
      </c>
      <c r="J557" s="8">
        <f t="shared" si="57"/>
        <v>5016</v>
      </c>
      <c r="K557" s="13">
        <v>3800</v>
      </c>
      <c r="L557" s="8">
        <f t="shared" si="58"/>
        <v>1900</v>
      </c>
      <c r="M557" s="14">
        <v>41609</v>
      </c>
      <c r="N557" s="7">
        <f t="shared" si="59"/>
        <v>12</v>
      </c>
      <c r="O557" s="10" t="str">
        <f t="shared" si="60"/>
        <v>December</v>
      </c>
      <c r="P557" s="10" t="str">
        <f t="shared" si="61"/>
        <v>2013</v>
      </c>
      <c r="Q557" s="8">
        <f>Table1[[#This Row],[Profit]]/Table1[[#This Row],[Units Sold]]</f>
        <v>5</v>
      </c>
      <c r="R557" s="27">
        <f>Table1[[#This Row],[Profit]]/Table1[[#This Row],[ Sales]]</f>
        <v>0.37878787878787878</v>
      </c>
      <c r="S557" s="11">
        <f>Table1[[#This Row],[Profit]]/Table1[[#This Row],[COGS]]</f>
        <v>0.5</v>
      </c>
      <c r="T557" s="7" t="str">
        <f t="shared" si="62"/>
        <v>low</v>
      </c>
      <c r="U557" s="7" t="str">
        <f>IF(OR(Table1[[#This Row],[Country]]="United states of America",Table1[[#This Row],[Country]]="Canada",Table1[[#This Row],[Country]]="Mexico"),"North America",IF(OR(Table1[[#This Row],[Country]]="France",Table1[[#This Row],[Country]]="Germany"),"Europe","other"))</f>
        <v>North America</v>
      </c>
    </row>
    <row r="558" spans="1:21">
      <c r="A558" s="7" t="s">
        <v>16</v>
      </c>
      <c r="B558" s="7" t="s">
        <v>23</v>
      </c>
      <c r="C558" s="8" t="s">
        <v>29</v>
      </c>
      <c r="D558" s="8" t="s">
        <v>35</v>
      </c>
      <c r="E558" s="7">
        <v>1233</v>
      </c>
      <c r="F558" s="8">
        <v>10</v>
      </c>
      <c r="G558" s="8">
        <v>20</v>
      </c>
      <c r="H558" s="8">
        <f t="shared" si="56"/>
        <v>24660</v>
      </c>
      <c r="I558" s="8">
        <v>2959.2</v>
      </c>
      <c r="J558" s="8">
        <f t="shared" si="57"/>
        <v>21700.799999999999</v>
      </c>
      <c r="K558" s="8">
        <v>12330</v>
      </c>
      <c r="L558" s="8">
        <f t="shared" si="58"/>
        <v>12330</v>
      </c>
      <c r="M558" s="9">
        <v>41974</v>
      </c>
      <c r="N558" s="7">
        <f t="shared" si="59"/>
        <v>12</v>
      </c>
      <c r="O558" s="10" t="str">
        <f t="shared" si="60"/>
        <v>December</v>
      </c>
      <c r="P558" s="10" t="str">
        <f t="shared" si="61"/>
        <v>2014</v>
      </c>
      <c r="Q558" s="8">
        <f>Table1[[#This Row],[Profit]]/Table1[[#This Row],[Units Sold]]</f>
        <v>10</v>
      </c>
      <c r="R558" s="27">
        <f>Table1[[#This Row],[Profit]]/Table1[[#This Row],[ Sales]]</f>
        <v>0.56818181818181823</v>
      </c>
      <c r="S558" s="11">
        <f>Table1[[#This Row],[Profit]]/Table1[[#This Row],[COGS]]</f>
        <v>1</v>
      </c>
      <c r="T558" s="7" t="str">
        <f t="shared" si="62"/>
        <v>low</v>
      </c>
      <c r="U558" s="7" t="str">
        <f>IF(OR(Table1[[#This Row],[Country]]="United states of America",Table1[[#This Row],[Country]]="Canada",Table1[[#This Row],[Country]]="Mexico"),"North America",IF(OR(Table1[[#This Row],[Country]]="France",Table1[[#This Row],[Country]]="Germany"),"Europe","other"))</f>
        <v>North America</v>
      </c>
    </row>
    <row r="559" spans="1:21">
      <c r="A559" s="12" t="s">
        <v>16</v>
      </c>
      <c r="B559" s="12" t="s">
        <v>23</v>
      </c>
      <c r="C559" s="13" t="s">
        <v>30</v>
      </c>
      <c r="D559" s="13" t="s">
        <v>35</v>
      </c>
      <c r="E559" s="12">
        <v>1395</v>
      </c>
      <c r="F559" s="13">
        <v>120</v>
      </c>
      <c r="G559" s="13">
        <v>350</v>
      </c>
      <c r="H559" s="8">
        <f t="shared" si="56"/>
        <v>488250</v>
      </c>
      <c r="I559" s="13">
        <v>58590</v>
      </c>
      <c r="J559" s="8">
        <f t="shared" si="57"/>
        <v>429660</v>
      </c>
      <c r="K559" s="13">
        <v>362700</v>
      </c>
      <c r="L559" s="8">
        <f t="shared" si="58"/>
        <v>320850</v>
      </c>
      <c r="M559" s="14">
        <v>41821</v>
      </c>
      <c r="N559" s="7">
        <f t="shared" si="59"/>
        <v>7</v>
      </c>
      <c r="O559" s="10" t="str">
        <f t="shared" si="60"/>
        <v>July</v>
      </c>
      <c r="P559" s="10" t="str">
        <f t="shared" si="61"/>
        <v>2014</v>
      </c>
      <c r="Q559" s="8">
        <f>Table1[[#This Row],[Profit]]/Table1[[#This Row],[Units Sold]]</f>
        <v>230</v>
      </c>
      <c r="R559" s="27">
        <f>Table1[[#This Row],[Profit]]/Table1[[#This Row],[ Sales]]</f>
        <v>0.74675324675324672</v>
      </c>
      <c r="S559" s="11">
        <f>Table1[[#This Row],[Profit]]/Table1[[#This Row],[COGS]]</f>
        <v>0.88461538461538458</v>
      </c>
      <c r="T559" s="7" t="str">
        <f t="shared" si="62"/>
        <v>high</v>
      </c>
      <c r="U559" s="7" t="str">
        <f>IF(OR(Table1[[#This Row],[Country]]="United states of America",Table1[[#This Row],[Country]]="Canada",Table1[[#This Row],[Country]]="Mexico"),"North America",IF(OR(Table1[[#This Row],[Country]]="France",Table1[[#This Row],[Country]]="Germany"),"Europe","other"))</f>
        <v>North America</v>
      </c>
    </row>
    <row r="560" spans="1:21">
      <c r="A560" s="7" t="s">
        <v>16</v>
      </c>
      <c r="B560" s="7" t="s">
        <v>28</v>
      </c>
      <c r="C560" s="8" t="s">
        <v>30</v>
      </c>
      <c r="D560" s="8" t="s">
        <v>35</v>
      </c>
      <c r="E560" s="7">
        <v>986</v>
      </c>
      <c r="F560" s="8">
        <v>120</v>
      </c>
      <c r="G560" s="8">
        <v>350</v>
      </c>
      <c r="H560" s="8">
        <f t="shared" si="56"/>
        <v>345100</v>
      </c>
      <c r="I560" s="8">
        <v>41412</v>
      </c>
      <c r="J560" s="8">
        <f t="shared" si="57"/>
        <v>303688</v>
      </c>
      <c r="K560" s="8">
        <v>256360</v>
      </c>
      <c r="L560" s="8">
        <f t="shared" si="58"/>
        <v>226780</v>
      </c>
      <c r="M560" s="9">
        <v>41913</v>
      </c>
      <c r="N560" s="7">
        <f t="shared" si="59"/>
        <v>10</v>
      </c>
      <c r="O560" s="10" t="str">
        <f t="shared" si="60"/>
        <v>October</v>
      </c>
      <c r="P560" s="10" t="str">
        <f t="shared" si="61"/>
        <v>2014</v>
      </c>
      <c r="Q560" s="8">
        <f>Table1[[#This Row],[Profit]]/Table1[[#This Row],[Units Sold]]</f>
        <v>230</v>
      </c>
      <c r="R560" s="27">
        <f>Table1[[#This Row],[Profit]]/Table1[[#This Row],[ Sales]]</f>
        <v>0.74675324675324672</v>
      </c>
      <c r="S560" s="11">
        <f>Table1[[#This Row],[Profit]]/Table1[[#This Row],[COGS]]</f>
        <v>0.88461538461538458</v>
      </c>
      <c r="T560" s="7" t="str">
        <f t="shared" si="62"/>
        <v>high</v>
      </c>
      <c r="U560" s="7" t="str">
        <f>IF(OR(Table1[[#This Row],[Country]]="United states of America",Table1[[#This Row],[Country]]="Canada",Table1[[#This Row],[Country]]="Mexico"),"North America",IF(OR(Table1[[#This Row],[Country]]="France",Table1[[#This Row],[Country]]="Germany"),"Europe","other"))</f>
        <v>North America</v>
      </c>
    </row>
    <row r="561" spans="1:21">
      <c r="A561" s="12" t="s">
        <v>16</v>
      </c>
      <c r="B561" s="12" t="s">
        <v>23</v>
      </c>
      <c r="C561" s="13" t="s">
        <v>30</v>
      </c>
      <c r="D561" s="13" t="s">
        <v>35</v>
      </c>
      <c r="E561" s="12">
        <v>905</v>
      </c>
      <c r="F561" s="13">
        <v>120</v>
      </c>
      <c r="G561" s="13">
        <v>20</v>
      </c>
      <c r="H561" s="8">
        <f t="shared" si="56"/>
        <v>18100</v>
      </c>
      <c r="I561" s="13">
        <v>2172</v>
      </c>
      <c r="J561" s="8">
        <f t="shared" si="57"/>
        <v>15928</v>
      </c>
      <c r="K561" s="13">
        <v>9050</v>
      </c>
      <c r="L561" s="8">
        <f t="shared" si="58"/>
        <v>-90500</v>
      </c>
      <c r="M561" s="14">
        <v>41913</v>
      </c>
      <c r="N561" s="7">
        <f t="shared" si="59"/>
        <v>10</v>
      </c>
      <c r="O561" s="10" t="str">
        <f t="shared" si="60"/>
        <v>October</v>
      </c>
      <c r="P561" s="10" t="str">
        <f t="shared" si="61"/>
        <v>2014</v>
      </c>
      <c r="Q561" s="8">
        <f>Table1[[#This Row],[Profit]]/Table1[[#This Row],[Units Sold]]</f>
        <v>-100</v>
      </c>
      <c r="R561" s="27">
        <f>Table1[[#This Row],[Profit]]/Table1[[#This Row],[ Sales]]</f>
        <v>-5.6818181818181817</v>
      </c>
      <c r="S561" s="11">
        <f>Table1[[#This Row],[Profit]]/Table1[[#This Row],[COGS]]</f>
        <v>-10</v>
      </c>
      <c r="T561" s="7" t="str">
        <f t="shared" si="62"/>
        <v>low</v>
      </c>
      <c r="U561" s="7" t="str">
        <f>IF(OR(Table1[[#This Row],[Country]]="United states of America",Table1[[#This Row],[Country]]="Canada",Table1[[#This Row],[Country]]="Mexico"),"North America",IF(OR(Table1[[#This Row],[Country]]="France",Table1[[#This Row],[Country]]="Germany"),"Europe","other"))</f>
        <v>North America</v>
      </c>
    </row>
    <row r="562" spans="1:21">
      <c r="A562" s="7" t="s">
        <v>25</v>
      </c>
      <c r="B562" s="7" t="s">
        <v>17</v>
      </c>
      <c r="C562" s="8" t="s">
        <v>31</v>
      </c>
      <c r="D562" s="8" t="s">
        <v>35</v>
      </c>
      <c r="E562" s="7">
        <v>2109</v>
      </c>
      <c r="F562" s="8">
        <v>250</v>
      </c>
      <c r="G562" s="8">
        <v>12</v>
      </c>
      <c r="H562" s="8">
        <f t="shared" si="56"/>
        <v>25308</v>
      </c>
      <c r="I562" s="8">
        <v>3036.96</v>
      </c>
      <c r="J562" s="8">
        <f t="shared" si="57"/>
        <v>22271.040000000001</v>
      </c>
      <c r="K562" s="8">
        <v>6327</v>
      </c>
      <c r="L562" s="8">
        <f t="shared" si="58"/>
        <v>-501942</v>
      </c>
      <c r="M562" s="9">
        <v>41760</v>
      </c>
      <c r="N562" s="7">
        <f t="shared" si="59"/>
        <v>5</v>
      </c>
      <c r="O562" s="10" t="str">
        <f t="shared" si="60"/>
        <v>May</v>
      </c>
      <c r="P562" s="10" t="str">
        <f t="shared" si="61"/>
        <v>2014</v>
      </c>
      <c r="Q562" s="8">
        <f>Table1[[#This Row],[Profit]]/Table1[[#This Row],[Units Sold]]</f>
        <v>-238</v>
      </c>
      <c r="R562" s="27">
        <f>Table1[[#This Row],[Profit]]/Table1[[#This Row],[ Sales]]</f>
        <v>-22.537878787878785</v>
      </c>
      <c r="S562" s="11">
        <f>Table1[[#This Row],[Profit]]/Table1[[#This Row],[COGS]]</f>
        <v>-79.333333333333329</v>
      </c>
      <c r="T562" s="7" t="str">
        <f t="shared" si="62"/>
        <v>low</v>
      </c>
      <c r="U562" s="7" t="str">
        <f>IF(OR(Table1[[#This Row],[Country]]="United states of America",Table1[[#This Row],[Country]]="Canada",Table1[[#This Row],[Country]]="Mexico"),"North America",IF(OR(Table1[[#This Row],[Country]]="France",Table1[[#This Row],[Country]]="Germany"),"Europe","other"))</f>
        <v>North America</v>
      </c>
    </row>
    <row r="563" spans="1:21">
      <c r="A563" s="12" t="s">
        <v>21</v>
      </c>
      <c r="B563" s="12" t="s">
        <v>22</v>
      </c>
      <c r="C563" s="13" t="s">
        <v>31</v>
      </c>
      <c r="D563" s="13" t="s">
        <v>35</v>
      </c>
      <c r="E563" s="12">
        <v>3874.5</v>
      </c>
      <c r="F563" s="13">
        <v>250</v>
      </c>
      <c r="G563" s="13">
        <v>15</v>
      </c>
      <c r="H563" s="8">
        <f t="shared" si="56"/>
        <v>58117.5</v>
      </c>
      <c r="I563" s="13">
        <v>6974.0999999999995</v>
      </c>
      <c r="J563" s="8">
        <f t="shared" si="57"/>
        <v>51143.4</v>
      </c>
      <c r="K563" s="13">
        <v>38745</v>
      </c>
      <c r="L563" s="8">
        <f t="shared" si="58"/>
        <v>-910507.5</v>
      </c>
      <c r="M563" s="14">
        <v>41821</v>
      </c>
      <c r="N563" s="7">
        <f t="shared" si="59"/>
        <v>7</v>
      </c>
      <c r="O563" s="10" t="str">
        <f t="shared" si="60"/>
        <v>July</v>
      </c>
      <c r="P563" s="10" t="str">
        <f t="shared" si="61"/>
        <v>2014</v>
      </c>
      <c r="Q563" s="8">
        <f>Table1[[#This Row],[Profit]]/Table1[[#This Row],[Units Sold]]</f>
        <v>-235</v>
      </c>
      <c r="R563" s="27">
        <f>Table1[[#This Row],[Profit]]/Table1[[#This Row],[ Sales]]</f>
        <v>-17.803030303030301</v>
      </c>
      <c r="S563" s="11">
        <f>Table1[[#This Row],[Profit]]/Table1[[#This Row],[COGS]]</f>
        <v>-23.5</v>
      </c>
      <c r="T563" s="7" t="str">
        <f t="shared" si="62"/>
        <v>low</v>
      </c>
      <c r="U563" s="7" t="str">
        <f>IF(OR(Table1[[#This Row],[Country]]="United states of America",Table1[[#This Row],[Country]]="Canada",Table1[[#This Row],[Country]]="Mexico"),"North America",IF(OR(Table1[[#This Row],[Country]]="France",Table1[[#This Row],[Country]]="Germany"),"Europe","other"))</f>
        <v>Europe</v>
      </c>
    </row>
    <row r="564" spans="1:21">
      <c r="A564" s="7" t="s">
        <v>16</v>
      </c>
      <c r="B564" s="7" t="s">
        <v>17</v>
      </c>
      <c r="C564" s="8" t="s">
        <v>31</v>
      </c>
      <c r="D564" s="8" t="s">
        <v>35</v>
      </c>
      <c r="E564" s="7">
        <v>623</v>
      </c>
      <c r="F564" s="8">
        <v>250</v>
      </c>
      <c r="G564" s="8">
        <v>350</v>
      </c>
      <c r="H564" s="8">
        <f t="shared" si="56"/>
        <v>218050</v>
      </c>
      <c r="I564" s="8">
        <v>26166</v>
      </c>
      <c r="J564" s="8">
        <f t="shared" si="57"/>
        <v>191884</v>
      </c>
      <c r="K564" s="8">
        <v>161980</v>
      </c>
      <c r="L564" s="8">
        <f t="shared" si="58"/>
        <v>62300</v>
      </c>
      <c r="M564" s="9">
        <v>41518</v>
      </c>
      <c r="N564" s="7">
        <f t="shared" si="59"/>
        <v>9</v>
      </c>
      <c r="O564" s="10" t="str">
        <f t="shared" si="60"/>
        <v>September</v>
      </c>
      <c r="P564" s="10" t="str">
        <f t="shared" si="61"/>
        <v>2013</v>
      </c>
      <c r="Q564" s="8">
        <f>Table1[[#This Row],[Profit]]/Table1[[#This Row],[Units Sold]]</f>
        <v>100</v>
      </c>
      <c r="R564" s="27">
        <f>Table1[[#This Row],[Profit]]/Table1[[#This Row],[ Sales]]</f>
        <v>0.32467532467532467</v>
      </c>
      <c r="S564" s="11">
        <f>Table1[[#This Row],[Profit]]/Table1[[#This Row],[COGS]]</f>
        <v>0.38461538461538464</v>
      </c>
      <c r="T564" s="7" t="str">
        <f t="shared" si="62"/>
        <v>high</v>
      </c>
      <c r="U564" s="7" t="str">
        <f>IF(OR(Table1[[#This Row],[Country]]="United states of America",Table1[[#This Row],[Country]]="Canada",Table1[[#This Row],[Country]]="Mexico"),"North America",IF(OR(Table1[[#This Row],[Country]]="France",Table1[[#This Row],[Country]]="Germany"),"Europe","other"))</f>
        <v>North America</v>
      </c>
    </row>
    <row r="565" spans="1:21">
      <c r="A565" s="12" t="s">
        <v>16</v>
      </c>
      <c r="B565" s="12" t="s">
        <v>28</v>
      </c>
      <c r="C565" s="13" t="s">
        <v>31</v>
      </c>
      <c r="D565" s="13" t="s">
        <v>35</v>
      </c>
      <c r="E565" s="12">
        <v>986</v>
      </c>
      <c r="F565" s="13">
        <v>250</v>
      </c>
      <c r="G565" s="13">
        <v>350</v>
      </c>
      <c r="H565" s="8">
        <f t="shared" si="56"/>
        <v>345100</v>
      </c>
      <c r="I565" s="13">
        <v>41412</v>
      </c>
      <c r="J565" s="8">
        <f t="shared" si="57"/>
        <v>303688</v>
      </c>
      <c r="K565" s="13">
        <v>256360</v>
      </c>
      <c r="L565" s="8">
        <f t="shared" si="58"/>
        <v>98600</v>
      </c>
      <c r="M565" s="14">
        <v>41913</v>
      </c>
      <c r="N565" s="7">
        <f t="shared" si="59"/>
        <v>10</v>
      </c>
      <c r="O565" s="10" t="str">
        <f t="shared" si="60"/>
        <v>October</v>
      </c>
      <c r="P565" s="10" t="str">
        <f t="shared" si="61"/>
        <v>2014</v>
      </c>
      <c r="Q565" s="8">
        <f>Table1[[#This Row],[Profit]]/Table1[[#This Row],[Units Sold]]</f>
        <v>100</v>
      </c>
      <c r="R565" s="27">
        <f>Table1[[#This Row],[Profit]]/Table1[[#This Row],[ Sales]]</f>
        <v>0.32467532467532467</v>
      </c>
      <c r="S565" s="11">
        <f>Table1[[#This Row],[Profit]]/Table1[[#This Row],[COGS]]</f>
        <v>0.38461538461538464</v>
      </c>
      <c r="T565" s="7" t="str">
        <f t="shared" si="62"/>
        <v>high</v>
      </c>
      <c r="U565" s="7" t="str">
        <f>IF(OR(Table1[[#This Row],[Country]]="United states of America",Table1[[#This Row],[Country]]="Canada",Table1[[#This Row],[Country]]="Mexico"),"North America",IF(OR(Table1[[#This Row],[Country]]="France",Table1[[#This Row],[Country]]="Germany"),"Europe","other"))</f>
        <v>North America</v>
      </c>
    </row>
    <row r="566" spans="1:21">
      <c r="A566" s="7" t="s">
        <v>26</v>
      </c>
      <c r="B566" s="7" t="s">
        <v>28</v>
      </c>
      <c r="C566" s="8" t="s">
        <v>31</v>
      </c>
      <c r="D566" s="8" t="s">
        <v>35</v>
      </c>
      <c r="E566" s="7">
        <v>2387</v>
      </c>
      <c r="F566" s="8">
        <v>250</v>
      </c>
      <c r="G566" s="8">
        <v>125</v>
      </c>
      <c r="H566" s="8">
        <f t="shared" si="56"/>
        <v>298375</v>
      </c>
      <c r="I566" s="8">
        <v>35805</v>
      </c>
      <c r="J566" s="8">
        <f t="shared" si="57"/>
        <v>262570</v>
      </c>
      <c r="K566" s="8">
        <v>286440</v>
      </c>
      <c r="L566" s="8">
        <f t="shared" si="58"/>
        <v>-298375</v>
      </c>
      <c r="M566" s="9">
        <v>41944</v>
      </c>
      <c r="N566" s="7">
        <f t="shared" si="59"/>
        <v>11</v>
      </c>
      <c r="O566" s="10" t="str">
        <f t="shared" si="60"/>
        <v>November</v>
      </c>
      <c r="P566" s="10" t="str">
        <f t="shared" si="61"/>
        <v>2014</v>
      </c>
      <c r="Q566" s="8">
        <f>Table1[[#This Row],[Profit]]/Table1[[#This Row],[Units Sold]]</f>
        <v>-125</v>
      </c>
      <c r="R566" s="27">
        <f>Table1[[#This Row],[Profit]]/Table1[[#This Row],[ Sales]]</f>
        <v>-1.1363636363636365</v>
      </c>
      <c r="S566" s="11">
        <f>Table1[[#This Row],[Profit]]/Table1[[#This Row],[COGS]]</f>
        <v>-1.0416666666666667</v>
      </c>
      <c r="T566" s="7" t="str">
        <f t="shared" si="62"/>
        <v>mid</v>
      </c>
      <c r="U566" s="7" t="str">
        <f>IF(OR(Table1[[#This Row],[Country]]="United states of America",Table1[[#This Row],[Country]]="Canada",Table1[[#This Row],[Country]]="Mexico"),"North America",IF(OR(Table1[[#This Row],[Country]]="France",Table1[[#This Row],[Country]]="Germany"),"Europe","other"))</f>
        <v>North America</v>
      </c>
    </row>
    <row r="567" spans="1:21">
      <c r="A567" s="12" t="s">
        <v>16</v>
      </c>
      <c r="B567" s="12" t="s">
        <v>23</v>
      </c>
      <c r="C567" s="13" t="s">
        <v>31</v>
      </c>
      <c r="D567" s="13" t="s">
        <v>35</v>
      </c>
      <c r="E567" s="12">
        <v>1233</v>
      </c>
      <c r="F567" s="13">
        <v>250</v>
      </c>
      <c r="G567" s="13">
        <v>20</v>
      </c>
      <c r="H567" s="8">
        <f t="shared" si="56"/>
        <v>24660</v>
      </c>
      <c r="I567" s="13">
        <v>2959.2</v>
      </c>
      <c r="J567" s="8">
        <f t="shared" si="57"/>
        <v>21700.799999999999</v>
      </c>
      <c r="K567" s="13">
        <v>12330</v>
      </c>
      <c r="L567" s="8">
        <f t="shared" si="58"/>
        <v>-283590</v>
      </c>
      <c r="M567" s="14">
        <v>41974</v>
      </c>
      <c r="N567" s="7">
        <f t="shared" si="59"/>
        <v>12</v>
      </c>
      <c r="O567" s="10" t="str">
        <f t="shared" si="60"/>
        <v>December</v>
      </c>
      <c r="P567" s="10" t="str">
        <f t="shared" si="61"/>
        <v>2014</v>
      </c>
      <c r="Q567" s="8">
        <f>Table1[[#This Row],[Profit]]/Table1[[#This Row],[Units Sold]]</f>
        <v>-230</v>
      </c>
      <c r="R567" s="27">
        <f>Table1[[#This Row],[Profit]]/Table1[[#This Row],[ Sales]]</f>
        <v>-13.068181818181818</v>
      </c>
      <c r="S567" s="11">
        <f>Table1[[#This Row],[Profit]]/Table1[[#This Row],[COGS]]</f>
        <v>-23</v>
      </c>
      <c r="T567" s="7" t="str">
        <f t="shared" si="62"/>
        <v>low</v>
      </c>
      <c r="U567" s="7" t="str">
        <f>IF(OR(Table1[[#This Row],[Country]]="United states of America",Table1[[#This Row],[Country]]="Canada",Table1[[#This Row],[Country]]="Mexico"),"North America",IF(OR(Table1[[#This Row],[Country]]="France",Table1[[#This Row],[Country]]="Germany"),"Europe","other"))</f>
        <v>North America</v>
      </c>
    </row>
    <row r="568" spans="1:21">
      <c r="A568" s="7" t="s">
        <v>16</v>
      </c>
      <c r="B568" s="7" t="s">
        <v>28</v>
      </c>
      <c r="C568" s="8" t="s">
        <v>32</v>
      </c>
      <c r="D568" s="8" t="s">
        <v>35</v>
      </c>
      <c r="E568" s="7">
        <v>270</v>
      </c>
      <c r="F568" s="8">
        <v>260</v>
      </c>
      <c r="G568" s="8">
        <v>350</v>
      </c>
      <c r="H568" s="8">
        <f t="shared" si="56"/>
        <v>94500</v>
      </c>
      <c r="I568" s="8">
        <v>11340</v>
      </c>
      <c r="J568" s="8">
        <f t="shared" si="57"/>
        <v>83160</v>
      </c>
      <c r="K568" s="8">
        <v>70200</v>
      </c>
      <c r="L568" s="8">
        <f t="shared" si="58"/>
        <v>24300</v>
      </c>
      <c r="M568" s="9">
        <v>41671</v>
      </c>
      <c r="N568" s="7">
        <f t="shared" si="59"/>
        <v>2</v>
      </c>
      <c r="O568" s="10" t="str">
        <f t="shared" si="60"/>
        <v>February</v>
      </c>
      <c r="P568" s="10" t="str">
        <f t="shared" si="61"/>
        <v>2014</v>
      </c>
      <c r="Q568" s="8">
        <f>Table1[[#This Row],[Profit]]/Table1[[#This Row],[Units Sold]]</f>
        <v>90</v>
      </c>
      <c r="R568" s="27">
        <f>Table1[[#This Row],[Profit]]/Table1[[#This Row],[ Sales]]</f>
        <v>0.29220779220779219</v>
      </c>
      <c r="S568" s="11">
        <f>Table1[[#This Row],[Profit]]/Table1[[#This Row],[COGS]]</f>
        <v>0.34615384615384615</v>
      </c>
      <c r="T568" s="7" t="str">
        <f t="shared" si="62"/>
        <v>high</v>
      </c>
      <c r="U568" s="7" t="str">
        <f>IF(OR(Table1[[#This Row],[Country]]="United states of America",Table1[[#This Row],[Country]]="Canada",Table1[[#This Row],[Country]]="Mexico"),"North America",IF(OR(Table1[[#This Row],[Country]]="France",Table1[[#This Row],[Country]]="Germany"),"Europe","other"))</f>
        <v>North America</v>
      </c>
    </row>
    <row r="569" spans="1:21">
      <c r="A569" s="12" t="s">
        <v>16</v>
      </c>
      <c r="B569" s="12" t="s">
        <v>22</v>
      </c>
      <c r="C569" s="13" t="s">
        <v>32</v>
      </c>
      <c r="D569" s="13" t="s">
        <v>35</v>
      </c>
      <c r="E569" s="12">
        <v>3421.5</v>
      </c>
      <c r="F569" s="13">
        <v>260</v>
      </c>
      <c r="G569" s="13">
        <v>7</v>
      </c>
      <c r="H569" s="8">
        <f t="shared" si="56"/>
        <v>23950.5</v>
      </c>
      <c r="I569" s="13">
        <v>2874.06</v>
      </c>
      <c r="J569" s="8">
        <f t="shared" si="57"/>
        <v>21076.44</v>
      </c>
      <c r="K569" s="13">
        <v>17107.5</v>
      </c>
      <c r="L569" s="8">
        <f t="shared" si="58"/>
        <v>-865639.5</v>
      </c>
      <c r="M569" s="14">
        <v>41821</v>
      </c>
      <c r="N569" s="7">
        <f t="shared" si="59"/>
        <v>7</v>
      </c>
      <c r="O569" s="10" t="str">
        <f t="shared" si="60"/>
        <v>July</v>
      </c>
      <c r="P569" s="10" t="str">
        <f t="shared" si="61"/>
        <v>2014</v>
      </c>
      <c r="Q569" s="8">
        <f>Table1[[#This Row],[Profit]]/Table1[[#This Row],[Units Sold]]</f>
        <v>-253</v>
      </c>
      <c r="R569" s="27">
        <f>Table1[[#This Row],[Profit]]/Table1[[#This Row],[ Sales]]</f>
        <v>-41.071428571428577</v>
      </c>
      <c r="S569" s="11">
        <f>Table1[[#This Row],[Profit]]/Table1[[#This Row],[COGS]]</f>
        <v>-50.6</v>
      </c>
      <c r="T569" s="7" t="str">
        <f t="shared" si="62"/>
        <v>low</v>
      </c>
      <c r="U569" s="7" t="str">
        <f>IF(OR(Table1[[#This Row],[Country]]="United states of America",Table1[[#This Row],[Country]]="Canada",Table1[[#This Row],[Country]]="Mexico"),"North America",IF(OR(Table1[[#This Row],[Country]]="France",Table1[[#This Row],[Country]]="Germany"),"Europe","other"))</f>
        <v>Europe</v>
      </c>
    </row>
    <row r="570" spans="1:21">
      <c r="A570" s="7" t="s">
        <v>16</v>
      </c>
      <c r="B570" s="7" t="s">
        <v>17</v>
      </c>
      <c r="C570" s="8" t="s">
        <v>32</v>
      </c>
      <c r="D570" s="8" t="s">
        <v>35</v>
      </c>
      <c r="E570" s="7">
        <v>2734</v>
      </c>
      <c r="F570" s="8">
        <v>260</v>
      </c>
      <c r="G570" s="8">
        <v>7</v>
      </c>
      <c r="H570" s="8">
        <f t="shared" si="56"/>
        <v>19138</v>
      </c>
      <c r="I570" s="8">
        <v>2296.56</v>
      </c>
      <c r="J570" s="8">
        <f t="shared" si="57"/>
        <v>16841.439999999999</v>
      </c>
      <c r="K570" s="8">
        <v>13670</v>
      </c>
      <c r="L570" s="8">
        <f t="shared" si="58"/>
        <v>-691702</v>
      </c>
      <c r="M570" s="9">
        <v>41913</v>
      </c>
      <c r="N570" s="7">
        <f t="shared" si="59"/>
        <v>10</v>
      </c>
      <c r="O570" s="10" t="str">
        <f t="shared" si="60"/>
        <v>October</v>
      </c>
      <c r="P570" s="10" t="str">
        <f t="shared" si="61"/>
        <v>2014</v>
      </c>
      <c r="Q570" s="8">
        <f>Table1[[#This Row],[Profit]]/Table1[[#This Row],[Units Sold]]</f>
        <v>-253</v>
      </c>
      <c r="R570" s="27">
        <f>Table1[[#This Row],[Profit]]/Table1[[#This Row],[ Sales]]</f>
        <v>-41.071428571428577</v>
      </c>
      <c r="S570" s="11">
        <f>Table1[[#This Row],[Profit]]/Table1[[#This Row],[COGS]]</f>
        <v>-50.6</v>
      </c>
      <c r="T570" s="7" t="str">
        <f t="shared" si="62"/>
        <v>low</v>
      </c>
      <c r="U570" s="7" t="str">
        <f>IF(OR(Table1[[#This Row],[Country]]="United states of America",Table1[[#This Row],[Country]]="Canada",Table1[[#This Row],[Country]]="Mexico"),"North America",IF(OR(Table1[[#This Row],[Country]]="France",Table1[[#This Row],[Country]]="Germany"),"Europe","other"))</f>
        <v>North America</v>
      </c>
    </row>
    <row r="571" spans="1:21">
      <c r="A571" s="12" t="s">
        <v>21</v>
      </c>
      <c r="B571" s="12" t="s">
        <v>28</v>
      </c>
      <c r="C571" s="13" t="s">
        <v>32</v>
      </c>
      <c r="D571" s="13" t="s">
        <v>35</v>
      </c>
      <c r="E571" s="12">
        <v>2548</v>
      </c>
      <c r="F571" s="13">
        <v>260</v>
      </c>
      <c r="G571" s="13">
        <v>15</v>
      </c>
      <c r="H571" s="8">
        <f t="shared" si="56"/>
        <v>38220</v>
      </c>
      <c r="I571" s="13">
        <v>4586.3999999999996</v>
      </c>
      <c r="J571" s="8">
        <f t="shared" si="57"/>
        <v>33633.599999999999</v>
      </c>
      <c r="K571" s="13">
        <v>25480</v>
      </c>
      <c r="L571" s="8">
        <f t="shared" si="58"/>
        <v>-624260</v>
      </c>
      <c r="M571" s="14">
        <v>41579</v>
      </c>
      <c r="N571" s="7">
        <f t="shared" si="59"/>
        <v>11</v>
      </c>
      <c r="O571" s="10" t="str">
        <f t="shared" si="60"/>
        <v>November</v>
      </c>
      <c r="P571" s="10" t="str">
        <f t="shared" si="61"/>
        <v>2013</v>
      </c>
      <c r="Q571" s="8">
        <f>Table1[[#This Row],[Profit]]/Table1[[#This Row],[Units Sold]]</f>
        <v>-245</v>
      </c>
      <c r="R571" s="27">
        <f>Table1[[#This Row],[Profit]]/Table1[[#This Row],[ Sales]]</f>
        <v>-18.560606060606062</v>
      </c>
      <c r="S571" s="11">
        <f>Table1[[#This Row],[Profit]]/Table1[[#This Row],[COGS]]</f>
        <v>-24.5</v>
      </c>
      <c r="T571" s="7" t="str">
        <f t="shared" si="62"/>
        <v>low</v>
      </c>
      <c r="U571" s="7" t="str">
        <f>IF(OR(Table1[[#This Row],[Country]]="United states of America",Table1[[#This Row],[Country]]="Canada",Table1[[#This Row],[Country]]="Mexico"),"North America",IF(OR(Table1[[#This Row],[Country]]="France",Table1[[#This Row],[Country]]="Germany"),"Europe","other"))</f>
        <v>North America</v>
      </c>
    </row>
    <row r="572" spans="1:21">
      <c r="A572" s="7" t="s">
        <v>16</v>
      </c>
      <c r="B572" s="7" t="s">
        <v>22</v>
      </c>
      <c r="C572" s="8" t="s">
        <v>18</v>
      </c>
      <c r="D572" s="8" t="s">
        <v>35</v>
      </c>
      <c r="E572" s="7">
        <v>2521.5</v>
      </c>
      <c r="F572" s="8">
        <v>3</v>
      </c>
      <c r="G572" s="8">
        <v>20</v>
      </c>
      <c r="H572" s="8">
        <f t="shared" si="56"/>
        <v>50430</v>
      </c>
      <c r="I572" s="8">
        <v>6051.6</v>
      </c>
      <c r="J572" s="8">
        <f t="shared" si="57"/>
        <v>44378.400000000001</v>
      </c>
      <c r="K572" s="8">
        <v>25215</v>
      </c>
      <c r="L572" s="8">
        <f t="shared" si="58"/>
        <v>42865.5</v>
      </c>
      <c r="M572" s="9">
        <v>41640</v>
      </c>
      <c r="N572" s="7">
        <f t="shared" si="59"/>
        <v>1</v>
      </c>
      <c r="O572" s="10" t="str">
        <f t="shared" si="60"/>
        <v>January</v>
      </c>
      <c r="P572" s="10" t="str">
        <f t="shared" si="61"/>
        <v>2014</v>
      </c>
      <c r="Q572" s="8">
        <f>Table1[[#This Row],[Profit]]/Table1[[#This Row],[Units Sold]]</f>
        <v>17</v>
      </c>
      <c r="R572" s="27">
        <f>Table1[[#This Row],[Profit]]/Table1[[#This Row],[ Sales]]</f>
        <v>0.96590909090909083</v>
      </c>
      <c r="S572" s="11">
        <f>Table1[[#This Row],[Profit]]/Table1[[#This Row],[COGS]]</f>
        <v>1.7</v>
      </c>
      <c r="T572" s="7" t="str">
        <f t="shared" si="62"/>
        <v>low</v>
      </c>
      <c r="U572" s="7" t="str">
        <f>IF(OR(Table1[[#This Row],[Country]]="United states of America",Table1[[#This Row],[Country]]="Canada",Table1[[#This Row],[Country]]="Mexico"),"North America",IF(OR(Table1[[#This Row],[Country]]="France",Table1[[#This Row],[Country]]="Germany"),"Europe","other"))</f>
        <v>Europe</v>
      </c>
    </row>
    <row r="573" spans="1:21">
      <c r="A573" s="12" t="s">
        <v>25</v>
      </c>
      <c r="B573" s="12" t="s">
        <v>23</v>
      </c>
      <c r="C573" s="13" t="s">
        <v>24</v>
      </c>
      <c r="D573" s="13" t="s">
        <v>35</v>
      </c>
      <c r="E573" s="12">
        <v>2661</v>
      </c>
      <c r="F573" s="13">
        <v>5</v>
      </c>
      <c r="G573" s="13">
        <v>12</v>
      </c>
      <c r="H573" s="8">
        <f t="shared" si="56"/>
        <v>31932</v>
      </c>
      <c r="I573" s="13">
        <v>3831.84</v>
      </c>
      <c r="J573" s="8">
        <f t="shared" si="57"/>
        <v>28100.16</v>
      </c>
      <c r="K573" s="13">
        <v>7983</v>
      </c>
      <c r="L573" s="8">
        <f t="shared" si="58"/>
        <v>18627</v>
      </c>
      <c r="M573" s="14">
        <v>41760</v>
      </c>
      <c r="N573" s="7">
        <f t="shared" si="59"/>
        <v>5</v>
      </c>
      <c r="O573" s="10" t="str">
        <f t="shared" si="60"/>
        <v>May</v>
      </c>
      <c r="P573" s="10" t="str">
        <f t="shared" si="61"/>
        <v>2014</v>
      </c>
      <c r="Q573" s="8">
        <f>Table1[[#This Row],[Profit]]/Table1[[#This Row],[Units Sold]]</f>
        <v>7</v>
      </c>
      <c r="R573" s="27">
        <f>Table1[[#This Row],[Profit]]/Table1[[#This Row],[ Sales]]</f>
        <v>0.66287878787878785</v>
      </c>
      <c r="S573" s="11">
        <f>Table1[[#This Row],[Profit]]/Table1[[#This Row],[COGS]]</f>
        <v>2.3333333333333335</v>
      </c>
      <c r="T573" s="7" t="str">
        <f t="shared" si="62"/>
        <v>low</v>
      </c>
      <c r="U573" s="7" t="str">
        <f>IF(OR(Table1[[#This Row],[Country]]="United states of America",Table1[[#This Row],[Country]]="Canada",Table1[[#This Row],[Country]]="Mexico"),"North America",IF(OR(Table1[[#This Row],[Country]]="France",Table1[[#This Row],[Country]]="Germany"),"Europe","other"))</f>
        <v>North America</v>
      </c>
    </row>
    <row r="574" spans="1:21">
      <c r="A574" s="7" t="s">
        <v>16</v>
      </c>
      <c r="B574" s="7" t="s">
        <v>20</v>
      </c>
      <c r="C574" s="8" t="s">
        <v>29</v>
      </c>
      <c r="D574" s="8" t="s">
        <v>35</v>
      </c>
      <c r="E574" s="7">
        <v>1531</v>
      </c>
      <c r="F574" s="8">
        <v>10</v>
      </c>
      <c r="G574" s="8">
        <v>20</v>
      </c>
      <c r="H574" s="8">
        <f t="shared" si="56"/>
        <v>30620</v>
      </c>
      <c r="I574" s="8">
        <v>3674.4</v>
      </c>
      <c r="J574" s="8">
        <f t="shared" si="57"/>
        <v>26945.599999999999</v>
      </c>
      <c r="K574" s="8">
        <v>15310</v>
      </c>
      <c r="L574" s="8">
        <f t="shared" si="58"/>
        <v>15310</v>
      </c>
      <c r="M574" s="9">
        <v>41974</v>
      </c>
      <c r="N574" s="7">
        <f t="shared" si="59"/>
        <v>12</v>
      </c>
      <c r="O574" s="10" t="str">
        <f t="shared" si="60"/>
        <v>December</v>
      </c>
      <c r="P574" s="10" t="str">
        <f t="shared" si="61"/>
        <v>2014</v>
      </c>
      <c r="Q574" s="8">
        <f>Table1[[#This Row],[Profit]]/Table1[[#This Row],[Units Sold]]</f>
        <v>10</v>
      </c>
      <c r="R574" s="27">
        <f>Table1[[#This Row],[Profit]]/Table1[[#This Row],[ Sales]]</f>
        <v>0.56818181818181823</v>
      </c>
      <c r="S574" s="11">
        <f>Table1[[#This Row],[Profit]]/Table1[[#This Row],[COGS]]</f>
        <v>1</v>
      </c>
      <c r="T574" s="7" t="str">
        <f t="shared" si="62"/>
        <v>low</v>
      </c>
      <c r="U574" s="7" t="str">
        <f>IF(OR(Table1[[#This Row],[Country]]="United states of America",Table1[[#This Row],[Country]]="Canada",Table1[[#This Row],[Country]]="Mexico"),"North America",IF(OR(Table1[[#This Row],[Country]]="France",Table1[[#This Row],[Country]]="Germany"),"Europe","other"))</f>
        <v>Europe</v>
      </c>
    </row>
    <row r="575" spans="1:21">
      <c r="A575" s="12" t="s">
        <v>16</v>
      </c>
      <c r="B575" s="12" t="s">
        <v>22</v>
      </c>
      <c r="C575" s="13" t="s">
        <v>31</v>
      </c>
      <c r="D575" s="13" t="s">
        <v>35</v>
      </c>
      <c r="E575" s="12">
        <v>1491</v>
      </c>
      <c r="F575" s="13">
        <v>250</v>
      </c>
      <c r="G575" s="13">
        <v>7</v>
      </c>
      <c r="H575" s="8">
        <f t="shared" si="56"/>
        <v>10437</v>
      </c>
      <c r="I575" s="13">
        <v>1252.44</v>
      </c>
      <c r="J575" s="8">
        <f t="shared" si="57"/>
        <v>9184.56</v>
      </c>
      <c r="K575" s="13">
        <v>7455</v>
      </c>
      <c r="L575" s="8">
        <f t="shared" si="58"/>
        <v>-362313</v>
      </c>
      <c r="M575" s="14">
        <v>41699</v>
      </c>
      <c r="N575" s="7">
        <f t="shared" si="59"/>
        <v>3</v>
      </c>
      <c r="O575" s="10" t="str">
        <f t="shared" si="60"/>
        <v>March</v>
      </c>
      <c r="P575" s="10" t="str">
        <f t="shared" si="61"/>
        <v>2014</v>
      </c>
      <c r="Q575" s="8">
        <f>Table1[[#This Row],[Profit]]/Table1[[#This Row],[Units Sold]]</f>
        <v>-243</v>
      </c>
      <c r="R575" s="27">
        <f>Table1[[#This Row],[Profit]]/Table1[[#This Row],[ Sales]]</f>
        <v>-39.448051948051948</v>
      </c>
      <c r="S575" s="11">
        <f>Table1[[#This Row],[Profit]]/Table1[[#This Row],[COGS]]</f>
        <v>-48.6</v>
      </c>
      <c r="T575" s="7" t="str">
        <f t="shared" si="62"/>
        <v>low</v>
      </c>
      <c r="U575" s="7" t="str">
        <f>IF(OR(Table1[[#This Row],[Country]]="United states of America",Table1[[#This Row],[Country]]="Canada",Table1[[#This Row],[Country]]="Mexico"),"North America",IF(OR(Table1[[#This Row],[Country]]="France",Table1[[#This Row],[Country]]="Germany"),"Europe","other"))</f>
        <v>Europe</v>
      </c>
    </row>
    <row r="576" spans="1:21">
      <c r="A576" s="7" t="s">
        <v>16</v>
      </c>
      <c r="B576" s="7" t="s">
        <v>20</v>
      </c>
      <c r="C576" s="8" t="s">
        <v>31</v>
      </c>
      <c r="D576" s="8" t="s">
        <v>35</v>
      </c>
      <c r="E576" s="7">
        <v>1531</v>
      </c>
      <c r="F576" s="8">
        <v>250</v>
      </c>
      <c r="G576" s="8">
        <v>20</v>
      </c>
      <c r="H576" s="8">
        <f t="shared" si="56"/>
        <v>30620</v>
      </c>
      <c r="I576" s="8">
        <v>3674.4</v>
      </c>
      <c r="J576" s="8">
        <f t="shared" si="57"/>
        <v>26945.599999999999</v>
      </c>
      <c r="K576" s="8">
        <v>15310</v>
      </c>
      <c r="L576" s="8">
        <f t="shared" si="58"/>
        <v>-352130</v>
      </c>
      <c r="M576" s="9">
        <v>41974</v>
      </c>
      <c r="N576" s="7">
        <f t="shared" si="59"/>
        <v>12</v>
      </c>
      <c r="O576" s="10" t="str">
        <f t="shared" si="60"/>
        <v>December</v>
      </c>
      <c r="P576" s="10" t="str">
        <f t="shared" si="61"/>
        <v>2014</v>
      </c>
      <c r="Q576" s="8">
        <f>Table1[[#This Row],[Profit]]/Table1[[#This Row],[Units Sold]]</f>
        <v>-230</v>
      </c>
      <c r="R576" s="27">
        <f>Table1[[#This Row],[Profit]]/Table1[[#This Row],[ Sales]]</f>
        <v>-13.068181818181818</v>
      </c>
      <c r="S576" s="11">
        <f>Table1[[#This Row],[Profit]]/Table1[[#This Row],[COGS]]</f>
        <v>-23</v>
      </c>
      <c r="T576" s="7" t="str">
        <f t="shared" si="62"/>
        <v>low</v>
      </c>
      <c r="U576" s="7" t="str">
        <f>IF(OR(Table1[[#This Row],[Country]]="United states of America",Table1[[#This Row],[Country]]="Canada",Table1[[#This Row],[Country]]="Mexico"),"North America",IF(OR(Table1[[#This Row],[Country]]="France",Table1[[#This Row],[Country]]="Germany"),"Europe","other"))</f>
        <v>Europe</v>
      </c>
    </row>
    <row r="577" spans="1:21">
      <c r="A577" s="12" t="s">
        <v>25</v>
      </c>
      <c r="B577" s="12" t="s">
        <v>17</v>
      </c>
      <c r="C577" s="13" t="s">
        <v>32</v>
      </c>
      <c r="D577" s="13" t="s">
        <v>35</v>
      </c>
      <c r="E577" s="12">
        <v>2761</v>
      </c>
      <c r="F577" s="13">
        <v>260</v>
      </c>
      <c r="G577" s="13">
        <v>12</v>
      </c>
      <c r="H577" s="8">
        <f t="shared" si="56"/>
        <v>33132</v>
      </c>
      <c r="I577" s="13">
        <v>3975.84</v>
      </c>
      <c r="J577" s="8">
        <f t="shared" si="57"/>
        <v>29156.16</v>
      </c>
      <c r="K577" s="13">
        <v>8283</v>
      </c>
      <c r="L577" s="8">
        <f t="shared" si="58"/>
        <v>-684728</v>
      </c>
      <c r="M577" s="14">
        <v>41518</v>
      </c>
      <c r="N577" s="7">
        <f t="shared" si="59"/>
        <v>9</v>
      </c>
      <c r="O577" s="10" t="str">
        <f t="shared" si="60"/>
        <v>September</v>
      </c>
      <c r="P577" s="10" t="str">
        <f t="shared" si="61"/>
        <v>2013</v>
      </c>
      <c r="Q577" s="8">
        <f>Table1[[#This Row],[Profit]]/Table1[[#This Row],[Units Sold]]</f>
        <v>-248</v>
      </c>
      <c r="R577" s="27">
        <f>Table1[[#This Row],[Profit]]/Table1[[#This Row],[ Sales]]</f>
        <v>-23.484848484848484</v>
      </c>
      <c r="S577" s="11">
        <f>Table1[[#This Row],[Profit]]/Table1[[#This Row],[COGS]]</f>
        <v>-82.666666666666671</v>
      </c>
      <c r="T577" s="7" t="str">
        <f t="shared" si="62"/>
        <v>low</v>
      </c>
      <c r="U577" s="7" t="str">
        <f>IF(OR(Table1[[#This Row],[Country]]="United states of America",Table1[[#This Row],[Country]]="Canada",Table1[[#This Row],[Country]]="Mexico"),"North America",IF(OR(Table1[[#This Row],[Country]]="France",Table1[[#This Row],[Country]]="Germany"),"Europe","other"))</f>
        <v>North America</v>
      </c>
    </row>
    <row r="578" spans="1:21">
      <c r="A578" s="7" t="s">
        <v>21</v>
      </c>
      <c r="B578" s="7" t="s">
        <v>28</v>
      </c>
      <c r="C578" s="8" t="s">
        <v>18</v>
      </c>
      <c r="D578" s="8" t="s">
        <v>35</v>
      </c>
      <c r="E578" s="7">
        <v>2567</v>
      </c>
      <c r="F578" s="8">
        <v>3</v>
      </c>
      <c r="G578" s="8">
        <v>15</v>
      </c>
      <c r="H578" s="8">
        <f t="shared" si="56"/>
        <v>38505</v>
      </c>
      <c r="I578" s="8">
        <v>5005.6499999999996</v>
      </c>
      <c r="J578" s="8">
        <f t="shared" si="57"/>
        <v>33499.35</v>
      </c>
      <c r="K578" s="8">
        <v>25670</v>
      </c>
      <c r="L578" s="8">
        <f t="shared" si="58"/>
        <v>30804</v>
      </c>
      <c r="M578" s="9">
        <v>41791</v>
      </c>
      <c r="N578" s="7">
        <f t="shared" si="59"/>
        <v>6</v>
      </c>
      <c r="O578" s="10" t="str">
        <f t="shared" si="60"/>
        <v>June</v>
      </c>
      <c r="P578" s="10" t="str">
        <f t="shared" si="61"/>
        <v>2014</v>
      </c>
      <c r="Q578" s="8">
        <f>Table1[[#This Row],[Profit]]/Table1[[#This Row],[Units Sold]]</f>
        <v>12</v>
      </c>
      <c r="R578" s="27">
        <f>Table1[[#This Row],[Profit]]/Table1[[#This Row],[ Sales]]</f>
        <v>0.91954022988505746</v>
      </c>
      <c r="S578" s="11">
        <f>Table1[[#This Row],[Profit]]/Table1[[#This Row],[COGS]]</f>
        <v>1.2</v>
      </c>
      <c r="T578" s="7" t="str">
        <f t="shared" si="62"/>
        <v>low</v>
      </c>
      <c r="U578" s="7" t="str">
        <f>IF(OR(Table1[[#This Row],[Country]]="United states of America",Table1[[#This Row],[Country]]="Canada",Table1[[#This Row],[Country]]="Mexico"),"North America",IF(OR(Table1[[#This Row],[Country]]="France",Table1[[#This Row],[Country]]="Germany"),"Europe","other"))</f>
        <v>North America</v>
      </c>
    </row>
    <row r="579" spans="1:21">
      <c r="A579" s="12" t="s">
        <v>21</v>
      </c>
      <c r="B579" s="12" t="s">
        <v>28</v>
      </c>
      <c r="C579" s="13" t="s">
        <v>31</v>
      </c>
      <c r="D579" s="13" t="s">
        <v>35</v>
      </c>
      <c r="E579" s="12">
        <v>2567</v>
      </c>
      <c r="F579" s="13">
        <v>250</v>
      </c>
      <c r="G579" s="13">
        <v>15</v>
      </c>
      <c r="H579" s="8">
        <f t="shared" ref="H579:H642" si="63">E579*G579</f>
        <v>38505</v>
      </c>
      <c r="I579" s="13">
        <v>5005.6499999999996</v>
      </c>
      <c r="J579" s="8">
        <f t="shared" ref="J579:J642" si="64">H579-I579</f>
        <v>33499.35</v>
      </c>
      <c r="K579" s="13">
        <v>25670</v>
      </c>
      <c r="L579" s="8">
        <f t="shared" ref="L579:L642" si="65">(E579*G579)-(E579*F579)</f>
        <v>-603245</v>
      </c>
      <c r="M579" s="14">
        <v>41791</v>
      </c>
      <c r="N579" s="7">
        <f t="shared" ref="N579:N642" si="66">MONTH(M579)</f>
        <v>6</v>
      </c>
      <c r="O579" s="10" t="str">
        <f t="shared" ref="O579:O642" si="67">TEXT(M579, "mmmm")</f>
        <v>June</v>
      </c>
      <c r="P579" s="10" t="str">
        <f t="shared" ref="P579:P642" si="68">TEXT(M579,"yyyy")</f>
        <v>2014</v>
      </c>
      <c r="Q579" s="8">
        <f>Table1[[#This Row],[Profit]]/Table1[[#This Row],[Units Sold]]</f>
        <v>-235</v>
      </c>
      <c r="R579" s="27">
        <f>Table1[[#This Row],[Profit]]/Table1[[#This Row],[ Sales]]</f>
        <v>-18.007662835249043</v>
      </c>
      <c r="S579" s="11">
        <f>Table1[[#This Row],[Profit]]/Table1[[#This Row],[COGS]]</f>
        <v>-23.5</v>
      </c>
      <c r="T579" s="7" t="str">
        <f t="shared" ref="T579:T642" si="69">IF(G579&lt;50,"low",IF(G579&lt;=200,"mid","high"))</f>
        <v>low</v>
      </c>
      <c r="U579" s="7" t="str">
        <f>IF(OR(Table1[[#This Row],[Country]]="United states of America",Table1[[#This Row],[Country]]="Canada",Table1[[#This Row],[Country]]="Mexico"),"North America",IF(OR(Table1[[#This Row],[Country]]="France",Table1[[#This Row],[Country]]="Germany"),"Europe","other"))</f>
        <v>North America</v>
      </c>
    </row>
    <row r="580" spans="1:21">
      <c r="A580" s="7" t="s">
        <v>16</v>
      </c>
      <c r="B580" s="7" t="s">
        <v>17</v>
      </c>
      <c r="C580" s="8" t="s">
        <v>18</v>
      </c>
      <c r="D580" s="8" t="s">
        <v>35</v>
      </c>
      <c r="E580" s="7">
        <v>923</v>
      </c>
      <c r="F580" s="8">
        <v>3</v>
      </c>
      <c r="G580" s="8">
        <v>350</v>
      </c>
      <c r="H580" s="8">
        <f t="shared" si="63"/>
        <v>323050</v>
      </c>
      <c r="I580" s="8">
        <v>41996.5</v>
      </c>
      <c r="J580" s="8">
        <f t="shared" si="64"/>
        <v>281053.5</v>
      </c>
      <c r="K580" s="8">
        <v>239980</v>
      </c>
      <c r="L580" s="8">
        <f t="shared" si="65"/>
        <v>320281</v>
      </c>
      <c r="M580" s="9">
        <v>41699</v>
      </c>
      <c r="N580" s="7">
        <f t="shared" si="66"/>
        <v>3</v>
      </c>
      <c r="O580" s="10" t="str">
        <f t="shared" si="67"/>
        <v>March</v>
      </c>
      <c r="P580" s="10" t="str">
        <f t="shared" si="68"/>
        <v>2014</v>
      </c>
      <c r="Q580" s="8">
        <f>Table1[[#This Row],[Profit]]/Table1[[#This Row],[Units Sold]]</f>
        <v>347</v>
      </c>
      <c r="R580" s="27">
        <f>Table1[[#This Row],[Profit]]/Table1[[#This Row],[ Sales]]</f>
        <v>1.1395730706075533</v>
      </c>
      <c r="S580" s="11">
        <f>Table1[[#This Row],[Profit]]/Table1[[#This Row],[COGS]]</f>
        <v>1.3346153846153845</v>
      </c>
      <c r="T580" s="7" t="str">
        <f t="shared" si="69"/>
        <v>high</v>
      </c>
      <c r="U580" s="7" t="str">
        <f>IF(OR(Table1[[#This Row],[Country]]="United states of America",Table1[[#This Row],[Country]]="Canada",Table1[[#This Row],[Country]]="Mexico"),"North America",IF(OR(Table1[[#This Row],[Country]]="France",Table1[[#This Row],[Country]]="Germany"),"Europe","other"))</f>
        <v>North America</v>
      </c>
    </row>
    <row r="581" spans="1:21">
      <c r="A581" s="12" t="s">
        <v>16</v>
      </c>
      <c r="B581" s="12" t="s">
        <v>22</v>
      </c>
      <c r="C581" s="13" t="s">
        <v>18</v>
      </c>
      <c r="D581" s="13" t="s">
        <v>35</v>
      </c>
      <c r="E581" s="12">
        <v>1790</v>
      </c>
      <c r="F581" s="13">
        <v>3</v>
      </c>
      <c r="G581" s="13">
        <v>350</v>
      </c>
      <c r="H581" s="8">
        <f t="shared" si="63"/>
        <v>626500</v>
      </c>
      <c r="I581" s="13">
        <v>81445</v>
      </c>
      <c r="J581" s="8">
        <f t="shared" si="64"/>
        <v>545055</v>
      </c>
      <c r="K581" s="13">
        <v>465400</v>
      </c>
      <c r="L581" s="8">
        <f t="shared" si="65"/>
        <v>621130</v>
      </c>
      <c r="M581" s="14">
        <v>41699</v>
      </c>
      <c r="N581" s="7">
        <f t="shared" si="66"/>
        <v>3</v>
      </c>
      <c r="O581" s="10" t="str">
        <f t="shared" si="67"/>
        <v>March</v>
      </c>
      <c r="P581" s="10" t="str">
        <f t="shared" si="68"/>
        <v>2014</v>
      </c>
      <c r="Q581" s="8">
        <f>Table1[[#This Row],[Profit]]/Table1[[#This Row],[Units Sold]]</f>
        <v>347</v>
      </c>
      <c r="R581" s="27">
        <f>Table1[[#This Row],[Profit]]/Table1[[#This Row],[ Sales]]</f>
        <v>1.1395730706075533</v>
      </c>
      <c r="S581" s="11">
        <f>Table1[[#This Row],[Profit]]/Table1[[#This Row],[COGS]]</f>
        <v>1.3346153846153845</v>
      </c>
      <c r="T581" s="7" t="str">
        <f t="shared" si="69"/>
        <v>high</v>
      </c>
      <c r="U581" s="7" t="str">
        <f>IF(OR(Table1[[#This Row],[Country]]="United states of America",Table1[[#This Row],[Country]]="Canada",Table1[[#This Row],[Country]]="Mexico"),"North America",IF(OR(Table1[[#This Row],[Country]]="France",Table1[[#This Row],[Country]]="Germany"),"Europe","other"))</f>
        <v>Europe</v>
      </c>
    </row>
    <row r="582" spans="1:21">
      <c r="A582" s="7" t="s">
        <v>16</v>
      </c>
      <c r="B582" s="7" t="s">
        <v>20</v>
      </c>
      <c r="C582" s="8" t="s">
        <v>18</v>
      </c>
      <c r="D582" s="8" t="s">
        <v>35</v>
      </c>
      <c r="E582" s="7">
        <v>442</v>
      </c>
      <c r="F582" s="8">
        <v>3</v>
      </c>
      <c r="G582" s="8">
        <v>20</v>
      </c>
      <c r="H582" s="8">
        <f t="shared" si="63"/>
        <v>8840</v>
      </c>
      <c r="I582" s="8">
        <v>1149.2</v>
      </c>
      <c r="J582" s="8">
        <f t="shared" si="64"/>
        <v>7690.8</v>
      </c>
      <c r="K582" s="8">
        <v>4420</v>
      </c>
      <c r="L582" s="8">
        <f t="shared" si="65"/>
        <v>7514</v>
      </c>
      <c r="M582" s="9">
        <v>41518</v>
      </c>
      <c r="N582" s="7">
        <f t="shared" si="66"/>
        <v>9</v>
      </c>
      <c r="O582" s="10" t="str">
        <f t="shared" si="67"/>
        <v>September</v>
      </c>
      <c r="P582" s="10" t="str">
        <f t="shared" si="68"/>
        <v>2013</v>
      </c>
      <c r="Q582" s="8">
        <f>Table1[[#This Row],[Profit]]/Table1[[#This Row],[Units Sold]]</f>
        <v>17</v>
      </c>
      <c r="R582" s="27">
        <f>Table1[[#This Row],[Profit]]/Table1[[#This Row],[ Sales]]</f>
        <v>0.97701149425287359</v>
      </c>
      <c r="S582" s="11">
        <f>Table1[[#This Row],[Profit]]/Table1[[#This Row],[COGS]]</f>
        <v>1.7</v>
      </c>
      <c r="T582" s="7" t="str">
        <f t="shared" si="69"/>
        <v>low</v>
      </c>
      <c r="U582" s="7" t="str">
        <f>IF(OR(Table1[[#This Row],[Country]]="United states of America",Table1[[#This Row],[Country]]="Canada",Table1[[#This Row],[Country]]="Mexico"),"North America",IF(OR(Table1[[#This Row],[Country]]="France",Table1[[#This Row],[Country]]="Germany"),"Europe","other"))</f>
        <v>Europe</v>
      </c>
    </row>
    <row r="583" spans="1:21">
      <c r="A583" s="12" t="s">
        <v>16</v>
      </c>
      <c r="B583" s="12" t="s">
        <v>28</v>
      </c>
      <c r="C583" s="13" t="s">
        <v>24</v>
      </c>
      <c r="D583" s="13" t="s">
        <v>35</v>
      </c>
      <c r="E583" s="12">
        <v>982.5</v>
      </c>
      <c r="F583" s="13">
        <v>5</v>
      </c>
      <c r="G583" s="13">
        <v>350</v>
      </c>
      <c r="H583" s="8">
        <f t="shared" si="63"/>
        <v>343875</v>
      </c>
      <c r="I583" s="13">
        <v>44703.75</v>
      </c>
      <c r="J583" s="8">
        <f t="shared" si="64"/>
        <v>299171.25</v>
      </c>
      <c r="K583" s="13">
        <v>255450</v>
      </c>
      <c r="L583" s="8">
        <f t="shared" si="65"/>
        <v>338962.5</v>
      </c>
      <c r="M583" s="14">
        <v>41640</v>
      </c>
      <c r="N583" s="7">
        <f t="shared" si="66"/>
        <v>1</v>
      </c>
      <c r="O583" s="10" t="str">
        <f t="shared" si="67"/>
        <v>January</v>
      </c>
      <c r="P583" s="10" t="str">
        <f t="shared" si="68"/>
        <v>2014</v>
      </c>
      <c r="Q583" s="8">
        <f>Table1[[#This Row],[Profit]]/Table1[[#This Row],[Units Sold]]</f>
        <v>345</v>
      </c>
      <c r="R583" s="27">
        <f>Table1[[#This Row],[Profit]]/Table1[[#This Row],[ Sales]]</f>
        <v>1.1330049261083743</v>
      </c>
      <c r="S583" s="11">
        <f>Table1[[#This Row],[Profit]]/Table1[[#This Row],[COGS]]</f>
        <v>1.3269230769230769</v>
      </c>
      <c r="T583" s="7" t="str">
        <f t="shared" si="69"/>
        <v>high</v>
      </c>
      <c r="U583" s="7" t="str">
        <f>IF(OR(Table1[[#This Row],[Country]]="United states of America",Table1[[#This Row],[Country]]="Canada",Table1[[#This Row],[Country]]="Mexico"),"North America",IF(OR(Table1[[#This Row],[Country]]="France",Table1[[#This Row],[Country]]="Germany"),"Europe","other"))</f>
        <v>North America</v>
      </c>
    </row>
    <row r="584" spans="1:21">
      <c r="A584" s="7" t="s">
        <v>16</v>
      </c>
      <c r="B584" s="7" t="s">
        <v>28</v>
      </c>
      <c r="C584" s="8" t="s">
        <v>24</v>
      </c>
      <c r="D584" s="8" t="s">
        <v>35</v>
      </c>
      <c r="E584" s="7">
        <v>1298</v>
      </c>
      <c r="F584" s="8">
        <v>5</v>
      </c>
      <c r="G584" s="8">
        <v>7</v>
      </c>
      <c r="H584" s="8">
        <f t="shared" si="63"/>
        <v>9086</v>
      </c>
      <c r="I584" s="8">
        <v>1181.18</v>
      </c>
      <c r="J584" s="8">
        <f t="shared" si="64"/>
        <v>7904.82</v>
      </c>
      <c r="K584" s="8">
        <v>6490</v>
      </c>
      <c r="L584" s="8">
        <f t="shared" si="65"/>
        <v>2596</v>
      </c>
      <c r="M584" s="9">
        <v>41671</v>
      </c>
      <c r="N584" s="7">
        <f t="shared" si="66"/>
        <v>2</v>
      </c>
      <c r="O584" s="10" t="str">
        <f t="shared" si="67"/>
        <v>February</v>
      </c>
      <c r="P584" s="10" t="str">
        <f t="shared" si="68"/>
        <v>2014</v>
      </c>
      <c r="Q584" s="8">
        <f>Table1[[#This Row],[Profit]]/Table1[[#This Row],[Units Sold]]</f>
        <v>2</v>
      </c>
      <c r="R584" s="27">
        <f>Table1[[#This Row],[Profit]]/Table1[[#This Row],[ Sales]]</f>
        <v>0.32840722495894908</v>
      </c>
      <c r="S584" s="11">
        <f>Table1[[#This Row],[Profit]]/Table1[[#This Row],[COGS]]</f>
        <v>0.4</v>
      </c>
      <c r="T584" s="7" t="str">
        <f t="shared" si="69"/>
        <v>low</v>
      </c>
      <c r="U584" s="7" t="str">
        <f>IF(OR(Table1[[#This Row],[Country]]="United states of America",Table1[[#This Row],[Country]]="Canada",Table1[[#This Row],[Country]]="Mexico"),"North America",IF(OR(Table1[[#This Row],[Country]]="France",Table1[[#This Row],[Country]]="Germany"),"Europe","other"))</f>
        <v>North America</v>
      </c>
    </row>
    <row r="585" spans="1:21">
      <c r="A585" s="12" t="s">
        <v>25</v>
      </c>
      <c r="B585" s="12" t="s">
        <v>23</v>
      </c>
      <c r="C585" s="13" t="s">
        <v>24</v>
      </c>
      <c r="D585" s="13" t="s">
        <v>35</v>
      </c>
      <c r="E585" s="12">
        <v>604</v>
      </c>
      <c r="F585" s="13">
        <v>5</v>
      </c>
      <c r="G585" s="13">
        <v>12</v>
      </c>
      <c r="H585" s="8">
        <f t="shared" si="63"/>
        <v>7248</v>
      </c>
      <c r="I585" s="13">
        <v>942.24</v>
      </c>
      <c r="J585" s="8">
        <f t="shared" si="64"/>
        <v>6305.76</v>
      </c>
      <c r="K585" s="13">
        <v>1812</v>
      </c>
      <c r="L585" s="8">
        <f t="shared" si="65"/>
        <v>4228</v>
      </c>
      <c r="M585" s="14">
        <v>41791</v>
      </c>
      <c r="N585" s="7">
        <f t="shared" si="66"/>
        <v>6</v>
      </c>
      <c r="O585" s="10" t="str">
        <f t="shared" si="67"/>
        <v>June</v>
      </c>
      <c r="P585" s="10" t="str">
        <f t="shared" si="68"/>
        <v>2014</v>
      </c>
      <c r="Q585" s="8">
        <f>Table1[[#This Row],[Profit]]/Table1[[#This Row],[Units Sold]]</f>
        <v>7</v>
      </c>
      <c r="R585" s="27">
        <f>Table1[[#This Row],[Profit]]/Table1[[#This Row],[ Sales]]</f>
        <v>0.67049808429118773</v>
      </c>
      <c r="S585" s="11">
        <f>Table1[[#This Row],[Profit]]/Table1[[#This Row],[COGS]]</f>
        <v>2.3333333333333335</v>
      </c>
      <c r="T585" s="7" t="str">
        <f t="shared" si="69"/>
        <v>low</v>
      </c>
      <c r="U585" s="7" t="str">
        <f>IF(OR(Table1[[#This Row],[Country]]="United states of America",Table1[[#This Row],[Country]]="Canada",Table1[[#This Row],[Country]]="Mexico"),"North America",IF(OR(Table1[[#This Row],[Country]]="France",Table1[[#This Row],[Country]]="Germany"),"Europe","other"))</f>
        <v>North America</v>
      </c>
    </row>
    <row r="586" spans="1:21">
      <c r="A586" s="7" t="s">
        <v>16</v>
      </c>
      <c r="B586" s="7" t="s">
        <v>23</v>
      </c>
      <c r="C586" s="8" t="s">
        <v>24</v>
      </c>
      <c r="D586" s="8" t="s">
        <v>35</v>
      </c>
      <c r="E586" s="7">
        <v>2255</v>
      </c>
      <c r="F586" s="8">
        <v>5</v>
      </c>
      <c r="G586" s="8">
        <v>20</v>
      </c>
      <c r="H586" s="8">
        <f t="shared" si="63"/>
        <v>45100</v>
      </c>
      <c r="I586" s="8">
        <v>5863</v>
      </c>
      <c r="J586" s="8">
        <f t="shared" si="64"/>
        <v>39237</v>
      </c>
      <c r="K586" s="8">
        <v>22550</v>
      </c>
      <c r="L586" s="8">
        <f t="shared" si="65"/>
        <v>33825</v>
      </c>
      <c r="M586" s="9">
        <v>41821</v>
      </c>
      <c r="N586" s="7">
        <f t="shared" si="66"/>
        <v>7</v>
      </c>
      <c r="O586" s="10" t="str">
        <f t="shared" si="67"/>
        <v>July</v>
      </c>
      <c r="P586" s="10" t="str">
        <f t="shared" si="68"/>
        <v>2014</v>
      </c>
      <c r="Q586" s="8">
        <f>Table1[[#This Row],[Profit]]/Table1[[#This Row],[Units Sold]]</f>
        <v>15</v>
      </c>
      <c r="R586" s="27">
        <f>Table1[[#This Row],[Profit]]/Table1[[#This Row],[ Sales]]</f>
        <v>0.86206896551724133</v>
      </c>
      <c r="S586" s="11">
        <f>Table1[[#This Row],[Profit]]/Table1[[#This Row],[COGS]]</f>
        <v>1.5</v>
      </c>
      <c r="T586" s="7" t="str">
        <f t="shared" si="69"/>
        <v>low</v>
      </c>
      <c r="U586" s="7" t="str">
        <f>IF(OR(Table1[[#This Row],[Country]]="United states of America",Table1[[#This Row],[Country]]="Canada",Table1[[#This Row],[Country]]="Mexico"),"North America",IF(OR(Table1[[#This Row],[Country]]="France",Table1[[#This Row],[Country]]="Germany"),"Europe","other"))</f>
        <v>North America</v>
      </c>
    </row>
    <row r="587" spans="1:21">
      <c r="A587" s="12" t="s">
        <v>16</v>
      </c>
      <c r="B587" s="12" t="s">
        <v>17</v>
      </c>
      <c r="C587" s="13" t="s">
        <v>24</v>
      </c>
      <c r="D587" s="13" t="s">
        <v>35</v>
      </c>
      <c r="E587" s="12">
        <v>1249</v>
      </c>
      <c r="F587" s="13">
        <v>5</v>
      </c>
      <c r="G587" s="13">
        <v>20</v>
      </c>
      <c r="H587" s="8">
        <f t="shared" si="63"/>
        <v>24980</v>
      </c>
      <c r="I587" s="13">
        <v>3247.4</v>
      </c>
      <c r="J587" s="8">
        <f t="shared" si="64"/>
        <v>21732.6</v>
      </c>
      <c r="K587" s="13">
        <v>12490</v>
      </c>
      <c r="L587" s="8">
        <f t="shared" si="65"/>
        <v>18735</v>
      </c>
      <c r="M587" s="14">
        <v>41913</v>
      </c>
      <c r="N587" s="7">
        <f t="shared" si="66"/>
        <v>10</v>
      </c>
      <c r="O587" s="10" t="str">
        <f t="shared" si="67"/>
        <v>October</v>
      </c>
      <c r="P587" s="10" t="str">
        <f t="shared" si="68"/>
        <v>2014</v>
      </c>
      <c r="Q587" s="8">
        <f>Table1[[#This Row],[Profit]]/Table1[[#This Row],[Units Sold]]</f>
        <v>15</v>
      </c>
      <c r="R587" s="27">
        <f>Table1[[#This Row],[Profit]]/Table1[[#This Row],[ Sales]]</f>
        <v>0.86206896551724144</v>
      </c>
      <c r="S587" s="11">
        <f>Table1[[#This Row],[Profit]]/Table1[[#This Row],[COGS]]</f>
        <v>1.5</v>
      </c>
      <c r="T587" s="7" t="str">
        <f t="shared" si="69"/>
        <v>low</v>
      </c>
      <c r="U587" s="7" t="str">
        <f>IF(OR(Table1[[#This Row],[Country]]="United states of America",Table1[[#This Row],[Country]]="Canada",Table1[[#This Row],[Country]]="Mexico"),"North America",IF(OR(Table1[[#This Row],[Country]]="France",Table1[[#This Row],[Country]]="Germany"),"Europe","other"))</f>
        <v>North America</v>
      </c>
    </row>
    <row r="588" spans="1:21">
      <c r="A588" s="7" t="s">
        <v>16</v>
      </c>
      <c r="B588" s="7" t="s">
        <v>28</v>
      </c>
      <c r="C588" s="8" t="s">
        <v>29</v>
      </c>
      <c r="D588" s="8" t="s">
        <v>35</v>
      </c>
      <c r="E588" s="7">
        <v>1438.5</v>
      </c>
      <c r="F588" s="8">
        <v>10</v>
      </c>
      <c r="G588" s="8">
        <v>7</v>
      </c>
      <c r="H588" s="8">
        <f t="shared" si="63"/>
        <v>10069.5</v>
      </c>
      <c r="I588" s="8">
        <v>1309.0350000000001</v>
      </c>
      <c r="J588" s="8">
        <f t="shared" si="64"/>
        <v>8760.4650000000001</v>
      </c>
      <c r="K588" s="8">
        <v>7192.5</v>
      </c>
      <c r="L588" s="8">
        <f t="shared" si="65"/>
        <v>-4315.5</v>
      </c>
      <c r="M588" s="9">
        <v>41640</v>
      </c>
      <c r="N588" s="7">
        <f t="shared" si="66"/>
        <v>1</v>
      </c>
      <c r="O588" s="10" t="str">
        <f t="shared" si="67"/>
        <v>January</v>
      </c>
      <c r="P588" s="10" t="str">
        <f t="shared" si="68"/>
        <v>2014</v>
      </c>
      <c r="Q588" s="8">
        <f>Table1[[#This Row],[Profit]]/Table1[[#This Row],[Units Sold]]</f>
        <v>-3</v>
      </c>
      <c r="R588" s="27">
        <f>Table1[[#This Row],[Profit]]/Table1[[#This Row],[ Sales]]</f>
        <v>-0.49261083743842365</v>
      </c>
      <c r="S588" s="11">
        <f>Table1[[#This Row],[Profit]]/Table1[[#This Row],[COGS]]</f>
        <v>-0.6</v>
      </c>
      <c r="T588" s="7" t="str">
        <f t="shared" si="69"/>
        <v>low</v>
      </c>
      <c r="U588" s="7" t="str">
        <f>IF(OR(Table1[[#This Row],[Country]]="United states of America",Table1[[#This Row],[Country]]="Canada",Table1[[#This Row],[Country]]="Mexico"),"North America",IF(OR(Table1[[#This Row],[Country]]="France",Table1[[#This Row],[Country]]="Germany"),"Europe","other"))</f>
        <v>North America</v>
      </c>
    </row>
    <row r="589" spans="1:21">
      <c r="A589" s="12" t="s">
        <v>27</v>
      </c>
      <c r="B589" s="12" t="s">
        <v>20</v>
      </c>
      <c r="C589" s="13" t="s">
        <v>29</v>
      </c>
      <c r="D589" s="13" t="s">
        <v>35</v>
      </c>
      <c r="E589" s="12">
        <v>807</v>
      </c>
      <c r="F589" s="13">
        <v>10</v>
      </c>
      <c r="G589" s="13">
        <v>300</v>
      </c>
      <c r="H589" s="8">
        <f t="shared" si="63"/>
        <v>242100</v>
      </c>
      <c r="I589" s="13">
        <v>31473</v>
      </c>
      <c r="J589" s="8">
        <f t="shared" si="64"/>
        <v>210627</v>
      </c>
      <c r="K589" s="13">
        <v>201750</v>
      </c>
      <c r="L589" s="8">
        <f t="shared" si="65"/>
        <v>234030</v>
      </c>
      <c r="M589" s="14">
        <v>41640</v>
      </c>
      <c r="N589" s="7">
        <f t="shared" si="66"/>
        <v>1</v>
      </c>
      <c r="O589" s="10" t="str">
        <f t="shared" si="67"/>
        <v>January</v>
      </c>
      <c r="P589" s="10" t="str">
        <f t="shared" si="68"/>
        <v>2014</v>
      </c>
      <c r="Q589" s="8">
        <f>Table1[[#This Row],[Profit]]/Table1[[#This Row],[Units Sold]]</f>
        <v>290</v>
      </c>
      <c r="R589" s="27">
        <f>Table1[[#This Row],[Profit]]/Table1[[#This Row],[ Sales]]</f>
        <v>1.1111111111111112</v>
      </c>
      <c r="S589" s="11">
        <f>Table1[[#This Row],[Profit]]/Table1[[#This Row],[COGS]]</f>
        <v>1.1599999999999999</v>
      </c>
      <c r="T589" s="7" t="str">
        <f t="shared" si="69"/>
        <v>high</v>
      </c>
      <c r="U589" s="7" t="str">
        <f>IF(OR(Table1[[#This Row],[Country]]="United states of America",Table1[[#This Row],[Country]]="Canada",Table1[[#This Row],[Country]]="Mexico"),"North America",IF(OR(Table1[[#This Row],[Country]]="France",Table1[[#This Row],[Country]]="Germany"),"Europe","other"))</f>
        <v>Europe</v>
      </c>
    </row>
    <row r="590" spans="1:21">
      <c r="A590" s="7" t="s">
        <v>16</v>
      </c>
      <c r="B590" s="7" t="s">
        <v>28</v>
      </c>
      <c r="C590" s="8" t="s">
        <v>29</v>
      </c>
      <c r="D590" s="8" t="s">
        <v>35</v>
      </c>
      <c r="E590" s="7">
        <v>2641</v>
      </c>
      <c r="F590" s="8">
        <v>10</v>
      </c>
      <c r="G590" s="8">
        <v>20</v>
      </c>
      <c r="H590" s="8">
        <f t="shared" si="63"/>
        <v>52820</v>
      </c>
      <c r="I590" s="8">
        <v>6866.6</v>
      </c>
      <c r="J590" s="8">
        <f t="shared" si="64"/>
        <v>45953.4</v>
      </c>
      <c r="K590" s="8">
        <v>26410</v>
      </c>
      <c r="L590" s="8">
        <f t="shared" si="65"/>
        <v>26410</v>
      </c>
      <c r="M590" s="9">
        <v>41671</v>
      </c>
      <c r="N590" s="7">
        <f t="shared" si="66"/>
        <v>2</v>
      </c>
      <c r="O590" s="10" t="str">
        <f t="shared" si="67"/>
        <v>February</v>
      </c>
      <c r="P590" s="10" t="str">
        <f t="shared" si="68"/>
        <v>2014</v>
      </c>
      <c r="Q590" s="8">
        <f>Table1[[#This Row],[Profit]]/Table1[[#This Row],[Units Sold]]</f>
        <v>10</v>
      </c>
      <c r="R590" s="27">
        <f>Table1[[#This Row],[Profit]]/Table1[[#This Row],[ Sales]]</f>
        <v>0.57471264367816088</v>
      </c>
      <c r="S590" s="11">
        <f>Table1[[#This Row],[Profit]]/Table1[[#This Row],[COGS]]</f>
        <v>1</v>
      </c>
      <c r="T590" s="7" t="str">
        <f t="shared" si="69"/>
        <v>low</v>
      </c>
      <c r="U590" s="7" t="str">
        <f>IF(OR(Table1[[#This Row],[Country]]="United states of America",Table1[[#This Row],[Country]]="Canada",Table1[[#This Row],[Country]]="Mexico"),"North America",IF(OR(Table1[[#This Row],[Country]]="France",Table1[[#This Row],[Country]]="Germany"),"Europe","other"))</f>
        <v>North America</v>
      </c>
    </row>
    <row r="591" spans="1:21">
      <c r="A591" s="12" t="s">
        <v>16</v>
      </c>
      <c r="B591" s="12" t="s">
        <v>20</v>
      </c>
      <c r="C591" s="13" t="s">
        <v>29</v>
      </c>
      <c r="D591" s="13" t="s">
        <v>35</v>
      </c>
      <c r="E591" s="12">
        <v>2708</v>
      </c>
      <c r="F591" s="13">
        <v>10</v>
      </c>
      <c r="G591" s="13">
        <v>20</v>
      </c>
      <c r="H591" s="8">
        <f t="shared" si="63"/>
        <v>54160</v>
      </c>
      <c r="I591" s="13">
        <v>7040.8</v>
      </c>
      <c r="J591" s="8">
        <f t="shared" si="64"/>
        <v>47119.199999999997</v>
      </c>
      <c r="K591" s="13">
        <v>27080</v>
      </c>
      <c r="L591" s="8">
        <f t="shared" si="65"/>
        <v>27080</v>
      </c>
      <c r="M591" s="14">
        <v>41671</v>
      </c>
      <c r="N591" s="7">
        <f t="shared" si="66"/>
        <v>2</v>
      </c>
      <c r="O591" s="10" t="str">
        <f t="shared" si="67"/>
        <v>February</v>
      </c>
      <c r="P591" s="10" t="str">
        <f t="shared" si="68"/>
        <v>2014</v>
      </c>
      <c r="Q591" s="8">
        <f>Table1[[#This Row],[Profit]]/Table1[[#This Row],[Units Sold]]</f>
        <v>10</v>
      </c>
      <c r="R591" s="27">
        <f>Table1[[#This Row],[Profit]]/Table1[[#This Row],[ Sales]]</f>
        <v>0.57471264367816099</v>
      </c>
      <c r="S591" s="11">
        <f>Table1[[#This Row],[Profit]]/Table1[[#This Row],[COGS]]</f>
        <v>1</v>
      </c>
      <c r="T591" s="7" t="str">
        <f t="shared" si="69"/>
        <v>low</v>
      </c>
      <c r="U591" s="7" t="str">
        <f>IF(OR(Table1[[#This Row],[Country]]="United states of America",Table1[[#This Row],[Country]]="Canada",Table1[[#This Row],[Country]]="Mexico"),"North America",IF(OR(Table1[[#This Row],[Country]]="France",Table1[[#This Row],[Country]]="Germany"),"Europe","other"))</f>
        <v>Europe</v>
      </c>
    </row>
    <row r="592" spans="1:21">
      <c r="A592" s="7" t="s">
        <v>16</v>
      </c>
      <c r="B592" s="7" t="s">
        <v>17</v>
      </c>
      <c r="C592" s="8" t="s">
        <v>29</v>
      </c>
      <c r="D592" s="8" t="s">
        <v>35</v>
      </c>
      <c r="E592" s="7">
        <v>2632</v>
      </c>
      <c r="F592" s="8">
        <v>10</v>
      </c>
      <c r="G592" s="8">
        <v>350</v>
      </c>
      <c r="H592" s="8">
        <f t="shared" si="63"/>
        <v>921200</v>
      </c>
      <c r="I592" s="8">
        <v>119756</v>
      </c>
      <c r="J592" s="8">
        <f t="shared" si="64"/>
        <v>801444</v>
      </c>
      <c r="K592" s="8">
        <v>684320</v>
      </c>
      <c r="L592" s="8">
        <f t="shared" si="65"/>
        <v>894880</v>
      </c>
      <c r="M592" s="9">
        <v>41791</v>
      </c>
      <c r="N592" s="7">
        <f t="shared" si="66"/>
        <v>6</v>
      </c>
      <c r="O592" s="10" t="str">
        <f t="shared" si="67"/>
        <v>June</v>
      </c>
      <c r="P592" s="10" t="str">
        <f t="shared" si="68"/>
        <v>2014</v>
      </c>
      <c r="Q592" s="8">
        <f>Table1[[#This Row],[Profit]]/Table1[[#This Row],[Units Sold]]</f>
        <v>340</v>
      </c>
      <c r="R592" s="27">
        <f>Table1[[#This Row],[Profit]]/Table1[[#This Row],[ Sales]]</f>
        <v>1.1165845648604269</v>
      </c>
      <c r="S592" s="11">
        <f>Table1[[#This Row],[Profit]]/Table1[[#This Row],[COGS]]</f>
        <v>1.3076923076923077</v>
      </c>
      <c r="T592" s="7" t="str">
        <f t="shared" si="69"/>
        <v>high</v>
      </c>
      <c r="U592" s="7" t="str">
        <f>IF(OR(Table1[[#This Row],[Country]]="United states of America",Table1[[#This Row],[Country]]="Canada",Table1[[#This Row],[Country]]="Mexico"),"North America",IF(OR(Table1[[#This Row],[Country]]="France",Table1[[#This Row],[Country]]="Germany"),"Europe","other"))</f>
        <v>North America</v>
      </c>
    </row>
    <row r="593" spans="1:21">
      <c r="A593" s="12" t="s">
        <v>26</v>
      </c>
      <c r="B593" s="12" t="s">
        <v>17</v>
      </c>
      <c r="C593" s="13" t="s">
        <v>29</v>
      </c>
      <c r="D593" s="13" t="s">
        <v>35</v>
      </c>
      <c r="E593" s="12">
        <v>1583</v>
      </c>
      <c r="F593" s="13">
        <v>10</v>
      </c>
      <c r="G593" s="13">
        <v>125</v>
      </c>
      <c r="H593" s="8">
        <f t="shared" si="63"/>
        <v>197875</v>
      </c>
      <c r="I593" s="13">
        <v>25723.75</v>
      </c>
      <c r="J593" s="8">
        <f t="shared" si="64"/>
        <v>172151.25</v>
      </c>
      <c r="K593" s="13">
        <v>189960</v>
      </c>
      <c r="L593" s="8">
        <f t="shared" si="65"/>
        <v>182045</v>
      </c>
      <c r="M593" s="14">
        <v>41791</v>
      </c>
      <c r="N593" s="7">
        <f t="shared" si="66"/>
        <v>6</v>
      </c>
      <c r="O593" s="10" t="str">
        <f t="shared" si="67"/>
        <v>June</v>
      </c>
      <c r="P593" s="10" t="str">
        <f t="shared" si="68"/>
        <v>2014</v>
      </c>
      <c r="Q593" s="8">
        <f>Table1[[#This Row],[Profit]]/Table1[[#This Row],[Units Sold]]</f>
        <v>115</v>
      </c>
      <c r="R593" s="27">
        <f>Table1[[#This Row],[Profit]]/Table1[[#This Row],[ Sales]]</f>
        <v>1.0574712643678161</v>
      </c>
      <c r="S593" s="11">
        <f>Table1[[#This Row],[Profit]]/Table1[[#This Row],[COGS]]</f>
        <v>0.95833333333333337</v>
      </c>
      <c r="T593" s="7" t="str">
        <f t="shared" si="69"/>
        <v>mid</v>
      </c>
      <c r="U593" s="7" t="str">
        <f>IF(OR(Table1[[#This Row],[Country]]="United states of America",Table1[[#This Row],[Country]]="Canada",Table1[[#This Row],[Country]]="Mexico"),"North America",IF(OR(Table1[[#This Row],[Country]]="France",Table1[[#This Row],[Country]]="Germany"),"Europe","other"))</f>
        <v>North America</v>
      </c>
    </row>
    <row r="594" spans="1:21">
      <c r="A594" s="7" t="s">
        <v>25</v>
      </c>
      <c r="B594" s="7" t="s">
        <v>23</v>
      </c>
      <c r="C594" s="8" t="s">
        <v>29</v>
      </c>
      <c r="D594" s="8" t="s">
        <v>35</v>
      </c>
      <c r="E594" s="7">
        <v>571</v>
      </c>
      <c r="F594" s="8">
        <v>10</v>
      </c>
      <c r="G594" s="8">
        <v>12</v>
      </c>
      <c r="H594" s="8">
        <f t="shared" si="63"/>
        <v>6852</v>
      </c>
      <c r="I594" s="8">
        <v>890.76</v>
      </c>
      <c r="J594" s="8">
        <f t="shared" si="64"/>
        <v>5961.24</v>
      </c>
      <c r="K594" s="8">
        <v>1713</v>
      </c>
      <c r="L594" s="8">
        <f t="shared" si="65"/>
        <v>1142</v>
      </c>
      <c r="M594" s="9">
        <v>41821</v>
      </c>
      <c r="N594" s="7">
        <f t="shared" si="66"/>
        <v>7</v>
      </c>
      <c r="O594" s="10" t="str">
        <f t="shared" si="67"/>
        <v>July</v>
      </c>
      <c r="P594" s="10" t="str">
        <f t="shared" si="68"/>
        <v>2014</v>
      </c>
      <c r="Q594" s="8">
        <f>Table1[[#This Row],[Profit]]/Table1[[#This Row],[Units Sold]]</f>
        <v>2</v>
      </c>
      <c r="R594" s="27">
        <f>Table1[[#This Row],[Profit]]/Table1[[#This Row],[ Sales]]</f>
        <v>0.19157088122605365</v>
      </c>
      <c r="S594" s="11">
        <f>Table1[[#This Row],[Profit]]/Table1[[#This Row],[COGS]]</f>
        <v>0.66666666666666663</v>
      </c>
      <c r="T594" s="7" t="str">
        <f t="shared" si="69"/>
        <v>low</v>
      </c>
      <c r="U594" s="7" t="str">
        <f>IF(OR(Table1[[#This Row],[Country]]="United states of America",Table1[[#This Row],[Country]]="Canada",Table1[[#This Row],[Country]]="Mexico"),"North America",IF(OR(Table1[[#This Row],[Country]]="France",Table1[[#This Row],[Country]]="Germany"),"Europe","other"))</f>
        <v>North America</v>
      </c>
    </row>
    <row r="595" spans="1:21">
      <c r="A595" s="12" t="s">
        <v>16</v>
      </c>
      <c r="B595" s="12" t="s">
        <v>22</v>
      </c>
      <c r="C595" s="13" t="s">
        <v>29</v>
      </c>
      <c r="D595" s="13" t="s">
        <v>35</v>
      </c>
      <c r="E595" s="12">
        <v>2696</v>
      </c>
      <c r="F595" s="13">
        <v>10</v>
      </c>
      <c r="G595" s="13">
        <v>7</v>
      </c>
      <c r="H595" s="8">
        <f t="shared" si="63"/>
        <v>18872</v>
      </c>
      <c r="I595" s="13">
        <v>2453.36</v>
      </c>
      <c r="J595" s="8">
        <f t="shared" si="64"/>
        <v>16418.64</v>
      </c>
      <c r="K595" s="13">
        <v>13480</v>
      </c>
      <c r="L595" s="8">
        <f t="shared" si="65"/>
        <v>-8088</v>
      </c>
      <c r="M595" s="14">
        <v>41852</v>
      </c>
      <c r="N595" s="7">
        <f t="shared" si="66"/>
        <v>8</v>
      </c>
      <c r="O595" s="10" t="str">
        <f t="shared" si="67"/>
        <v>August</v>
      </c>
      <c r="P595" s="10" t="str">
        <f t="shared" si="68"/>
        <v>2014</v>
      </c>
      <c r="Q595" s="8">
        <f>Table1[[#This Row],[Profit]]/Table1[[#This Row],[Units Sold]]</f>
        <v>-3</v>
      </c>
      <c r="R595" s="27">
        <f>Table1[[#This Row],[Profit]]/Table1[[#This Row],[ Sales]]</f>
        <v>-0.49261083743842365</v>
      </c>
      <c r="S595" s="11">
        <f>Table1[[#This Row],[Profit]]/Table1[[#This Row],[COGS]]</f>
        <v>-0.6</v>
      </c>
      <c r="T595" s="7" t="str">
        <f t="shared" si="69"/>
        <v>low</v>
      </c>
      <c r="U595" s="7" t="str">
        <f>IF(OR(Table1[[#This Row],[Country]]="United states of America",Table1[[#This Row],[Country]]="Canada",Table1[[#This Row],[Country]]="Mexico"),"North America",IF(OR(Table1[[#This Row],[Country]]="France",Table1[[#This Row],[Country]]="Germany"),"Europe","other"))</f>
        <v>Europe</v>
      </c>
    </row>
    <row r="596" spans="1:21">
      <c r="A596" s="7" t="s">
        <v>21</v>
      </c>
      <c r="B596" s="7" t="s">
        <v>17</v>
      </c>
      <c r="C596" s="8" t="s">
        <v>29</v>
      </c>
      <c r="D596" s="8" t="s">
        <v>35</v>
      </c>
      <c r="E596" s="7">
        <v>1565</v>
      </c>
      <c r="F596" s="8">
        <v>10</v>
      </c>
      <c r="G596" s="8">
        <v>15</v>
      </c>
      <c r="H596" s="8">
        <f t="shared" si="63"/>
        <v>23475</v>
      </c>
      <c r="I596" s="8">
        <v>3051.75</v>
      </c>
      <c r="J596" s="8">
        <f t="shared" si="64"/>
        <v>20423.25</v>
      </c>
      <c r="K596" s="8">
        <v>15650</v>
      </c>
      <c r="L596" s="8">
        <f t="shared" si="65"/>
        <v>7825</v>
      </c>
      <c r="M596" s="9">
        <v>41913</v>
      </c>
      <c r="N596" s="7">
        <f t="shared" si="66"/>
        <v>10</v>
      </c>
      <c r="O596" s="10" t="str">
        <f t="shared" si="67"/>
        <v>October</v>
      </c>
      <c r="P596" s="10" t="str">
        <f t="shared" si="68"/>
        <v>2014</v>
      </c>
      <c r="Q596" s="8">
        <f>Table1[[#This Row],[Profit]]/Table1[[#This Row],[Units Sold]]</f>
        <v>5</v>
      </c>
      <c r="R596" s="27">
        <f>Table1[[#This Row],[Profit]]/Table1[[#This Row],[ Sales]]</f>
        <v>0.38314176245210729</v>
      </c>
      <c r="S596" s="11">
        <f>Table1[[#This Row],[Profit]]/Table1[[#This Row],[COGS]]</f>
        <v>0.5</v>
      </c>
      <c r="T596" s="7" t="str">
        <f t="shared" si="69"/>
        <v>low</v>
      </c>
      <c r="U596" s="7" t="str">
        <f>IF(OR(Table1[[#This Row],[Country]]="United states of America",Table1[[#This Row],[Country]]="Canada",Table1[[#This Row],[Country]]="Mexico"),"North America",IF(OR(Table1[[#This Row],[Country]]="France",Table1[[#This Row],[Country]]="Germany"),"Europe","other"))</f>
        <v>North America</v>
      </c>
    </row>
    <row r="597" spans="1:21">
      <c r="A597" s="12" t="s">
        <v>16</v>
      </c>
      <c r="B597" s="12" t="s">
        <v>17</v>
      </c>
      <c r="C597" s="13" t="s">
        <v>29</v>
      </c>
      <c r="D597" s="13" t="s">
        <v>35</v>
      </c>
      <c r="E597" s="12">
        <v>1249</v>
      </c>
      <c r="F597" s="13">
        <v>10</v>
      </c>
      <c r="G597" s="13">
        <v>20</v>
      </c>
      <c r="H597" s="8">
        <f t="shared" si="63"/>
        <v>24980</v>
      </c>
      <c r="I597" s="13">
        <v>3247.4</v>
      </c>
      <c r="J597" s="8">
        <f t="shared" si="64"/>
        <v>21732.6</v>
      </c>
      <c r="K597" s="13">
        <v>12490</v>
      </c>
      <c r="L597" s="8">
        <f t="shared" si="65"/>
        <v>12490</v>
      </c>
      <c r="M597" s="14">
        <v>41913</v>
      </c>
      <c r="N597" s="7">
        <f t="shared" si="66"/>
        <v>10</v>
      </c>
      <c r="O597" s="10" t="str">
        <f t="shared" si="67"/>
        <v>October</v>
      </c>
      <c r="P597" s="10" t="str">
        <f t="shared" si="68"/>
        <v>2014</v>
      </c>
      <c r="Q597" s="8">
        <f>Table1[[#This Row],[Profit]]/Table1[[#This Row],[Units Sold]]</f>
        <v>10</v>
      </c>
      <c r="R597" s="27">
        <f>Table1[[#This Row],[Profit]]/Table1[[#This Row],[ Sales]]</f>
        <v>0.57471264367816099</v>
      </c>
      <c r="S597" s="11">
        <f>Table1[[#This Row],[Profit]]/Table1[[#This Row],[COGS]]</f>
        <v>1</v>
      </c>
      <c r="T597" s="7" t="str">
        <f t="shared" si="69"/>
        <v>low</v>
      </c>
      <c r="U597" s="7" t="str">
        <f>IF(OR(Table1[[#This Row],[Country]]="United states of America",Table1[[#This Row],[Country]]="Canada",Table1[[#This Row],[Country]]="Mexico"),"North America",IF(OR(Table1[[#This Row],[Country]]="France",Table1[[#This Row],[Country]]="Germany"),"Europe","other"))</f>
        <v>North America</v>
      </c>
    </row>
    <row r="598" spans="1:21">
      <c r="A598" s="7" t="s">
        <v>16</v>
      </c>
      <c r="B598" s="7" t="s">
        <v>20</v>
      </c>
      <c r="C598" s="8" t="s">
        <v>29</v>
      </c>
      <c r="D598" s="8" t="s">
        <v>35</v>
      </c>
      <c r="E598" s="7">
        <v>357</v>
      </c>
      <c r="F598" s="8">
        <v>10</v>
      </c>
      <c r="G598" s="8">
        <v>350</v>
      </c>
      <c r="H598" s="8">
        <f t="shared" si="63"/>
        <v>124950</v>
      </c>
      <c r="I598" s="8">
        <v>16243.5</v>
      </c>
      <c r="J598" s="8">
        <f t="shared" si="64"/>
        <v>108706.5</v>
      </c>
      <c r="K598" s="8">
        <v>92820</v>
      </c>
      <c r="L598" s="8">
        <f t="shared" si="65"/>
        <v>121380</v>
      </c>
      <c r="M598" s="9">
        <v>41944</v>
      </c>
      <c r="N598" s="7">
        <f t="shared" si="66"/>
        <v>11</v>
      </c>
      <c r="O598" s="10" t="str">
        <f t="shared" si="67"/>
        <v>November</v>
      </c>
      <c r="P598" s="10" t="str">
        <f t="shared" si="68"/>
        <v>2014</v>
      </c>
      <c r="Q598" s="8">
        <f>Table1[[#This Row],[Profit]]/Table1[[#This Row],[Units Sold]]</f>
        <v>340</v>
      </c>
      <c r="R598" s="27">
        <f>Table1[[#This Row],[Profit]]/Table1[[#This Row],[ Sales]]</f>
        <v>1.1165845648604269</v>
      </c>
      <c r="S598" s="11">
        <f>Table1[[#This Row],[Profit]]/Table1[[#This Row],[COGS]]</f>
        <v>1.3076923076923077</v>
      </c>
      <c r="T598" s="7" t="str">
        <f t="shared" si="69"/>
        <v>high</v>
      </c>
      <c r="U598" s="7" t="str">
        <f>IF(OR(Table1[[#This Row],[Country]]="United states of America",Table1[[#This Row],[Country]]="Canada",Table1[[#This Row],[Country]]="Mexico"),"North America",IF(OR(Table1[[#This Row],[Country]]="France",Table1[[#This Row],[Country]]="Germany"),"Europe","other"))</f>
        <v>Europe</v>
      </c>
    </row>
    <row r="599" spans="1:21">
      <c r="A599" s="12" t="s">
        <v>25</v>
      </c>
      <c r="B599" s="12" t="s">
        <v>20</v>
      </c>
      <c r="C599" s="13" t="s">
        <v>29</v>
      </c>
      <c r="D599" s="13" t="s">
        <v>35</v>
      </c>
      <c r="E599" s="12">
        <v>1013</v>
      </c>
      <c r="F599" s="13">
        <v>10</v>
      </c>
      <c r="G599" s="13">
        <v>12</v>
      </c>
      <c r="H599" s="8">
        <f t="shared" si="63"/>
        <v>12156</v>
      </c>
      <c r="I599" s="13">
        <v>1580.28</v>
      </c>
      <c r="J599" s="8">
        <f t="shared" si="64"/>
        <v>10575.72</v>
      </c>
      <c r="K599" s="13">
        <v>3039</v>
      </c>
      <c r="L599" s="8">
        <f t="shared" si="65"/>
        <v>2026</v>
      </c>
      <c r="M599" s="14">
        <v>41974</v>
      </c>
      <c r="N599" s="7">
        <f t="shared" si="66"/>
        <v>12</v>
      </c>
      <c r="O599" s="10" t="str">
        <f t="shared" si="67"/>
        <v>December</v>
      </c>
      <c r="P599" s="10" t="str">
        <f t="shared" si="68"/>
        <v>2014</v>
      </c>
      <c r="Q599" s="8">
        <f>Table1[[#This Row],[Profit]]/Table1[[#This Row],[Units Sold]]</f>
        <v>2</v>
      </c>
      <c r="R599" s="27">
        <f>Table1[[#This Row],[Profit]]/Table1[[#This Row],[ Sales]]</f>
        <v>0.19157088122605365</v>
      </c>
      <c r="S599" s="11">
        <f>Table1[[#This Row],[Profit]]/Table1[[#This Row],[COGS]]</f>
        <v>0.66666666666666663</v>
      </c>
      <c r="T599" s="7" t="str">
        <f t="shared" si="69"/>
        <v>low</v>
      </c>
      <c r="U599" s="7" t="str">
        <f>IF(OR(Table1[[#This Row],[Country]]="United states of America",Table1[[#This Row],[Country]]="Canada",Table1[[#This Row],[Country]]="Mexico"),"North America",IF(OR(Table1[[#This Row],[Country]]="France",Table1[[#This Row],[Country]]="Germany"),"Europe","other"))</f>
        <v>Europe</v>
      </c>
    </row>
    <row r="600" spans="1:21">
      <c r="A600" s="7" t="s">
        <v>21</v>
      </c>
      <c r="B600" s="7" t="s">
        <v>22</v>
      </c>
      <c r="C600" s="8" t="s">
        <v>30</v>
      </c>
      <c r="D600" s="8" t="s">
        <v>35</v>
      </c>
      <c r="E600" s="7">
        <v>3997.5</v>
      </c>
      <c r="F600" s="8">
        <v>120</v>
      </c>
      <c r="G600" s="8">
        <v>15</v>
      </c>
      <c r="H600" s="8">
        <f t="shared" si="63"/>
        <v>59962.5</v>
      </c>
      <c r="I600" s="8">
        <v>7795.125</v>
      </c>
      <c r="J600" s="8">
        <f t="shared" si="64"/>
        <v>52167.375</v>
      </c>
      <c r="K600" s="8">
        <v>39975</v>
      </c>
      <c r="L600" s="8">
        <f t="shared" si="65"/>
        <v>-419737.5</v>
      </c>
      <c r="M600" s="9">
        <v>41640</v>
      </c>
      <c r="N600" s="7">
        <f t="shared" si="66"/>
        <v>1</v>
      </c>
      <c r="O600" s="10" t="str">
        <f t="shared" si="67"/>
        <v>January</v>
      </c>
      <c r="P600" s="10" t="str">
        <f t="shared" si="68"/>
        <v>2014</v>
      </c>
      <c r="Q600" s="8">
        <f>Table1[[#This Row],[Profit]]/Table1[[#This Row],[Units Sold]]</f>
        <v>-105</v>
      </c>
      <c r="R600" s="27">
        <f>Table1[[#This Row],[Profit]]/Table1[[#This Row],[ Sales]]</f>
        <v>-8.0459770114942533</v>
      </c>
      <c r="S600" s="11">
        <f>Table1[[#This Row],[Profit]]/Table1[[#This Row],[COGS]]</f>
        <v>-10.5</v>
      </c>
      <c r="T600" s="7" t="str">
        <f t="shared" si="69"/>
        <v>low</v>
      </c>
      <c r="U600" s="7" t="str">
        <f>IF(OR(Table1[[#This Row],[Country]]="United states of America",Table1[[#This Row],[Country]]="Canada",Table1[[#This Row],[Country]]="Mexico"),"North America",IF(OR(Table1[[#This Row],[Country]]="France",Table1[[#This Row],[Country]]="Germany"),"Europe","other"))</f>
        <v>Europe</v>
      </c>
    </row>
    <row r="601" spans="1:21">
      <c r="A601" s="12" t="s">
        <v>16</v>
      </c>
      <c r="B601" s="12" t="s">
        <v>17</v>
      </c>
      <c r="C601" s="13" t="s">
        <v>30</v>
      </c>
      <c r="D601" s="13" t="s">
        <v>35</v>
      </c>
      <c r="E601" s="12">
        <v>2632</v>
      </c>
      <c r="F601" s="13">
        <v>120</v>
      </c>
      <c r="G601" s="13">
        <v>350</v>
      </c>
      <c r="H601" s="8">
        <f t="shared" si="63"/>
        <v>921200</v>
      </c>
      <c r="I601" s="13">
        <v>119756</v>
      </c>
      <c r="J601" s="8">
        <f t="shared" si="64"/>
        <v>801444</v>
      </c>
      <c r="K601" s="13">
        <v>684320</v>
      </c>
      <c r="L601" s="8">
        <f t="shared" si="65"/>
        <v>605360</v>
      </c>
      <c r="M601" s="14">
        <v>41791</v>
      </c>
      <c r="N601" s="7">
        <f t="shared" si="66"/>
        <v>6</v>
      </c>
      <c r="O601" s="10" t="str">
        <f t="shared" si="67"/>
        <v>June</v>
      </c>
      <c r="P601" s="10" t="str">
        <f t="shared" si="68"/>
        <v>2014</v>
      </c>
      <c r="Q601" s="8">
        <f>Table1[[#This Row],[Profit]]/Table1[[#This Row],[Units Sold]]</f>
        <v>230</v>
      </c>
      <c r="R601" s="27">
        <f>Table1[[#This Row],[Profit]]/Table1[[#This Row],[ Sales]]</f>
        <v>0.75533661740558289</v>
      </c>
      <c r="S601" s="11">
        <f>Table1[[#This Row],[Profit]]/Table1[[#This Row],[COGS]]</f>
        <v>0.88461538461538458</v>
      </c>
      <c r="T601" s="7" t="str">
        <f t="shared" si="69"/>
        <v>high</v>
      </c>
      <c r="U601" s="7" t="str">
        <f>IF(OR(Table1[[#This Row],[Country]]="United states of America",Table1[[#This Row],[Country]]="Canada",Table1[[#This Row],[Country]]="Mexico"),"North America",IF(OR(Table1[[#This Row],[Country]]="France",Table1[[#This Row],[Country]]="Germany"),"Europe","other"))</f>
        <v>North America</v>
      </c>
    </row>
    <row r="602" spans="1:21">
      <c r="A602" s="7" t="s">
        <v>16</v>
      </c>
      <c r="B602" s="7" t="s">
        <v>22</v>
      </c>
      <c r="C602" s="8" t="s">
        <v>30</v>
      </c>
      <c r="D602" s="8" t="s">
        <v>35</v>
      </c>
      <c r="E602" s="7">
        <v>1190</v>
      </c>
      <c r="F602" s="8">
        <v>120</v>
      </c>
      <c r="G602" s="8">
        <v>7</v>
      </c>
      <c r="H602" s="8">
        <f t="shared" si="63"/>
        <v>8330</v>
      </c>
      <c r="I602" s="8">
        <v>1082.9000000000001</v>
      </c>
      <c r="J602" s="8">
        <f t="shared" si="64"/>
        <v>7247.1</v>
      </c>
      <c r="K602" s="8">
        <v>5950</v>
      </c>
      <c r="L602" s="8">
        <f t="shared" si="65"/>
        <v>-134470</v>
      </c>
      <c r="M602" s="9">
        <v>41791</v>
      </c>
      <c r="N602" s="7">
        <f t="shared" si="66"/>
        <v>6</v>
      </c>
      <c r="O602" s="10" t="str">
        <f t="shared" si="67"/>
        <v>June</v>
      </c>
      <c r="P602" s="10" t="str">
        <f t="shared" si="68"/>
        <v>2014</v>
      </c>
      <c r="Q602" s="8">
        <f>Table1[[#This Row],[Profit]]/Table1[[#This Row],[Units Sold]]</f>
        <v>-113</v>
      </c>
      <c r="R602" s="27">
        <f>Table1[[#This Row],[Profit]]/Table1[[#This Row],[ Sales]]</f>
        <v>-18.555008210180624</v>
      </c>
      <c r="S602" s="11">
        <f>Table1[[#This Row],[Profit]]/Table1[[#This Row],[COGS]]</f>
        <v>-22.6</v>
      </c>
      <c r="T602" s="7" t="str">
        <f t="shared" si="69"/>
        <v>low</v>
      </c>
      <c r="U602" s="7" t="str">
        <f>IF(OR(Table1[[#This Row],[Country]]="United states of America",Table1[[#This Row],[Country]]="Canada",Table1[[#This Row],[Country]]="Mexico"),"North America",IF(OR(Table1[[#This Row],[Country]]="France",Table1[[#This Row],[Country]]="Germany"),"Europe","other"))</f>
        <v>Europe</v>
      </c>
    </row>
    <row r="603" spans="1:21">
      <c r="A603" s="12" t="s">
        <v>25</v>
      </c>
      <c r="B603" s="12" t="s">
        <v>23</v>
      </c>
      <c r="C603" s="13" t="s">
        <v>30</v>
      </c>
      <c r="D603" s="13" t="s">
        <v>35</v>
      </c>
      <c r="E603" s="12">
        <v>604</v>
      </c>
      <c r="F603" s="13">
        <v>120</v>
      </c>
      <c r="G603" s="13">
        <v>12</v>
      </c>
      <c r="H603" s="8">
        <f t="shared" si="63"/>
        <v>7248</v>
      </c>
      <c r="I603" s="13">
        <v>942.24</v>
      </c>
      <c r="J603" s="8">
        <f t="shared" si="64"/>
        <v>6305.76</v>
      </c>
      <c r="K603" s="13">
        <v>1812</v>
      </c>
      <c r="L603" s="8">
        <f t="shared" si="65"/>
        <v>-65232</v>
      </c>
      <c r="M603" s="14">
        <v>41791</v>
      </c>
      <c r="N603" s="7">
        <f t="shared" si="66"/>
        <v>6</v>
      </c>
      <c r="O603" s="10" t="str">
        <f t="shared" si="67"/>
        <v>June</v>
      </c>
      <c r="P603" s="10" t="str">
        <f t="shared" si="68"/>
        <v>2014</v>
      </c>
      <c r="Q603" s="8">
        <f>Table1[[#This Row],[Profit]]/Table1[[#This Row],[Units Sold]]</f>
        <v>-108</v>
      </c>
      <c r="R603" s="27">
        <f>Table1[[#This Row],[Profit]]/Table1[[#This Row],[ Sales]]</f>
        <v>-10.344827586206897</v>
      </c>
      <c r="S603" s="11">
        <f>Table1[[#This Row],[Profit]]/Table1[[#This Row],[COGS]]</f>
        <v>-36</v>
      </c>
      <c r="T603" s="7" t="str">
        <f t="shared" si="69"/>
        <v>low</v>
      </c>
      <c r="U603" s="7" t="str">
        <f>IF(OR(Table1[[#This Row],[Country]]="United states of America",Table1[[#This Row],[Country]]="Canada",Table1[[#This Row],[Country]]="Mexico"),"North America",IF(OR(Table1[[#This Row],[Country]]="France",Table1[[#This Row],[Country]]="Germany"),"Europe","other"))</f>
        <v>North America</v>
      </c>
    </row>
    <row r="604" spans="1:21">
      <c r="A604" s="7" t="s">
        <v>21</v>
      </c>
      <c r="B604" s="7" t="s">
        <v>20</v>
      </c>
      <c r="C604" s="8" t="s">
        <v>30</v>
      </c>
      <c r="D604" s="8" t="s">
        <v>35</v>
      </c>
      <c r="E604" s="7">
        <v>660</v>
      </c>
      <c r="F604" s="8">
        <v>120</v>
      </c>
      <c r="G604" s="8">
        <v>15</v>
      </c>
      <c r="H604" s="8">
        <f t="shared" si="63"/>
        <v>9900</v>
      </c>
      <c r="I604" s="8">
        <v>1287</v>
      </c>
      <c r="J604" s="8">
        <f t="shared" si="64"/>
        <v>8613</v>
      </c>
      <c r="K604" s="8">
        <v>6600</v>
      </c>
      <c r="L604" s="8">
        <f t="shared" si="65"/>
        <v>-69300</v>
      </c>
      <c r="M604" s="9">
        <v>41518</v>
      </c>
      <c r="N604" s="7">
        <f t="shared" si="66"/>
        <v>9</v>
      </c>
      <c r="O604" s="10" t="str">
        <f t="shared" si="67"/>
        <v>September</v>
      </c>
      <c r="P604" s="10" t="str">
        <f t="shared" si="68"/>
        <v>2013</v>
      </c>
      <c r="Q604" s="8">
        <f>Table1[[#This Row],[Profit]]/Table1[[#This Row],[Units Sold]]</f>
        <v>-105</v>
      </c>
      <c r="R604" s="27">
        <f>Table1[[#This Row],[Profit]]/Table1[[#This Row],[ Sales]]</f>
        <v>-8.0459770114942533</v>
      </c>
      <c r="S604" s="11">
        <f>Table1[[#This Row],[Profit]]/Table1[[#This Row],[COGS]]</f>
        <v>-10.5</v>
      </c>
      <c r="T604" s="7" t="str">
        <f t="shared" si="69"/>
        <v>low</v>
      </c>
      <c r="U604" s="7" t="str">
        <f>IF(OR(Table1[[#This Row],[Country]]="United states of America",Table1[[#This Row],[Country]]="Canada",Table1[[#This Row],[Country]]="Mexico"),"North America",IF(OR(Table1[[#This Row],[Country]]="France",Table1[[#This Row],[Country]]="Germany"),"Europe","other"))</f>
        <v>Europe</v>
      </c>
    </row>
    <row r="605" spans="1:21">
      <c r="A605" s="12" t="s">
        <v>25</v>
      </c>
      <c r="B605" s="12" t="s">
        <v>23</v>
      </c>
      <c r="C605" s="13" t="s">
        <v>30</v>
      </c>
      <c r="D605" s="13" t="s">
        <v>35</v>
      </c>
      <c r="E605" s="12">
        <v>410</v>
      </c>
      <c r="F605" s="13">
        <v>120</v>
      </c>
      <c r="G605" s="13">
        <v>12</v>
      </c>
      <c r="H605" s="8">
        <f t="shared" si="63"/>
        <v>4920</v>
      </c>
      <c r="I605" s="13">
        <v>639.6</v>
      </c>
      <c r="J605" s="8">
        <f t="shared" si="64"/>
        <v>4280.3999999999996</v>
      </c>
      <c r="K605" s="13">
        <v>1230</v>
      </c>
      <c r="L605" s="8">
        <f t="shared" si="65"/>
        <v>-44280</v>
      </c>
      <c r="M605" s="14">
        <v>41913</v>
      </c>
      <c r="N605" s="7">
        <f t="shared" si="66"/>
        <v>10</v>
      </c>
      <c r="O605" s="10" t="str">
        <f t="shared" si="67"/>
        <v>October</v>
      </c>
      <c r="P605" s="10" t="str">
        <f t="shared" si="68"/>
        <v>2014</v>
      </c>
      <c r="Q605" s="8">
        <f>Table1[[#This Row],[Profit]]/Table1[[#This Row],[Units Sold]]</f>
        <v>-108</v>
      </c>
      <c r="R605" s="27">
        <f>Table1[[#This Row],[Profit]]/Table1[[#This Row],[ Sales]]</f>
        <v>-10.344827586206897</v>
      </c>
      <c r="S605" s="11">
        <f>Table1[[#This Row],[Profit]]/Table1[[#This Row],[COGS]]</f>
        <v>-36</v>
      </c>
      <c r="T605" s="7" t="str">
        <f t="shared" si="69"/>
        <v>low</v>
      </c>
      <c r="U605" s="7" t="str">
        <f>IF(OR(Table1[[#This Row],[Country]]="United states of America",Table1[[#This Row],[Country]]="Canada",Table1[[#This Row],[Country]]="Mexico"),"North America",IF(OR(Table1[[#This Row],[Country]]="France",Table1[[#This Row],[Country]]="Germany"),"Europe","other"))</f>
        <v>North America</v>
      </c>
    </row>
    <row r="606" spans="1:21">
      <c r="A606" s="7" t="s">
        <v>27</v>
      </c>
      <c r="B606" s="7" t="s">
        <v>23</v>
      </c>
      <c r="C606" s="8" t="s">
        <v>30</v>
      </c>
      <c r="D606" s="8" t="s">
        <v>35</v>
      </c>
      <c r="E606" s="7">
        <v>2605</v>
      </c>
      <c r="F606" s="8">
        <v>120</v>
      </c>
      <c r="G606" s="8">
        <v>300</v>
      </c>
      <c r="H606" s="8">
        <f t="shared" si="63"/>
        <v>781500</v>
      </c>
      <c r="I606" s="8">
        <v>101595</v>
      </c>
      <c r="J606" s="8">
        <f t="shared" si="64"/>
        <v>679905</v>
      </c>
      <c r="K606" s="8">
        <v>651250</v>
      </c>
      <c r="L606" s="8">
        <f t="shared" si="65"/>
        <v>468900</v>
      </c>
      <c r="M606" s="9">
        <v>41579</v>
      </c>
      <c r="N606" s="7">
        <f t="shared" si="66"/>
        <v>11</v>
      </c>
      <c r="O606" s="10" t="str">
        <f t="shared" si="67"/>
        <v>November</v>
      </c>
      <c r="P606" s="10" t="str">
        <f t="shared" si="68"/>
        <v>2013</v>
      </c>
      <c r="Q606" s="8">
        <f>Table1[[#This Row],[Profit]]/Table1[[#This Row],[Units Sold]]</f>
        <v>180</v>
      </c>
      <c r="R606" s="27">
        <f>Table1[[#This Row],[Profit]]/Table1[[#This Row],[ Sales]]</f>
        <v>0.68965517241379315</v>
      </c>
      <c r="S606" s="11">
        <f>Table1[[#This Row],[Profit]]/Table1[[#This Row],[COGS]]</f>
        <v>0.72</v>
      </c>
      <c r="T606" s="7" t="str">
        <f t="shared" si="69"/>
        <v>high</v>
      </c>
      <c r="U606" s="7" t="str">
        <f>IF(OR(Table1[[#This Row],[Country]]="United states of America",Table1[[#This Row],[Country]]="Canada",Table1[[#This Row],[Country]]="Mexico"),"North America",IF(OR(Table1[[#This Row],[Country]]="France",Table1[[#This Row],[Country]]="Germany"),"Europe","other"))</f>
        <v>North America</v>
      </c>
    </row>
    <row r="607" spans="1:21">
      <c r="A607" s="12" t="s">
        <v>25</v>
      </c>
      <c r="B607" s="12" t="s">
        <v>20</v>
      </c>
      <c r="C607" s="13" t="s">
        <v>30</v>
      </c>
      <c r="D607" s="13" t="s">
        <v>35</v>
      </c>
      <c r="E607" s="12">
        <v>1013</v>
      </c>
      <c r="F607" s="13">
        <v>120</v>
      </c>
      <c r="G607" s="13">
        <v>12</v>
      </c>
      <c r="H607" s="8">
        <f t="shared" si="63"/>
        <v>12156</v>
      </c>
      <c r="I607" s="13">
        <v>1580.28</v>
      </c>
      <c r="J607" s="8">
        <f t="shared" si="64"/>
        <v>10575.72</v>
      </c>
      <c r="K607" s="13">
        <v>3039</v>
      </c>
      <c r="L607" s="8">
        <f t="shared" si="65"/>
        <v>-109404</v>
      </c>
      <c r="M607" s="14">
        <v>41974</v>
      </c>
      <c r="N607" s="7">
        <f t="shared" si="66"/>
        <v>12</v>
      </c>
      <c r="O607" s="10" t="str">
        <f t="shared" si="67"/>
        <v>December</v>
      </c>
      <c r="P607" s="10" t="str">
        <f t="shared" si="68"/>
        <v>2014</v>
      </c>
      <c r="Q607" s="8">
        <f>Table1[[#This Row],[Profit]]/Table1[[#This Row],[Units Sold]]</f>
        <v>-108</v>
      </c>
      <c r="R607" s="27">
        <f>Table1[[#This Row],[Profit]]/Table1[[#This Row],[ Sales]]</f>
        <v>-10.344827586206897</v>
      </c>
      <c r="S607" s="11">
        <f>Table1[[#This Row],[Profit]]/Table1[[#This Row],[COGS]]</f>
        <v>-36</v>
      </c>
      <c r="T607" s="7" t="str">
        <f t="shared" si="69"/>
        <v>low</v>
      </c>
      <c r="U607" s="7" t="str">
        <f>IF(OR(Table1[[#This Row],[Country]]="United states of America",Table1[[#This Row],[Country]]="Canada",Table1[[#This Row],[Country]]="Mexico"),"North America",IF(OR(Table1[[#This Row],[Country]]="France",Table1[[#This Row],[Country]]="Germany"),"Europe","other"))</f>
        <v>Europe</v>
      </c>
    </row>
    <row r="608" spans="1:21">
      <c r="A608" s="7" t="s">
        <v>26</v>
      </c>
      <c r="B608" s="7" t="s">
        <v>17</v>
      </c>
      <c r="C608" s="8" t="s">
        <v>31</v>
      </c>
      <c r="D608" s="8" t="s">
        <v>35</v>
      </c>
      <c r="E608" s="7">
        <v>1583</v>
      </c>
      <c r="F608" s="8">
        <v>250</v>
      </c>
      <c r="G608" s="8">
        <v>125</v>
      </c>
      <c r="H608" s="8">
        <f t="shared" si="63"/>
        <v>197875</v>
      </c>
      <c r="I608" s="8">
        <v>25723.75</v>
      </c>
      <c r="J608" s="8">
        <f t="shared" si="64"/>
        <v>172151.25</v>
      </c>
      <c r="K608" s="8">
        <v>189960</v>
      </c>
      <c r="L608" s="8">
        <f t="shared" si="65"/>
        <v>-197875</v>
      </c>
      <c r="M608" s="9">
        <v>41791</v>
      </c>
      <c r="N608" s="7">
        <f t="shared" si="66"/>
        <v>6</v>
      </c>
      <c r="O608" s="10" t="str">
        <f t="shared" si="67"/>
        <v>June</v>
      </c>
      <c r="P608" s="10" t="str">
        <f t="shared" si="68"/>
        <v>2014</v>
      </c>
      <c r="Q608" s="8">
        <f>Table1[[#This Row],[Profit]]/Table1[[#This Row],[Units Sold]]</f>
        <v>-125</v>
      </c>
      <c r="R608" s="27">
        <f>Table1[[#This Row],[Profit]]/Table1[[#This Row],[ Sales]]</f>
        <v>-1.1494252873563218</v>
      </c>
      <c r="S608" s="11">
        <f>Table1[[#This Row],[Profit]]/Table1[[#This Row],[COGS]]</f>
        <v>-1.0416666666666667</v>
      </c>
      <c r="T608" s="7" t="str">
        <f t="shared" si="69"/>
        <v>mid</v>
      </c>
      <c r="U608" s="7" t="str">
        <f>IF(OR(Table1[[#This Row],[Country]]="United states of America",Table1[[#This Row],[Country]]="Canada",Table1[[#This Row],[Country]]="Mexico"),"North America",IF(OR(Table1[[#This Row],[Country]]="France",Table1[[#This Row],[Country]]="Germany"),"Europe","other"))</f>
        <v>North America</v>
      </c>
    </row>
    <row r="609" spans="1:21">
      <c r="A609" s="12" t="s">
        <v>21</v>
      </c>
      <c r="B609" s="12" t="s">
        <v>17</v>
      </c>
      <c r="C609" s="13" t="s">
        <v>31</v>
      </c>
      <c r="D609" s="13" t="s">
        <v>35</v>
      </c>
      <c r="E609" s="12">
        <v>1565</v>
      </c>
      <c r="F609" s="13">
        <v>250</v>
      </c>
      <c r="G609" s="13">
        <v>15</v>
      </c>
      <c r="H609" s="8">
        <f t="shared" si="63"/>
        <v>23475</v>
      </c>
      <c r="I609" s="13">
        <v>3051.75</v>
      </c>
      <c r="J609" s="8">
        <f t="shared" si="64"/>
        <v>20423.25</v>
      </c>
      <c r="K609" s="13">
        <v>15650</v>
      </c>
      <c r="L609" s="8">
        <f t="shared" si="65"/>
        <v>-367775</v>
      </c>
      <c r="M609" s="14">
        <v>41913</v>
      </c>
      <c r="N609" s="7">
        <f t="shared" si="66"/>
        <v>10</v>
      </c>
      <c r="O609" s="10" t="str">
        <f t="shared" si="67"/>
        <v>October</v>
      </c>
      <c r="P609" s="10" t="str">
        <f t="shared" si="68"/>
        <v>2014</v>
      </c>
      <c r="Q609" s="8">
        <f>Table1[[#This Row],[Profit]]/Table1[[#This Row],[Units Sold]]</f>
        <v>-235</v>
      </c>
      <c r="R609" s="27">
        <f>Table1[[#This Row],[Profit]]/Table1[[#This Row],[ Sales]]</f>
        <v>-18.007662835249043</v>
      </c>
      <c r="S609" s="11">
        <f>Table1[[#This Row],[Profit]]/Table1[[#This Row],[COGS]]</f>
        <v>-23.5</v>
      </c>
      <c r="T609" s="7" t="str">
        <f t="shared" si="69"/>
        <v>low</v>
      </c>
      <c r="U609" s="7" t="str">
        <f>IF(OR(Table1[[#This Row],[Country]]="United states of America",Table1[[#This Row],[Country]]="Canada",Table1[[#This Row],[Country]]="Mexico"),"North America",IF(OR(Table1[[#This Row],[Country]]="France",Table1[[#This Row],[Country]]="Germany"),"Europe","other"))</f>
        <v>North America</v>
      </c>
    </row>
    <row r="610" spans="1:21">
      <c r="A610" s="7" t="s">
        <v>26</v>
      </c>
      <c r="B610" s="7" t="s">
        <v>17</v>
      </c>
      <c r="C610" s="8" t="s">
        <v>32</v>
      </c>
      <c r="D610" s="8" t="s">
        <v>35</v>
      </c>
      <c r="E610" s="7">
        <v>1659</v>
      </c>
      <c r="F610" s="8">
        <v>260</v>
      </c>
      <c r="G610" s="8">
        <v>125</v>
      </c>
      <c r="H610" s="8">
        <f t="shared" si="63"/>
        <v>207375</v>
      </c>
      <c r="I610" s="8">
        <v>26958.75</v>
      </c>
      <c r="J610" s="8">
        <f t="shared" si="64"/>
        <v>180416.25</v>
      </c>
      <c r="K610" s="8">
        <v>199080</v>
      </c>
      <c r="L610" s="8">
        <f t="shared" si="65"/>
        <v>-223965</v>
      </c>
      <c r="M610" s="9">
        <v>41640</v>
      </c>
      <c r="N610" s="7">
        <f t="shared" si="66"/>
        <v>1</v>
      </c>
      <c r="O610" s="10" t="str">
        <f t="shared" si="67"/>
        <v>January</v>
      </c>
      <c r="P610" s="10" t="str">
        <f t="shared" si="68"/>
        <v>2014</v>
      </c>
      <c r="Q610" s="8">
        <f>Table1[[#This Row],[Profit]]/Table1[[#This Row],[Units Sold]]</f>
        <v>-135</v>
      </c>
      <c r="R610" s="27">
        <f>Table1[[#This Row],[Profit]]/Table1[[#This Row],[ Sales]]</f>
        <v>-1.2413793103448276</v>
      </c>
      <c r="S610" s="11">
        <f>Table1[[#This Row],[Profit]]/Table1[[#This Row],[COGS]]</f>
        <v>-1.125</v>
      </c>
      <c r="T610" s="7" t="str">
        <f t="shared" si="69"/>
        <v>mid</v>
      </c>
      <c r="U610" s="7" t="str">
        <f>IF(OR(Table1[[#This Row],[Country]]="United states of America",Table1[[#This Row],[Country]]="Canada",Table1[[#This Row],[Country]]="Mexico"),"North America",IF(OR(Table1[[#This Row],[Country]]="France",Table1[[#This Row],[Country]]="Germany"),"Europe","other"))</f>
        <v>North America</v>
      </c>
    </row>
    <row r="611" spans="1:21">
      <c r="A611" s="12" t="s">
        <v>16</v>
      </c>
      <c r="B611" s="12" t="s">
        <v>22</v>
      </c>
      <c r="C611" s="13" t="s">
        <v>32</v>
      </c>
      <c r="D611" s="13" t="s">
        <v>35</v>
      </c>
      <c r="E611" s="12">
        <v>1190</v>
      </c>
      <c r="F611" s="13">
        <v>260</v>
      </c>
      <c r="G611" s="13">
        <v>7</v>
      </c>
      <c r="H611" s="8">
        <f t="shared" si="63"/>
        <v>8330</v>
      </c>
      <c r="I611" s="13">
        <v>1082.9000000000001</v>
      </c>
      <c r="J611" s="8">
        <f t="shared" si="64"/>
        <v>7247.1</v>
      </c>
      <c r="K611" s="13">
        <v>5950</v>
      </c>
      <c r="L611" s="8">
        <f t="shared" si="65"/>
        <v>-301070</v>
      </c>
      <c r="M611" s="14">
        <v>41791</v>
      </c>
      <c r="N611" s="7">
        <f t="shared" si="66"/>
        <v>6</v>
      </c>
      <c r="O611" s="10" t="str">
        <f t="shared" si="67"/>
        <v>June</v>
      </c>
      <c r="P611" s="10" t="str">
        <f t="shared" si="68"/>
        <v>2014</v>
      </c>
      <c r="Q611" s="8">
        <f>Table1[[#This Row],[Profit]]/Table1[[#This Row],[Units Sold]]</f>
        <v>-253</v>
      </c>
      <c r="R611" s="27">
        <f>Table1[[#This Row],[Profit]]/Table1[[#This Row],[ Sales]]</f>
        <v>-41.543513957307056</v>
      </c>
      <c r="S611" s="11">
        <f>Table1[[#This Row],[Profit]]/Table1[[#This Row],[COGS]]</f>
        <v>-50.6</v>
      </c>
      <c r="T611" s="7" t="str">
        <f t="shared" si="69"/>
        <v>low</v>
      </c>
      <c r="U611" s="7" t="str">
        <f>IF(OR(Table1[[#This Row],[Country]]="United states of America",Table1[[#This Row],[Country]]="Canada",Table1[[#This Row],[Country]]="Mexico"),"North America",IF(OR(Table1[[#This Row],[Country]]="France",Table1[[#This Row],[Country]]="Germany"),"Europe","other"))</f>
        <v>Europe</v>
      </c>
    </row>
    <row r="612" spans="1:21">
      <c r="A612" s="7" t="s">
        <v>25</v>
      </c>
      <c r="B612" s="7" t="s">
        <v>23</v>
      </c>
      <c r="C612" s="8" t="s">
        <v>32</v>
      </c>
      <c r="D612" s="8" t="s">
        <v>35</v>
      </c>
      <c r="E612" s="7">
        <v>410</v>
      </c>
      <c r="F612" s="8">
        <v>260</v>
      </c>
      <c r="G612" s="8">
        <v>12</v>
      </c>
      <c r="H612" s="8">
        <f t="shared" si="63"/>
        <v>4920</v>
      </c>
      <c r="I612" s="8">
        <v>639.6</v>
      </c>
      <c r="J612" s="8">
        <f t="shared" si="64"/>
        <v>4280.3999999999996</v>
      </c>
      <c r="K612" s="8">
        <v>1230</v>
      </c>
      <c r="L612" s="8">
        <f t="shared" si="65"/>
        <v>-101680</v>
      </c>
      <c r="M612" s="9">
        <v>41913</v>
      </c>
      <c r="N612" s="7">
        <f t="shared" si="66"/>
        <v>10</v>
      </c>
      <c r="O612" s="10" t="str">
        <f t="shared" si="67"/>
        <v>October</v>
      </c>
      <c r="P612" s="10" t="str">
        <f t="shared" si="68"/>
        <v>2014</v>
      </c>
      <c r="Q612" s="8">
        <f>Table1[[#This Row],[Profit]]/Table1[[#This Row],[Units Sold]]</f>
        <v>-248</v>
      </c>
      <c r="R612" s="27">
        <f>Table1[[#This Row],[Profit]]/Table1[[#This Row],[ Sales]]</f>
        <v>-23.754789272030653</v>
      </c>
      <c r="S612" s="11">
        <f>Table1[[#This Row],[Profit]]/Table1[[#This Row],[COGS]]</f>
        <v>-82.666666666666671</v>
      </c>
      <c r="T612" s="7" t="str">
        <f t="shared" si="69"/>
        <v>low</v>
      </c>
      <c r="U612" s="7" t="str">
        <f>IF(OR(Table1[[#This Row],[Country]]="United states of America",Table1[[#This Row],[Country]]="Canada",Table1[[#This Row],[Country]]="Mexico"),"North America",IF(OR(Table1[[#This Row],[Country]]="France",Table1[[#This Row],[Country]]="Germany"),"Europe","other"))</f>
        <v>North America</v>
      </c>
    </row>
    <row r="613" spans="1:21">
      <c r="A613" s="12" t="s">
        <v>25</v>
      </c>
      <c r="B613" s="12" t="s">
        <v>20</v>
      </c>
      <c r="C613" s="13" t="s">
        <v>32</v>
      </c>
      <c r="D613" s="13" t="s">
        <v>35</v>
      </c>
      <c r="E613" s="12">
        <v>1770</v>
      </c>
      <c r="F613" s="13">
        <v>260</v>
      </c>
      <c r="G613" s="13">
        <v>12</v>
      </c>
      <c r="H613" s="8">
        <f t="shared" si="63"/>
        <v>21240</v>
      </c>
      <c r="I613" s="13">
        <v>2761.2</v>
      </c>
      <c r="J613" s="8">
        <f t="shared" si="64"/>
        <v>18478.8</v>
      </c>
      <c r="K613" s="13">
        <v>5310</v>
      </c>
      <c r="L613" s="8">
        <f t="shared" si="65"/>
        <v>-438960</v>
      </c>
      <c r="M613" s="14">
        <v>41609</v>
      </c>
      <c r="N613" s="7">
        <f t="shared" si="66"/>
        <v>12</v>
      </c>
      <c r="O613" s="10" t="str">
        <f t="shared" si="67"/>
        <v>December</v>
      </c>
      <c r="P613" s="10" t="str">
        <f t="shared" si="68"/>
        <v>2013</v>
      </c>
      <c r="Q613" s="8">
        <f>Table1[[#This Row],[Profit]]/Table1[[#This Row],[Units Sold]]</f>
        <v>-248</v>
      </c>
      <c r="R613" s="27">
        <f>Table1[[#This Row],[Profit]]/Table1[[#This Row],[ Sales]]</f>
        <v>-23.754789272030653</v>
      </c>
      <c r="S613" s="11">
        <f>Table1[[#This Row],[Profit]]/Table1[[#This Row],[COGS]]</f>
        <v>-82.666666666666671</v>
      </c>
      <c r="T613" s="7" t="str">
        <f t="shared" si="69"/>
        <v>low</v>
      </c>
      <c r="U613" s="7" t="str">
        <f>IF(OR(Table1[[#This Row],[Country]]="United states of America",Table1[[#This Row],[Country]]="Canada",Table1[[#This Row],[Country]]="Mexico"),"North America",IF(OR(Table1[[#This Row],[Country]]="France",Table1[[#This Row],[Country]]="Germany"),"Europe","other"))</f>
        <v>Europe</v>
      </c>
    </row>
    <row r="614" spans="1:21">
      <c r="A614" s="7" t="s">
        <v>16</v>
      </c>
      <c r="B614" s="7" t="s">
        <v>23</v>
      </c>
      <c r="C614" s="8" t="s">
        <v>18</v>
      </c>
      <c r="D614" s="8" t="s">
        <v>35</v>
      </c>
      <c r="E614" s="7">
        <v>2579</v>
      </c>
      <c r="F614" s="8">
        <v>3</v>
      </c>
      <c r="G614" s="8">
        <v>20</v>
      </c>
      <c r="H614" s="8">
        <f t="shared" si="63"/>
        <v>51580</v>
      </c>
      <c r="I614" s="8">
        <v>7221.2</v>
      </c>
      <c r="J614" s="8">
        <f t="shared" si="64"/>
        <v>44358.8</v>
      </c>
      <c r="K614" s="8">
        <v>25790</v>
      </c>
      <c r="L614" s="8">
        <f t="shared" si="65"/>
        <v>43843</v>
      </c>
      <c r="M614" s="9">
        <v>41730</v>
      </c>
      <c r="N614" s="7">
        <f t="shared" si="66"/>
        <v>4</v>
      </c>
      <c r="O614" s="10" t="str">
        <f t="shared" si="67"/>
        <v>April</v>
      </c>
      <c r="P614" s="10" t="str">
        <f t="shared" si="68"/>
        <v>2014</v>
      </c>
      <c r="Q614" s="8">
        <f>Table1[[#This Row],[Profit]]/Table1[[#This Row],[Units Sold]]</f>
        <v>17</v>
      </c>
      <c r="R614" s="27">
        <f>Table1[[#This Row],[Profit]]/Table1[[#This Row],[ Sales]]</f>
        <v>0.98837209302325579</v>
      </c>
      <c r="S614" s="11">
        <f>Table1[[#This Row],[Profit]]/Table1[[#This Row],[COGS]]</f>
        <v>1.7</v>
      </c>
      <c r="T614" s="7" t="str">
        <f t="shared" si="69"/>
        <v>low</v>
      </c>
      <c r="U614" s="7" t="str">
        <f>IF(OR(Table1[[#This Row],[Country]]="United states of America",Table1[[#This Row],[Country]]="Canada",Table1[[#This Row],[Country]]="Mexico"),"North America",IF(OR(Table1[[#This Row],[Country]]="France",Table1[[#This Row],[Country]]="Germany"),"Europe","other"))</f>
        <v>North America</v>
      </c>
    </row>
    <row r="615" spans="1:21">
      <c r="A615" s="12" t="s">
        <v>16</v>
      </c>
      <c r="B615" s="12" t="s">
        <v>28</v>
      </c>
      <c r="C615" s="13" t="s">
        <v>18</v>
      </c>
      <c r="D615" s="13" t="s">
        <v>35</v>
      </c>
      <c r="E615" s="12">
        <v>1743</v>
      </c>
      <c r="F615" s="13">
        <v>3</v>
      </c>
      <c r="G615" s="13">
        <v>20</v>
      </c>
      <c r="H615" s="8">
        <f t="shared" si="63"/>
        <v>34860</v>
      </c>
      <c r="I615" s="13">
        <v>4880.3999999999996</v>
      </c>
      <c r="J615" s="8">
        <f t="shared" si="64"/>
        <v>29979.599999999999</v>
      </c>
      <c r="K615" s="13">
        <v>17430</v>
      </c>
      <c r="L615" s="8">
        <f t="shared" si="65"/>
        <v>29631</v>
      </c>
      <c r="M615" s="14">
        <v>41760</v>
      </c>
      <c r="N615" s="7">
        <f t="shared" si="66"/>
        <v>5</v>
      </c>
      <c r="O615" s="10" t="str">
        <f t="shared" si="67"/>
        <v>May</v>
      </c>
      <c r="P615" s="10" t="str">
        <f t="shared" si="68"/>
        <v>2014</v>
      </c>
      <c r="Q615" s="8">
        <f>Table1[[#This Row],[Profit]]/Table1[[#This Row],[Units Sold]]</f>
        <v>17</v>
      </c>
      <c r="R615" s="27">
        <f>Table1[[#This Row],[Profit]]/Table1[[#This Row],[ Sales]]</f>
        <v>0.9883720930232559</v>
      </c>
      <c r="S615" s="11">
        <f>Table1[[#This Row],[Profit]]/Table1[[#This Row],[COGS]]</f>
        <v>1.7</v>
      </c>
      <c r="T615" s="7" t="str">
        <f t="shared" si="69"/>
        <v>low</v>
      </c>
      <c r="U615" s="7" t="str">
        <f>IF(OR(Table1[[#This Row],[Country]]="United states of America",Table1[[#This Row],[Country]]="Canada",Table1[[#This Row],[Country]]="Mexico"),"North America",IF(OR(Table1[[#This Row],[Country]]="France",Table1[[#This Row],[Country]]="Germany"),"Europe","other"))</f>
        <v>North America</v>
      </c>
    </row>
    <row r="616" spans="1:21">
      <c r="A616" s="7" t="s">
        <v>16</v>
      </c>
      <c r="B616" s="7" t="s">
        <v>28</v>
      </c>
      <c r="C616" s="8" t="s">
        <v>18</v>
      </c>
      <c r="D616" s="8" t="s">
        <v>35</v>
      </c>
      <c r="E616" s="7">
        <v>2996</v>
      </c>
      <c r="F616" s="8">
        <v>3</v>
      </c>
      <c r="G616" s="8">
        <v>7</v>
      </c>
      <c r="H616" s="8">
        <f t="shared" si="63"/>
        <v>20972</v>
      </c>
      <c r="I616" s="8">
        <v>2936.08</v>
      </c>
      <c r="J616" s="8">
        <f t="shared" si="64"/>
        <v>18035.919999999998</v>
      </c>
      <c r="K616" s="8">
        <v>14980</v>
      </c>
      <c r="L616" s="8">
        <f t="shared" si="65"/>
        <v>11984</v>
      </c>
      <c r="M616" s="9">
        <v>41548</v>
      </c>
      <c r="N616" s="7">
        <f t="shared" si="66"/>
        <v>10</v>
      </c>
      <c r="O616" s="10" t="str">
        <f t="shared" si="67"/>
        <v>October</v>
      </c>
      <c r="P616" s="10" t="str">
        <f t="shared" si="68"/>
        <v>2013</v>
      </c>
      <c r="Q616" s="8">
        <f>Table1[[#This Row],[Profit]]/Table1[[#This Row],[Units Sold]]</f>
        <v>4</v>
      </c>
      <c r="R616" s="27">
        <f>Table1[[#This Row],[Profit]]/Table1[[#This Row],[ Sales]]</f>
        <v>0.66445182724252494</v>
      </c>
      <c r="S616" s="11">
        <f>Table1[[#This Row],[Profit]]/Table1[[#This Row],[COGS]]</f>
        <v>0.8</v>
      </c>
      <c r="T616" s="7" t="str">
        <f t="shared" si="69"/>
        <v>low</v>
      </c>
      <c r="U616" s="7" t="str">
        <f>IF(OR(Table1[[#This Row],[Country]]="United states of America",Table1[[#This Row],[Country]]="Canada",Table1[[#This Row],[Country]]="Mexico"),"North America",IF(OR(Table1[[#This Row],[Country]]="France",Table1[[#This Row],[Country]]="Germany"),"Europe","other"))</f>
        <v>North America</v>
      </c>
    </row>
    <row r="617" spans="1:21">
      <c r="A617" s="12" t="s">
        <v>16</v>
      </c>
      <c r="B617" s="12" t="s">
        <v>20</v>
      </c>
      <c r="C617" s="13" t="s">
        <v>18</v>
      </c>
      <c r="D617" s="13" t="s">
        <v>35</v>
      </c>
      <c r="E617" s="12">
        <v>280</v>
      </c>
      <c r="F617" s="13">
        <v>3</v>
      </c>
      <c r="G617" s="13">
        <v>7</v>
      </c>
      <c r="H617" s="8">
        <f t="shared" si="63"/>
        <v>1960</v>
      </c>
      <c r="I617" s="13">
        <v>274.39999999999998</v>
      </c>
      <c r="J617" s="8">
        <f t="shared" si="64"/>
        <v>1685.6</v>
      </c>
      <c r="K617" s="13">
        <v>1400</v>
      </c>
      <c r="L617" s="8">
        <f t="shared" si="65"/>
        <v>1120</v>
      </c>
      <c r="M617" s="14">
        <v>41974</v>
      </c>
      <c r="N617" s="7">
        <f t="shared" si="66"/>
        <v>12</v>
      </c>
      <c r="O617" s="10" t="str">
        <f t="shared" si="67"/>
        <v>December</v>
      </c>
      <c r="P617" s="10" t="str">
        <f t="shared" si="68"/>
        <v>2014</v>
      </c>
      <c r="Q617" s="8">
        <f>Table1[[#This Row],[Profit]]/Table1[[#This Row],[Units Sold]]</f>
        <v>4</v>
      </c>
      <c r="R617" s="27">
        <f>Table1[[#This Row],[Profit]]/Table1[[#This Row],[ Sales]]</f>
        <v>0.66445182724252494</v>
      </c>
      <c r="S617" s="11">
        <f>Table1[[#This Row],[Profit]]/Table1[[#This Row],[COGS]]</f>
        <v>0.8</v>
      </c>
      <c r="T617" s="7" t="str">
        <f t="shared" si="69"/>
        <v>low</v>
      </c>
      <c r="U617" s="7" t="str">
        <f>IF(OR(Table1[[#This Row],[Country]]="United states of America",Table1[[#This Row],[Country]]="Canada",Table1[[#This Row],[Country]]="Mexico"),"North America",IF(OR(Table1[[#This Row],[Country]]="France",Table1[[#This Row],[Country]]="Germany"),"Europe","other"))</f>
        <v>Europe</v>
      </c>
    </row>
    <row r="618" spans="1:21">
      <c r="A618" s="7" t="s">
        <v>16</v>
      </c>
      <c r="B618" s="7" t="s">
        <v>22</v>
      </c>
      <c r="C618" s="8" t="s">
        <v>24</v>
      </c>
      <c r="D618" s="8" t="s">
        <v>35</v>
      </c>
      <c r="E618" s="7">
        <v>293</v>
      </c>
      <c r="F618" s="8">
        <v>5</v>
      </c>
      <c r="G618" s="8">
        <v>7</v>
      </c>
      <c r="H618" s="8">
        <f t="shared" si="63"/>
        <v>2051</v>
      </c>
      <c r="I618" s="8">
        <v>287.14</v>
      </c>
      <c r="J618" s="8">
        <f t="shared" si="64"/>
        <v>1763.8600000000001</v>
      </c>
      <c r="K618" s="8">
        <v>1465</v>
      </c>
      <c r="L618" s="8">
        <f t="shared" si="65"/>
        <v>586</v>
      </c>
      <c r="M618" s="9">
        <v>41671</v>
      </c>
      <c r="N618" s="7">
        <f t="shared" si="66"/>
        <v>2</v>
      </c>
      <c r="O618" s="10" t="str">
        <f t="shared" si="67"/>
        <v>February</v>
      </c>
      <c r="P618" s="10" t="str">
        <f t="shared" si="68"/>
        <v>2014</v>
      </c>
      <c r="Q618" s="8">
        <f>Table1[[#This Row],[Profit]]/Table1[[#This Row],[Units Sold]]</f>
        <v>2</v>
      </c>
      <c r="R618" s="27">
        <f>Table1[[#This Row],[Profit]]/Table1[[#This Row],[ Sales]]</f>
        <v>0.33222591362126241</v>
      </c>
      <c r="S618" s="11">
        <f>Table1[[#This Row],[Profit]]/Table1[[#This Row],[COGS]]</f>
        <v>0.4</v>
      </c>
      <c r="T618" s="7" t="str">
        <f t="shared" si="69"/>
        <v>low</v>
      </c>
      <c r="U618" s="7" t="str">
        <f>IF(OR(Table1[[#This Row],[Country]]="United states of America",Table1[[#This Row],[Country]]="Canada",Table1[[#This Row],[Country]]="Mexico"),"North America",IF(OR(Table1[[#This Row],[Country]]="France",Table1[[#This Row],[Country]]="Germany"),"Europe","other"))</f>
        <v>Europe</v>
      </c>
    </row>
    <row r="619" spans="1:21">
      <c r="A619" s="12" t="s">
        <v>16</v>
      </c>
      <c r="B619" s="12" t="s">
        <v>28</v>
      </c>
      <c r="C619" s="13" t="s">
        <v>24</v>
      </c>
      <c r="D619" s="13" t="s">
        <v>35</v>
      </c>
      <c r="E619" s="12">
        <v>2996</v>
      </c>
      <c r="F619" s="13">
        <v>5</v>
      </c>
      <c r="G619" s="13">
        <v>7</v>
      </c>
      <c r="H619" s="8">
        <f t="shared" si="63"/>
        <v>20972</v>
      </c>
      <c r="I619" s="13">
        <v>2936.08</v>
      </c>
      <c r="J619" s="8">
        <f t="shared" si="64"/>
        <v>18035.919999999998</v>
      </c>
      <c r="K619" s="13">
        <v>14980</v>
      </c>
      <c r="L619" s="8">
        <f t="shared" si="65"/>
        <v>5992</v>
      </c>
      <c r="M619" s="14">
        <v>41548</v>
      </c>
      <c r="N619" s="7">
        <f t="shared" si="66"/>
        <v>10</v>
      </c>
      <c r="O619" s="10" t="str">
        <f t="shared" si="67"/>
        <v>October</v>
      </c>
      <c r="P619" s="10" t="str">
        <f t="shared" si="68"/>
        <v>2013</v>
      </c>
      <c r="Q619" s="8">
        <f>Table1[[#This Row],[Profit]]/Table1[[#This Row],[Units Sold]]</f>
        <v>2</v>
      </c>
      <c r="R619" s="27">
        <f>Table1[[#This Row],[Profit]]/Table1[[#This Row],[ Sales]]</f>
        <v>0.33222591362126247</v>
      </c>
      <c r="S619" s="11">
        <f>Table1[[#This Row],[Profit]]/Table1[[#This Row],[COGS]]</f>
        <v>0.4</v>
      </c>
      <c r="T619" s="7" t="str">
        <f t="shared" si="69"/>
        <v>low</v>
      </c>
      <c r="U619" s="7" t="str">
        <f>IF(OR(Table1[[#This Row],[Country]]="United states of America",Table1[[#This Row],[Country]]="Canada",Table1[[#This Row],[Country]]="Mexico"),"North America",IF(OR(Table1[[#This Row],[Country]]="France",Table1[[#This Row],[Country]]="Germany"),"Europe","other"))</f>
        <v>North America</v>
      </c>
    </row>
    <row r="620" spans="1:21">
      <c r="A620" s="7" t="s">
        <v>21</v>
      </c>
      <c r="B620" s="7" t="s">
        <v>20</v>
      </c>
      <c r="C620" s="8" t="s">
        <v>29</v>
      </c>
      <c r="D620" s="8" t="s">
        <v>35</v>
      </c>
      <c r="E620" s="7">
        <v>278</v>
      </c>
      <c r="F620" s="8">
        <v>10</v>
      </c>
      <c r="G620" s="8">
        <v>15</v>
      </c>
      <c r="H620" s="8">
        <f t="shared" si="63"/>
        <v>4170</v>
      </c>
      <c r="I620" s="8">
        <v>583.79999999999995</v>
      </c>
      <c r="J620" s="8">
        <f t="shared" si="64"/>
        <v>3586.2</v>
      </c>
      <c r="K620" s="8">
        <v>2780</v>
      </c>
      <c r="L620" s="8">
        <f t="shared" si="65"/>
        <v>1390</v>
      </c>
      <c r="M620" s="9">
        <v>41671</v>
      </c>
      <c r="N620" s="7">
        <f t="shared" si="66"/>
        <v>2</v>
      </c>
      <c r="O620" s="10" t="str">
        <f t="shared" si="67"/>
        <v>February</v>
      </c>
      <c r="P620" s="10" t="str">
        <f t="shared" si="68"/>
        <v>2014</v>
      </c>
      <c r="Q620" s="8">
        <f>Table1[[#This Row],[Profit]]/Table1[[#This Row],[Units Sold]]</f>
        <v>5</v>
      </c>
      <c r="R620" s="27">
        <f>Table1[[#This Row],[Profit]]/Table1[[#This Row],[ Sales]]</f>
        <v>0.38759689922480622</v>
      </c>
      <c r="S620" s="11">
        <f>Table1[[#This Row],[Profit]]/Table1[[#This Row],[COGS]]</f>
        <v>0.5</v>
      </c>
      <c r="T620" s="7" t="str">
        <f t="shared" si="69"/>
        <v>low</v>
      </c>
      <c r="U620" s="7" t="str">
        <f>IF(OR(Table1[[#This Row],[Country]]="United states of America",Table1[[#This Row],[Country]]="Canada",Table1[[#This Row],[Country]]="Mexico"),"North America",IF(OR(Table1[[#This Row],[Country]]="France",Table1[[#This Row],[Country]]="Germany"),"Europe","other"))</f>
        <v>Europe</v>
      </c>
    </row>
    <row r="621" spans="1:21">
      <c r="A621" s="12" t="s">
        <v>16</v>
      </c>
      <c r="B621" s="12" t="s">
        <v>17</v>
      </c>
      <c r="C621" s="13" t="s">
        <v>29</v>
      </c>
      <c r="D621" s="13" t="s">
        <v>35</v>
      </c>
      <c r="E621" s="12">
        <v>2428</v>
      </c>
      <c r="F621" s="13">
        <v>10</v>
      </c>
      <c r="G621" s="13">
        <v>20</v>
      </c>
      <c r="H621" s="8">
        <f t="shared" si="63"/>
        <v>48560</v>
      </c>
      <c r="I621" s="13">
        <v>6798.4</v>
      </c>
      <c r="J621" s="8">
        <f t="shared" si="64"/>
        <v>41761.599999999999</v>
      </c>
      <c r="K621" s="13">
        <v>24280</v>
      </c>
      <c r="L621" s="8">
        <f t="shared" si="65"/>
        <v>24280</v>
      </c>
      <c r="M621" s="14">
        <v>41699</v>
      </c>
      <c r="N621" s="7">
        <f t="shared" si="66"/>
        <v>3</v>
      </c>
      <c r="O621" s="10" t="str">
        <f t="shared" si="67"/>
        <v>March</v>
      </c>
      <c r="P621" s="10" t="str">
        <f t="shared" si="68"/>
        <v>2014</v>
      </c>
      <c r="Q621" s="8">
        <f>Table1[[#This Row],[Profit]]/Table1[[#This Row],[Units Sold]]</f>
        <v>10</v>
      </c>
      <c r="R621" s="27">
        <f>Table1[[#This Row],[Profit]]/Table1[[#This Row],[ Sales]]</f>
        <v>0.58139534883720934</v>
      </c>
      <c r="S621" s="11">
        <f>Table1[[#This Row],[Profit]]/Table1[[#This Row],[COGS]]</f>
        <v>1</v>
      </c>
      <c r="T621" s="7" t="str">
        <f t="shared" si="69"/>
        <v>low</v>
      </c>
      <c r="U621" s="7" t="str">
        <f>IF(OR(Table1[[#This Row],[Country]]="United states of America",Table1[[#This Row],[Country]]="Canada",Table1[[#This Row],[Country]]="Mexico"),"North America",IF(OR(Table1[[#This Row],[Country]]="France",Table1[[#This Row],[Country]]="Germany"),"Europe","other"))</f>
        <v>North America</v>
      </c>
    </row>
    <row r="622" spans="1:21">
      <c r="A622" s="7" t="s">
        <v>21</v>
      </c>
      <c r="B622" s="7" t="s">
        <v>28</v>
      </c>
      <c r="C622" s="8" t="s">
        <v>29</v>
      </c>
      <c r="D622" s="8" t="s">
        <v>35</v>
      </c>
      <c r="E622" s="7">
        <v>1767</v>
      </c>
      <c r="F622" s="8">
        <v>10</v>
      </c>
      <c r="G622" s="8">
        <v>15</v>
      </c>
      <c r="H622" s="8">
        <f t="shared" si="63"/>
        <v>26505</v>
      </c>
      <c r="I622" s="8">
        <v>3710.7</v>
      </c>
      <c r="J622" s="8">
        <f t="shared" si="64"/>
        <v>22794.3</v>
      </c>
      <c r="K622" s="8">
        <v>17670</v>
      </c>
      <c r="L622" s="8">
        <f t="shared" si="65"/>
        <v>8835</v>
      </c>
      <c r="M622" s="9">
        <v>41883</v>
      </c>
      <c r="N622" s="7">
        <f t="shared" si="66"/>
        <v>9</v>
      </c>
      <c r="O622" s="10" t="str">
        <f t="shared" si="67"/>
        <v>September</v>
      </c>
      <c r="P622" s="10" t="str">
        <f t="shared" si="68"/>
        <v>2014</v>
      </c>
      <c r="Q622" s="8">
        <f>Table1[[#This Row],[Profit]]/Table1[[#This Row],[Units Sold]]</f>
        <v>5</v>
      </c>
      <c r="R622" s="27">
        <f>Table1[[#This Row],[Profit]]/Table1[[#This Row],[ Sales]]</f>
        <v>0.38759689922480622</v>
      </c>
      <c r="S622" s="11">
        <f>Table1[[#This Row],[Profit]]/Table1[[#This Row],[COGS]]</f>
        <v>0.5</v>
      </c>
      <c r="T622" s="7" t="str">
        <f t="shared" si="69"/>
        <v>low</v>
      </c>
      <c r="U622" s="7" t="str">
        <f>IF(OR(Table1[[#This Row],[Country]]="United states of America",Table1[[#This Row],[Country]]="Canada",Table1[[#This Row],[Country]]="Mexico"),"North America",IF(OR(Table1[[#This Row],[Country]]="France",Table1[[#This Row],[Country]]="Germany"),"Europe","other"))</f>
        <v>North America</v>
      </c>
    </row>
    <row r="623" spans="1:21">
      <c r="A623" s="12" t="s">
        <v>25</v>
      </c>
      <c r="B623" s="12" t="s">
        <v>22</v>
      </c>
      <c r="C623" s="13" t="s">
        <v>29</v>
      </c>
      <c r="D623" s="13" t="s">
        <v>35</v>
      </c>
      <c r="E623" s="12">
        <v>1393</v>
      </c>
      <c r="F623" s="13">
        <v>10</v>
      </c>
      <c r="G623" s="13">
        <v>12</v>
      </c>
      <c r="H623" s="8">
        <f t="shared" si="63"/>
        <v>16716</v>
      </c>
      <c r="I623" s="13">
        <v>2340.2399999999998</v>
      </c>
      <c r="J623" s="8">
        <f t="shared" si="64"/>
        <v>14375.76</v>
      </c>
      <c r="K623" s="13">
        <v>4179</v>
      </c>
      <c r="L623" s="8">
        <f t="shared" si="65"/>
        <v>2786</v>
      </c>
      <c r="M623" s="14">
        <v>41913</v>
      </c>
      <c r="N623" s="7">
        <f t="shared" si="66"/>
        <v>10</v>
      </c>
      <c r="O623" s="10" t="str">
        <f t="shared" si="67"/>
        <v>October</v>
      </c>
      <c r="P623" s="10" t="str">
        <f t="shared" si="68"/>
        <v>2014</v>
      </c>
      <c r="Q623" s="8">
        <f>Table1[[#This Row],[Profit]]/Table1[[#This Row],[Units Sold]]</f>
        <v>2</v>
      </c>
      <c r="R623" s="27">
        <f>Table1[[#This Row],[Profit]]/Table1[[#This Row],[ Sales]]</f>
        <v>0.19379844961240308</v>
      </c>
      <c r="S623" s="11">
        <f>Table1[[#This Row],[Profit]]/Table1[[#This Row],[COGS]]</f>
        <v>0.66666666666666663</v>
      </c>
      <c r="T623" s="7" t="str">
        <f t="shared" si="69"/>
        <v>low</v>
      </c>
      <c r="U623" s="7" t="str">
        <f>IF(OR(Table1[[#This Row],[Country]]="United states of America",Table1[[#This Row],[Country]]="Canada",Table1[[#This Row],[Country]]="Mexico"),"North America",IF(OR(Table1[[#This Row],[Country]]="France",Table1[[#This Row],[Country]]="Germany"),"Europe","other"))</f>
        <v>Europe</v>
      </c>
    </row>
    <row r="624" spans="1:21">
      <c r="A624" s="7" t="s">
        <v>16</v>
      </c>
      <c r="B624" s="7" t="s">
        <v>20</v>
      </c>
      <c r="C624" s="8" t="s">
        <v>31</v>
      </c>
      <c r="D624" s="8" t="s">
        <v>35</v>
      </c>
      <c r="E624" s="7">
        <v>280</v>
      </c>
      <c r="F624" s="8">
        <v>250</v>
      </c>
      <c r="G624" s="8">
        <v>7</v>
      </c>
      <c r="H624" s="8">
        <f t="shared" si="63"/>
        <v>1960</v>
      </c>
      <c r="I624" s="8">
        <v>274.39999999999998</v>
      </c>
      <c r="J624" s="8">
        <f t="shared" si="64"/>
        <v>1685.6</v>
      </c>
      <c r="K624" s="8">
        <v>1400</v>
      </c>
      <c r="L624" s="8">
        <f t="shared" si="65"/>
        <v>-68040</v>
      </c>
      <c r="M624" s="9">
        <v>41974</v>
      </c>
      <c r="N624" s="7">
        <f t="shared" si="66"/>
        <v>12</v>
      </c>
      <c r="O624" s="10" t="str">
        <f t="shared" si="67"/>
        <v>December</v>
      </c>
      <c r="P624" s="10" t="str">
        <f t="shared" si="68"/>
        <v>2014</v>
      </c>
      <c r="Q624" s="8">
        <f>Table1[[#This Row],[Profit]]/Table1[[#This Row],[Units Sold]]</f>
        <v>-243</v>
      </c>
      <c r="R624" s="27">
        <f>Table1[[#This Row],[Profit]]/Table1[[#This Row],[ Sales]]</f>
        <v>-40.365448504983391</v>
      </c>
      <c r="S624" s="11">
        <f>Table1[[#This Row],[Profit]]/Table1[[#This Row],[COGS]]</f>
        <v>-48.6</v>
      </c>
      <c r="T624" s="7" t="str">
        <f t="shared" si="69"/>
        <v>low</v>
      </c>
      <c r="U624" s="7" t="str">
        <f>IF(OR(Table1[[#This Row],[Country]]="United states of America",Table1[[#This Row],[Country]]="Canada",Table1[[#This Row],[Country]]="Mexico"),"North America",IF(OR(Table1[[#This Row],[Country]]="France",Table1[[#This Row],[Country]]="Germany"),"Europe","other"))</f>
        <v>Europe</v>
      </c>
    </row>
    <row r="625" spans="1:21">
      <c r="A625" s="12" t="s">
        <v>25</v>
      </c>
      <c r="B625" s="12" t="s">
        <v>22</v>
      </c>
      <c r="C625" s="13" t="s">
        <v>32</v>
      </c>
      <c r="D625" s="13" t="s">
        <v>35</v>
      </c>
      <c r="E625" s="12">
        <v>1393</v>
      </c>
      <c r="F625" s="13">
        <v>260</v>
      </c>
      <c r="G625" s="13">
        <v>12</v>
      </c>
      <c r="H625" s="8">
        <f t="shared" si="63"/>
        <v>16716</v>
      </c>
      <c r="I625" s="13">
        <v>2340.2399999999998</v>
      </c>
      <c r="J625" s="8">
        <f t="shared" si="64"/>
        <v>14375.76</v>
      </c>
      <c r="K625" s="13">
        <v>4179</v>
      </c>
      <c r="L625" s="8">
        <f t="shared" si="65"/>
        <v>-345464</v>
      </c>
      <c r="M625" s="14">
        <v>41913</v>
      </c>
      <c r="N625" s="7">
        <f t="shared" si="66"/>
        <v>10</v>
      </c>
      <c r="O625" s="10" t="str">
        <f t="shared" si="67"/>
        <v>October</v>
      </c>
      <c r="P625" s="10" t="str">
        <f t="shared" si="68"/>
        <v>2014</v>
      </c>
      <c r="Q625" s="8">
        <f>Table1[[#This Row],[Profit]]/Table1[[#This Row],[Units Sold]]</f>
        <v>-248</v>
      </c>
      <c r="R625" s="27">
        <f>Table1[[#This Row],[Profit]]/Table1[[#This Row],[ Sales]]</f>
        <v>-24.031007751937985</v>
      </c>
      <c r="S625" s="11">
        <f>Table1[[#This Row],[Profit]]/Table1[[#This Row],[COGS]]</f>
        <v>-82.666666666666671</v>
      </c>
      <c r="T625" s="7" t="str">
        <f t="shared" si="69"/>
        <v>low</v>
      </c>
      <c r="U625" s="7" t="str">
        <f>IF(OR(Table1[[#This Row],[Country]]="United states of America",Table1[[#This Row],[Country]]="Canada",Table1[[#This Row],[Country]]="Mexico"),"North America",IF(OR(Table1[[#This Row],[Country]]="France",Table1[[#This Row],[Country]]="Germany"),"Europe","other"))</f>
        <v>Europe</v>
      </c>
    </row>
    <row r="626" spans="1:21">
      <c r="A626" s="7" t="s">
        <v>25</v>
      </c>
      <c r="B626" s="7" t="s">
        <v>28</v>
      </c>
      <c r="C626" s="8" t="s">
        <v>32</v>
      </c>
      <c r="D626" s="8" t="s">
        <v>35</v>
      </c>
      <c r="E626" s="7">
        <v>2015</v>
      </c>
      <c r="F626" s="8">
        <v>260</v>
      </c>
      <c r="G626" s="8">
        <v>12</v>
      </c>
      <c r="H626" s="8">
        <f t="shared" si="63"/>
        <v>24180</v>
      </c>
      <c r="I626" s="8">
        <v>3385.2</v>
      </c>
      <c r="J626" s="8">
        <f t="shared" si="64"/>
        <v>20794.8</v>
      </c>
      <c r="K626" s="8">
        <v>6045</v>
      </c>
      <c r="L626" s="8">
        <f t="shared" si="65"/>
        <v>-499720</v>
      </c>
      <c r="M626" s="9">
        <v>41609</v>
      </c>
      <c r="N626" s="7">
        <f t="shared" si="66"/>
        <v>12</v>
      </c>
      <c r="O626" s="10" t="str">
        <f t="shared" si="67"/>
        <v>December</v>
      </c>
      <c r="P626" s="10" t="str">
        <f t="shared" si="68"/>
        <v>2013</v>
      </c>
      <c r="Q626" s="8">
        <f>Table1[[#This Row],[Profit]]/Table1[[#This Row],[Units Sold]]</f>
        <v>-248</v>
      </c>
      <c r="R626" s="27">
        <f>Table1[[#This Row],[Profit]]/Table1[[#This Row],[ Sales]]</f>
        <v>-24.031007751937985</v>
      </c>
      <c r="S626" s="11">
        <f>Table1[[#This Row],[Profit]]/Table1[[#This Row],[COGS]]</f>
        <v>-82.666666666666671</v>
      </c>
      <c r="T626" s="7" t="str">
        <f t="shared" si="69"/>
        <v>low</v>
      </c>
      <c r="U626" s="7" t="str">
        <f>IF(OR(Table1[[#This Row],[Country]]="United states of America",Table1[[#This Row],[Country]]="Canada",Table1[[#This Row],[Country]]="Mexico"),"North America",IF(OR(Table1[[#This Row],[Country]]="France",Table1[[#This Row],[Country]]="Germany"),"Europe","other"))</f>
        <v>North America</v>
      </c>
    </row>
    <row r="627" spans="1:21">
      <c r="A627" s="12" t="s">
        <v>27</v>
      </c>
      <c r="B627" s="12" t="s">
        <v>23</v>
      </c>
      <c r="C627" s="13" t="s">
        <v>18</v>
      </c>
      <c r="D627" s="13" t="s">
        <v>35</v>
      </c>
      <c r="E627" s="12">
        <v>801</v>
      </c>
      <c r="F627" s="13">
        <v>3</v>
      </c>
      <c r="G627" s="13">
        <v>300</v>
      </c>
      <c r="H627" s="8">
        <f t="shared" si="63"/>
        <v>240300</v>
      </c>
      <c r="I627" s="13">
        <v>33642</v>
      </c>
      <c r="J627" s="8">
        <f t="shared" si="64"/>
        <v>206658</v>
      </c>
      <c r="K627" s="13">
        <v>200250</v>
      </c>
      <c r="L627" s="8">
        <f t="shared" si="65"/>
        <v>237897</v>
      </c>
      <c r="M627" s="14">
        <v>41821</v>
      </c>
      <c r="N627" s="7">
        <f t="shared" si="66"/>
        <v>7</v>
      </c>
      <c r="O627" s="10" t="str">
        <f t="shared" si="67"/>
        <v>July</v>
      </c>
      <c r="P627" s="10" t="str">
        <f t="shared" si="68"/>
        <v>2014</v>
      </c>
      <c r="Q627" s="8">
        <f>Table1[[#This Row],[Profit]]/Table1[[#This Row],[Units Sold]]</f>
        <v>297</v>
      </c>
      <c r="R627" s="27">
        <f>Table1[[#This Row],[Profit]]/Table1[[#This Row],[ Sales]]</f>
        <v>1.1511627906976745</v>
      </c>
      <c r="S627" s="11">
        <f>Table1[[#This Row],[Profit]]/Table1[[#This Row],[COGS]]</f>
        <v>1.1879999999999999</v>
      </c>
      <c r="T627" s="7" t="str">
        <f t="shared" si="69"/>
        <v>high</v>
      </c>
      <c r="U627" s="7" t="str">
        <f>IF(OR(Table1[[#This Row],[Country]]="United states of America",Table1[[#This Row],[Country]]="Canada",Table1[[#This Row],[Country]]="Mexico"),"North America",IF(OR(Table1[[#This Row],[Country]]="France",Table1[[#This Row],[Country]]="Germany"),"Europe","other"))</f>
        <v>North America</v>
      </c>
    </row>
    <row r="628" spans="1:21">
      <c r="A628" s="7" t="s">
        <v>26</v>
      </c>
      <c r="B628" s="7" t="s">
        <v>22</v>
      </c>
      <c r="C628" s="8" t="s">
        <v>18</v>
      </c>
      <c r="D628" s="8" t="s">
        <v>35</v>
      </c>
      <c r="E628" s="7">
        <v>1023</v>
      </c>
      <c r="F628" s="8">
        <v>3</v>
      </c>
      <c r="G628" s="8">
        <v>125</v>
      </c>
      <c r="H628" s="8">
        <f t="shared" si="63"/>
        <v>127875</v>
      </c>
      <c r="I628" s="8">
        <v>17902.5</v>
      </c>
      <c r="J628" s="8">
        <f t="shared" si="64"/>
        <v>109972.5</v>
      </c>
      <c r="K628" s="8">
        <v>122760</v>
      </c>
      <c r="L628" s="8">
        <f t="shared" si="65"/>
        <v>124806</v>
      </c>
      <c r="M628" s="9">
        <v>41518</v>
      </c>
      <c r="N628" s="7">
        <f t="shared" si="66"/>
        <v>9</v>
      </c>
      <c r="O628" s="10" t="str">
        <f t="shared" si="67"/>
        <v>September</v>
      </c>
      <c r="P628" s="10" t="str">
        <f t="shared" si="68"/>
        <v>2013</v>
      </c>
      <c r="Q628" s="8">
        <f>Table1[[#This Row],[Profit]]/Table1[[#This Row],[Units Sold]]</f>
        <v>122</v>
      </c>
      <c r="R628" s="27">
        <f>Table1[[#This Row],[Profit]]/Table1[[#This Row],[ Sales]]</f>
        <v>1.1348837209302325</v>
      </c>
      <c r="S628" s="11">
        <f>Table1[[#This Row],[Profit]]/Table1[[#This Row],[COGS]]</f>
        <v>1.0166666666666666</v>
      </c>
      <c r="T628" s="7" t="str">
        <f t="shared" si="69"/>
        <v>mid</v>
      </c>
      <c r="U628" s="7" t="str">
        <f>IF(OR(Table1[[#This Row],[Country]]="United states of America",Table1[[#This Row],[Country]]="Canada",Table1[[#This Row],[Country]]="Mexico"),"North America",IF(OR(Table1[[#This Row],[Country]]="France",Table1[[#This Row],[Country]]="Germany"),"Europe","other"))</f>
        <v>Europe</v>
      </c>
    </row>
    <row r="629" spans="1:21">
      <c r="A629" s="12" t="s">
        <v>27</v>
      </c>
      <c r="B629" s="12" t="s">
        <v>17</v>
      </c>
      <c r="C629" s="13" t="s">
        <v>18</v>
      </c>
      <c r="D629" s="13" t="s">
        <v>35</v>
      </c>
      <c r="E629" s="12">
        <v>1496</v>
      </c>
      <c r="F629" s="13">
        <v>3</v>
      </c>
      <c r="G629" s="13">
        <v>300</v>
      </c>
      <c r="H629" s="8">
        <f t="shared" si="63"/>
        <v>448800</v>
      </c>
      <c r="I629" s="13">
        <v>62832</v>
      </c>
      <c r="J629" s="8">
        <f t="shared" si="64"/>
        <v>385968</v>
      </c>
      <c r="K629" s="13">
        <v>374000</v>
      </c>
      <c r="L629" s="8">
        <f t="shared" si="65"/>
        <v>444312</v>
      </c>
      <c r="M629" s="14">
        <v>41913</v>
      </c>
      <c r="N629" s="7">
        <f t="shared" si="66"/>
        <v>10</v>
      </c>
      <c r="O629" s="10" t="str">
        <f t="shared" si="67"/>
        <v>October</v>
      </c>
      <c r="P629" s="10" t="str">
        <f t="shared" si="68"/>
        <v>2014</v>
      </c>
      <c r="Q629" s="8">
        <f>Table1[[#This Row],[Profit]]/Table1[[#This Row],[Units Sold]]</f>
        <v>297</v>
      </c>
      <c r="R629" s="27">
        <f>Table1[[#This Row],[Profit]]/Table1[[#This Row],[ Sales]]</f>
        <v>1.1511627906976745</v>
      </c>
      <c r="S629" s="11">
        <f>Table1[[#This Row],[Profit]]/Table1[[#This Row],[COGS]]</f>
        <v>1.1879999999999999</v>
      </c>
      <c r="T629" s="7" t="str">
        <f t="shared" si="69"/>
        <v>high</v>
      </c>
      <c r="U629" s="7" t="str">
        <f>IF(OR(Table1[[#This Row],[Country]]="United states of America",Table1[[#This Row],[Country]]="Canada",Table1[[#This Row],[Country]]="Mexico"),"North America",IF(OR(Table1[[#This Row],[Country]]="France",Table1[[#This Row],[Country]]="Germany"),"Europe","other"))</f>
        <v>North America</v>
      </c>
    </row>
    <row r="630" spans="1:21">
      <c r="A630" s="7" t="s">
        <v>27</v>
      </c>
      <c r="B630" s="7" t="s">
        <v>28</v>
      </c>
      <c r="C630" s="8" t="s">
        <v>18</v>
      </c>
      <c r="D630" s="8" t="s">
        <v>35</v>
      </c>
      <c r="E630" s="7">
        <v>1010</v>
      </c>
      <c r="F630" s="8">
        <v>3</v>
      </c>
      <c r="G630" s="8">
        <v>300</v>
      </c>
      <c r="H630" s="8">
        <f t="shared" si="63"/>
        <v>303000</v>
      </c>
      <c r="I630" s="8">
        <v>42420</v>
      </c>
      <c r="J630" s="8">
        <f t="shared" si="64"/>
        <v>260580</v>
      </c>
      <c r="K630" s="8">
        <v>252500</v>
      </c>
      <c r="L630" s="8">
        <f t="shared" si="65"/>
        <v>299970</v>
      </c>
      <c r="M630" s="9">
        <v>41913</v>
      </c>
      <c r="N630" s="7">
        <f t="shared" si="66"/>
        <v>10</v>
      </c>
      <c r="O630" s="10" t="str">
        <f t="shared" si="67"/>
        <v>October</v>
      </c>
      <c r="P630" s="10" t="str">
        <f t="shared" si="68"/>
        <v>2014</v>
      </c>
      <c r="Q630" s="8">
        <f>Table1[[#This Row],[Profit]]/Table1[[#This Row],[Units Sold]]</f>
        <v>297</v>
      </c>
      <c r="R630" s="27">
        <f>Table1[[#This Row],[Profit]]/Table1[[#This Row],[ Sales]]</f>
        <v>1.1511627906976745</v>
      </c>
      <c r="S630" s="11">
        <f>Table1[[#This Row],[Profit]]/Table1[[#This Row],[COGS]]</f>
        <v>1.1879999999999999</v>
      </c>
      <c r="T630" s="7" t="str">
        <f t="shared" si="69"/>
        <v>high</v>
      </c>
      <c r="U630" s="7" t="str">
        <f>IF(OR(Table1[[#This Row],[Country]]="United states of America",Table1[[#This Row],[Country]]="Canada",Table1[[#This Row],[Country]]="Mexico"),"North America",IF(OR(Table1[[#This Row],[Country]]="France",Table1[[#This Row],[Country]]="Germany"),"Europe","other"))</f>
        <v>North America</v>
      </c>
    </row>
    <row r="631" spans="1:21">
      <c r="A631" s="12" t="s">
        <v>21</v>
      </c>
      <c r="B631" s="12" t="s">
        <v>20</v>
      </c>
      <c r="C631" s="13" t="s">
        <v>18</v>
      </c>
      <c r="D631" s="13" t="s">
        <v>35</v>
      </c>
      <c r="E631" s="12">
        <v>1513</v>
      </c>
      <c r="F631" s="13">
        <v>3</v>
      </c>
      <c r="G631" s="13">
        <v>15</v>
      </c>
      <c r="H631" s="8">
        <f t="shared" si="63"/>
        <v>22695</v>
      </c>
      <c r="I631" s="13">
        <v>3177.3</v>
      </c>
      <c r="J631" s="8">
        <f t="shared" si="64"/>
        <v>19517.7</v>
      </c>
      <c r="K631" s="13">
        <v>15130</v>
      </c>
      <c r="L631" s="8">
        <f t="shared" si="65"/>
        <v>18156</v>
      </c>
      <c r="M631" s="14">
        <v>41944</v>
      </c>
      <c r="N631" s="7">
        <f t="shared" si="66"/>
        <v>11</v>
      </c>
      <c r="O631" s="10" t="str">
        <f t="shared" si="67"/>
        <v>November</v>
      </c>
      <c r="P631" s="10" t="str">
        <f t="shared" si="68"/>
        <v>2014</v>
      </c>
      <c r="Q631" s="8">
        <f>Table1[[#This Row],[Profit]]/Table1[[#This Row],[Units Sold]]</f>
        <v>12</v>
      </c>
      <c r="R631" s="27">
        <f>Table1[[#This Row],[Profit]]/Table1[[#This Row],[ Sales]]</f>
        <v>0.93023255813953487</v>
      </c>
      <c r="S631" s="11">
        <f>Table1[[#This Row],[Profit]]/Table1[[#This Row],[COGS]]</f>
        <v>1.2</v>
      </c>
      <c r="T631" s="7" t="str">
        <f t="shared" si="69"/>
        <v>low</v>
      </c>
      <c r="U631" s="7" t="str">
        <f>IF(OR(Table1[[#This Row],[Country]]="United states of America",Table1[[#This Row],[Country]]="Canada",Table1[[#This Row],[Country]]="Mexico"),"North America",IF(OR(Table1[[#This Row],[Country]]="France",Table1[[#This Row],[Country]]="Germany"),"Europe","other"))</f>
        <v>Europe</v>
      </c>
    </row>
    <row r="632" spans="1:21">
      <c r="A632" s="7" t="s">
        <v>21</v>
      </c>
      <c r="B632" s="7" t="s">
        <v>17</v>
      </c>
      <c r="C632" s="8" t="s">
        <v>18</v>
      </c>
      <c r="D632" s="8" t="s">
        <v>35</v>
      </c>
      <c r="E632" s="7">
        <v>2300</v>
      </c>
      <c r="F632" s="8">
        <v>3</v>
      </c>
      <c r="G632" s="8">
        <v>15</v>
      </c>
      <c r="H632" s="8">
        <f t="shared" si="63"/>
        <v>34500</v>
      </c>
      <c r="I632" s="8">
        <v>4830</v>
      </c>
      <c r="J632" s="8">
        <f t="shared" si="64"/>
        <v>29670</v>
      </c>
      <c r="K632" s="8">
        <v>23000</v>
      </c>
      <c r="L632" s="8">
        <f t="shared" si="65"/>
        <v>27600</v>
      </c>
      <c r="M632" s="9">
        <v>41974</v>
      </c>
      <c r="N632" s="7">
        <f t="shared" si="66"/>
        <v>12</v>
      </c>
      <c r="O632" s="10" t="str">
        <f t="shared" si="67"/>
        <v>December</v>
      </c>
      <c r="P632" s="10" t="str">
        <f t="shared" si="68"/>
        <v>2014</v>
      </c>
      <c r="Q632" s="8">
        <f>Table1[[#This Row],[Profit]]/Table1[[#This Row],[Units Sold]]</f>
        <v>12</v>
      </c>
      <c r="R632" s="27">
        <f>Table1[[#This Row],[Profit]]/Table1[[#This Row],[ Sales]]</f>
        <v>0.93023255813953487</v>
      </c>
      <c r="S632" s="11">
        <f>Table1[[#This Row],[Profit]]/Table1[[#This Row],[COGS]]</f>
        <v>1.2</v>
      </c>
      <c r="T632" s="7" t="str">
        <f t="shared" si="69"/>
        <v>low</v>
      </c>
      <c r="U632" s="7" t="str">
        <f>IF(OR(Table1[[#This Row],[Country]]="United states of America",Table1[[#This Row],[Country]]="Canada",Table1[[#This Row],[Country]]="Mexico"),"North America",IF(OR(Table1[[#This Row],[Country]]="France",Table1[[#This Row],[Country]]="Germany"),"Europe","other"))</f>
        <v>North America</v>
      </c>
    </row>
    <row r="633" spans="1:21">
      <c r="A633" s="12" t="s">
        <v>26</v>
      </c>
      <c r="B633" s="12" t="s">
        <v>23</v>
      </c>
      <c r="C633" s="13" t="s">
        <v>18</v>
      </c>
      <c r="D633" s="13" t="s">
        <v>35</v>
      </c>
      <c r="E633" s="12">
        <v>2821</v>
      </c>
      <c r="F633" s="13">
        <v>3</v>
      </c>
      <c r="G633" s="13">
        <v>125</v>
      </c>
      <c r="H633" s="8">
        <f t="shared" si="63"/>
        <v>352625</v>
      </c>
      <c r="I633" s="13">
        <v>49367.5</v>
      </c>
      <c r="J633" s="8">
        <f t="shared" si="64"/>
        <v>303257.5</v>
      </c>
      <c r="K633" s="13">
        <v>338520</v>
      </c>
      <c r="L633" s="8">
        <f t="shared" si="65"/>
        <v>344162</v>
      </c>
      <c r="M633" s="14">
        <v>41609</v>
      </c>
      <c r="N633" s="7">
        <f t="shared" si="66"/>
        <v>12</v>
      </c>
      <c r="O633" s="10" t="str">
        <f t="shared" si="67"/>
        <v>December</v>
      </c>
      <c r="P633" s="10" t="str">
        <f t="shared" si="68"/>
        <v>2013</v>
      </c>
      <c r="Q633" s="8">
        <f>Table1[[#This Row],[Profit]]/Table1[[#This Row],[Units Sold]]</f>
        <v>122</v>
      </c>
      <c r="R633" s="27">
        <f>Table1[[#This Row],[Profit]]/Table1[[#This Row],[ Sales]]</f>
        <v>1.1348837209302325</v>
      </c>
      <c r="S633" s="11">
        <f>Table1[[#This Row],[Profit]]/Table1[[#This Row],[COGS]]</f>
        <v>1.0166666666666666</v>
      </c>
      <c r="T633" s="7" t="str">
        <f t="shared" si="69"/>
        <v>mid</v>
      </c>
      <c r="U633" s="7" t="str">
        <f>IF(OR(Table1[[#This Row],[Country]]="United states of America",Table1[[#This Row],[Country]]="Canada",Table1[[#This Row],[Country]]="Mexico"),"North America",IF(OR(Table1[[#This Row],[Country]]="France",Table1[[#This Row],[Country]]="Germany"),"Europe","other"))</f>
        <v>North America</v>
      </c>
    </row>
    <row r="634" spans="1:21">
      <c r="A634" s="7" t="s">
        <v>16</v>
      </c>
      <c r="B634" s="7" t="s">
        <v>17</v>
      </c>
      <c r="C634" s="8" t="s">
        <v>24</v>
      </c>
      <c r="D634" s="8" t="s">
        <v>35</v>
      </c>
      <c r="E634" s="7">
        <v>2227.5</v>
      </c>
      <c r="F634" s="8">
        <v>5</v>
      </c>
      <c r="G634" s="8">
        <v>350</v>
      </c>
      <c r="H634" s="8">
        <f t="shared" si="63"/>
        <v>779625</v>
      </c>
      <c r="I634" s="8">
        <v>109147.5</v>
      </c>
      <c r="J634" s="8">
        <f t="shared" si="64"/>
        <v>670477.5</v>
      </c>
      <c r="K634" s="8">
        <v>579150</v>
      </c>
      <c r="L634" s="8">
        <f t="shared" si="65"/>
        <v>768487.5</v>
      </c>
      <c r="M634" s="9">
        <v>41640</v>
      </c>
      <c r="N634" s="7">
        <f t="shared" si="66"/>
        <v>1</v>
      </c>
      <c r="O634" s="10" t="str">
        <f t="shared" si="67"/>
        <v>January</v>
      </c>
      <c r="P634" s="10" t="str">
        <f t="shared" si="68"/>
        <v>2014</v>
      </c>
      <c r="Q634" s="8">
        <f>Table1[[#This Row],[Profit]]/Table1[[#This Row],[Units Sold]]</f>
        <v>345</v>
      </c>
      <c r="R634" s="27">
        <f>Table1[[#This Row],[Profit]]/Table1[[#This Row],[ Sales]]</f>
        <v>1.1461794019933556</v>
      </c>
      <c r="S634" s="11">
        <f>Table1[[#This Row],[Profit]]/Table1[[#This Row],[COGS]]</f>
        <v>1.3269230769230769</v>
      </c>
      <c r="T634" s="7" t="str">
        <f t="shared" si="69"/>
        <v>high</v>
      </c>
      <c r="U634" s="7" t="str">
        <f>IF(OR(Table1[[#This Row],[Country]]="United states of America",Table1[[#This Row],[Country]]="Canada",Table1[[#This Row],[Country]]="Mexico"),"North America",IF(OR(Table1[[#This Row],[Country]]="France",Table1[[#This Row],[Country]]="Germany"),"Europe","other"))</f>
        <v>North America</v>
      </c>
    </row>
    <row r="635" spans="1:21">
      <c r="A635" s="12" t="s">
        <v>16</v>
      </c>
      <c r="B635" s="12" t="s">
        <v>20</v>
      </c>
      <c r="C635" s="13" t="s">
        <v>24</v>
      </c>
      <c r="D635" s="13" t="s">
        <v>35</v>
      </c>
      <c r="E635" s="12">
        <v>1199</v>
      </c>
      <c r="F635" s="13">
        <v>5</v>
      </c>
      <c r="G635" s="13">
        <v>350</v>
      </c>
      <c r="H635" s="8">
        <f t="shared" si="63"/>
        <v>419650</v>
      </c>
      <c r="I635" s="13">
        <v>58751</v>
      </c>
      <c r="J635" s="8">
        <f t="shared" si="64"/>
        <v>360899</v>
      </c>
      <c r="K635" s="13">
        <v>311740</v>
      </c>
      <c r="L635" s="8">
        <f t="shared" si="65"/>
        <v>413655</v>
      </c>
      <c r="M635" s="14">
        <v>41730</v>
      </c>
      <c r="N635" s="7">
        <f t="shared" si="66"/>
        <v>4</v>
      </c>
      <c r="O635" s="10" t="str">
        <f t="shared" si="67"/>
        <v>April</v>
      </c>
      <c r="P635" s="10" t="str">
        <f t="shared" si="68"/>
        <v>2014</v>
      </c>
      <c r="Q635" s="8">
        <f>Table1[[#This Row],[Profit]]/Table1[[#This Row],[Units Sold]]</f>
        <v>345</v>
      </c>
      <c r="R635" s="27">
        <f>Table1[[#This Row],[Profit]]/Table1[[#This Row],[ Sales]]</f>
        <v>1.1461794019933556</v>
      </c>
      <c r="S635" s="11">
        <f>Table1[[#This Row],[Profit]]/Table1[[#This Row],[COGS]]</f>
        <v>1.3269230769230769</v>
      </c>
      <c r="T635" s="7" t="str">
        <f t="shared" si="69"/>
        <v>high</v>
      </c>
      <c r="U635" s="7" t="str">
        <f>IF(OR(Table1[[#This Row],[Country]]="United states of America",Table1[[#This Row],[Country]]="Canada",Table1[[#This Row],[Country]]="Mexico"),"North America",IF(OR(Table1[[#This Row],[Country]]="France",Table1[[#This Row],[Country]]="Germany"),"Europe","other"))</f>
        <v>Europe</v>
      </c>
    </row>
    <row r="636" spans="1:21">
      <c r="A636" s="7" t="s">
        <v>16</v>
      </c>
      <c r="B636" s="7" t="s">
        <v>17</v>
      </c>
      <c r="C636" s="8" t="s">
        <v>24</v>
      </c>
      <c r="D636" s="8" t="s">
        <v>35</v>
      </c>
      <c r="E636" s="7">
        <v>200</v>
      </c>
      <c r="F636" s="8">
        <v>5</v>
      </c>
      <c r="G636" s="8">
        <v>350</v>
      </c>
      <c r="H636" s="8">
        <f t="shared" si="63"/>
        <v>70000</v>
      </c>
      <c r="I636" s="8">
        <v>9800</v>
      </c>
      <c r="J636" s="8">
        <f t="shared" si="64"/>
        <v>60200</v>
      </c>
      <c r="K636" s="8">
        <v>52000</v>
      </c>
      <c r="L636" s="8">
        <f t="shared" si="65"/>
        <v>69000</v>
      </c>
      <c r="M636" s="9">
        <v>41760</v>
      </c>
      <c r="N636" s="7">
        <f t="shared" si="66"/>
        <v>5</v>
      </c>
      <c r="O636" s="10" t="str">
        <f t="shared" si="67"/>
        <v>May</v>
      </c>
      <c r="P636" s="10" t="str">
        <f t="shared" si="68"/>
        <v>2014</v>
      </c>
      <c r="Q636" s="8">
        <f>Table1[[#This Row],[Profit]]/Table1[[#This Row],[Units Sold]]</f>
        <v>345</v>
      </c>
      <c r="R636" s="27">
        <f>Table1[[#This Row],[Profit]]/Table1[[#This Row],[ Sales]]</f>
        <v>1.1461794019933556</v>
      </c>
      <c r="S636" s="11">
        <f>Table1[[#This Row],[Profit]]/Table1[[#This Row],[COGS]]</f>
        <v>1.3269230769230769</v>
      </c>
      <c r="T636" s="7" t="str">
        <f t="shared" si="69"/>
        <v>high</v>
      </c>
      <c r="U636" s="7" t="str">
        <f>IF(OR(Table1[[#This Row],[Country]]="United states of America",Table1[[#This Row],[Country]]="Canada",Table1[[#This Row],[Country]]="Mexico"),"North America",IF(OR(Table1[[#This Row],[Country]]="France",Table1[[#This Row],[Country]]="Germany"),"Europe","other"))</f>
        <v>North America</v>
      </c>
    </row>
    <row r="637" spans="1:21">
      <c r="A637" s="12" t="s">
        <v>16</v>
      </c>
      <c r="B637" s="12" t="s">
        <v>17</v>
      </c>
      <c r="C637" s="13" t="s">
        <v>24</v>
      </c>
      <c r="D637" s="13" t="s">
        <v>35</v>
      </c>
      <c r="E637" s="12">
        <v>388</v>
      </c>
      <c r="F637" s="13">
        <v>5</v>
      </c>
      <c r="G637" s="13">
        <v>7</v>
      </c>
      <c r="H637" s="8">
        <f t="shared" si="63"/>
        <v>2716</v>
      </c>
      <c r="I637" s="13">
        <v>380.24</v>
      </c>
      <c r="J637" s="8">
        <f t="shared" si="64"/>
        <v>2335.7600000000002</v>
      </c>
      <c r="K637" s="13">
        <v>1940</v>
      </c>
      <c r="L637" s="8">
        <f t="shared" si="65"/>
        <v>776</v>
      </c>
      <c r="M637" s="14">
        <v>41883</v>
      </c>
      <c r="N637" s="7">
        <f t="shared" si="66"/>
        <v>9</v>
      </c>
      <c r="O637" s="10" t="str">
        <f t="shared" si="67"/>
        <v>September</v>
      </c>
      <c r="P637" s="10" t="str">
        <f t="shared" si="68"/>
        <v>2014</v>
      </c>
      <c r="Q637" s="8">
        <f>Table1[[#This Row],[Profit]]/Table1[[#This Row],[Units Sold]]</f>
        <v>2</v>
      </c>
      <c r="R637" s="27">
        <f>Table1[[#This Row],[Profit]]/Table1[[#This Row],[ Sales]]</f>
        <v>0.33222591362126241</v>
      </c>
      <c r="S637" s="11">
        <f>Table1[[#This Row],[Profit]]/Table1[[#This Row],[COGS]]</f>
        <v>0.4</v>
      </c>
      <c r="T637" s="7" t="str">
        <f t="shared" si="69"/>
        <v>low</v>
      </c>
      <c r="U637" s="7" t="str">
        <f>IF(OR(Table1[[#This Row],[Country]]="United states of America",Table1[[#This Row],[Country]]="Canada",Table1[[#This Row],[Country]]="Mexico"),"North America",IF(OR(Table1[[#This Row],[Country]]="France",Table1[[#This Row],[Country]]="Germany"),"Europe","other"))</f>
        <v>North America</v>
      </c>
    </row>
    <row r="638" spans="1:21">
      <c r="A638" s="7" t="s">
        <v>16</v>
      </c>
      <c r="B638" s="7" t="s">
        <v>23</v>
      </c>
      <c r="C638" s="8" t="s">
        <v>24</v>
      </c>
      <c r="D638" s="8" t="s">
        <v>35</v>
      </c>
      <c r="E638" s="7">
        <v>1727</v>
      </c>
      <c r="F638" s="8">
        <v>5</v>
      </c>
      <c r="G638" s="8">
        <v>7</v>
      </c>
      <c r="H638" s="8">
        <f t="shared" si="63"/>
        <v>12089</v>
      </c>
      <c r="I638" s="8">
        <v>1692.46</v>
      </c>
      <c r="J638" s="8">
        <f t="shared" si="64"/>
        <v>10396.540000000001</v>
      </c>
      <c r="K638" s="8">
        <v>8635</v>
      </c>
      <c r="L638" s="8">
        <f t="shared" si="65"/>
        <v>3454</v>
      </c>
      <c r="M638" s="9">
        <v>41548</v>
      </c>
      <c r="N638" s="7">
        <f t="shared" si="66"/>
        <v>10</v>
      </c>
      <c r="O638" s="10" t="str">
        <f t="shared" si="67"/>
        <v>October</v>
      </c>
      <c r="P638" s="10" t="str">
        <f t="shared" si="68"/>
        <v>2013</v>
      </c>
      <c r="Q638" s="8">
        <f>Table1[[#This Row],[Profit]]/Table1[[#This Row],[Units Sold]]</f>
        <v>2</v>
      </c>
      <c r="R638" s="27">
        <f>Table1[[#This Row],[Profit]]/Table1[[#This Row],[ Sales]]</f>
        <v>0.33222591362126241</v>
      </c>
      <c r="S638" s="11">
        <f>Table1[[#This Row],[Profit]]/Table1[[#This Row],[COGS]]</f>
        <v>0.4</v>
      </c>
      <c r="T638" s="7" t="str">
        <f t="shared" si="69"/>
        <v>low</v>
      </c>
      <c r="U638" s="7" t="str">
        <f>IF(OR(Table1[[#This Row],[Country]]="United states of America",Table1[[#This Row],[Country]]="Canada",Table1[[#This Row],[Country]]="Mexico"),"North America",IF(OR(Table1[[#This Row],[Country]]="France",Table1[[#This Row],[Country]]="Germany"),"Europe","other"))</f>
        <v>North America</v>
      </c>
    </row>
    <row r="639" spans="1:21">
      <c r="A639" s="12" t="s">
        <v>21</v>
      </c>
      <c r="B639" s="12" t="s">
        <v>17</v>
      </c>
      <c r="C639" s="13" t="s">
        <v>24</v>
      </c>
      <c r="D639" s="13" t="s">
        <v>35</v>
      </c>
      <c r="E639" s="12">
        <v>2300</v>
      </c>
      <c r="F639" s="13">
        <v>5</v>
      </c>
      <c r="G639" s="13">
        <v>15</v>
      </c>
      <c r="H639" s="8">
        <f t="shared" si="63"/>
        <v>34500</v>
      </c>
      <c r="I639" s="13">
        <v>4830</v>
      </c>
      <c r="J639" s="8">
        <f t="shared" si="64"/>
        <v>29670</v>
      </c>
      <c r="K639" s="13">
        <v>23000</v>
      </c>
      <c r="L639" s="8">
        <f t="shared" si="65"/>
        <v>23000</v>
      </c>
      <c r="M639" s="14">
        <v>41974</v>
      </c>
      <c r="N639" s="7">
        <f t="shared" si="66"/>
        <v>12</v>
      </c>
      <c r="O639" s="10" t="str">
        <f t="shared" si="67"/>
        <v>December</v>
      </c>
      <c r="P639" s="10" t="str">
        <f t="shared" si="68"/>
        <v>2014</v>
      </c>
      <c r="Q639" s="8">
        <f>Table1[[#This Row],[Profit]]/Table1[[#This Row],[Units Sold]]</f>
        <v>10</v>
      </c>
      <c r="R639" s="27">
        <f>Table1[[#This Row],[Profit]]/Table1[[#This Row],[ Sales]]</f>
        <v>0.77519379844961245</v>
      </c>
      <c r="S639" s="11">
        <f>Table1[[#This Row],[Profit]]/Table1[[#This Row],[COGS]]</f>
        <v>1</v>
      </c>
      <c r="T639" s="7" t="str">
        <f t="shared" si="69"/>
        <v>low</v>
      </c>
      <c r="U639" s="7" t="str">
        <f>IF(OR(Table1[[#This Row],[Country]]="United states of America",Table1[[#This Row],[Country]]="Canada",Table1[[#This Row],[Country]]="Mexico"),"North America",IF(OR(Table1[[#This Row],[Country]]="France",Table1[[#This Row],[Country]]="Germany"),"Europe","other"))</f>
        <v>North America</v>
      </c>
    </row>
    <row r="640" spans="1:21">
      <c r="A640" s="7" t="s">
        <v>16</v>
      </c>
      <c r="B640" s="7" t="s">
        <v>23</v>
      </c>
      <c r="C640" s="8" t="s">
        <v>29</v>
      </c>
      <c r="D640" s="8" t="s">
        <v>35</v>
      </c>
      <c r="E640" s="7">
        <v>260</v>
      </c>
      <c r="F640" s="8">
        <v>10</v>
      </c>
      <c r="G640" s="8">
        <v>20</v>
      </c>
      <c r="H640" s="8">
        <f t="shared" si="63"/>
        <v>5200</v>
      </c>
      <c r="I640" s="8">
        <v>728</v>
      </c>
      <c r="J640" s="8">
        <f t="shared" si="64"/>
        <v>4472</v>
      </c>
      <c r="K640" s="8">
        <v>2600</v>
      </c>
      <c r="L640" s="8">
        <f t="shared" si="65"/>
        <v>2600</v>
      </c>
      <c r="M640" s="9">
        <v>41671</v>
      </c>
      <c r="N640" s="7">
        <f t="shared" si="66"/>
        <v>2</v>
      </c>
      <c r="O640" s="10" t="str">
        <f t="shared" si="67"/>
        <v>February</v>
      </c>
      <c r="P640" s="10" t="str">
        <f t="shared" si="68"/>
        <v>2014</v>
      </c>
      <c r="Q640" s="8">
        <f>Table1[[#This Row],[Profit]]/Table1[[#This Row],[Units Sold]]</f>
        <v>10</v>
      </c>
      <c r="R640" s="27">
        <f>Table1[[#This Row],[Profit]]/Table1[[#This Row],[ Sales]]</f>
        <v>0.58139534883720934</v>
      </c>
      <c r="S640" s="11">
        <f>Table1[[#This Row],[Profit]]/Table1[[#This Row],[COGS]]</f>
        <v>1</v>
      </c>
      <c r="T640" s="7" t="str">
        <f t="shared" si="69"/>
        <v>low</v>
      </c>
      <c r="U640" s="7" t="str">
        <f>IF(OR(Table1[[#This Row],[Country]]="United states of America",Table1[[#This Row],[Country]]="Canada",Table1[[#This Row],[Country]]="Mexico"),"North America",IF(OR(Table1[[#This Row],[Country]]="France",Table1[[#This Row],[Country]]="Germany"),"Europe","other"))</f>
        <v>North America</v>
      </c>
    </row>
    <row r="641" spans="1:21">
      <c r="A641" s="12" t="s">
        <v>21</v>
      </c>
      <c r="B641" s="12" t="s">
        <v>17</v>
      </c>
      <c r="C641" s="13" t="s">
        <v>29</v>
      </c>
      <c r="D641" s="13" t="s">
        <v>35</v>
      </c>
      <c r="E641" s="12">
        <v>2470</v>
      </c>
      <c r="F641" s="13">
        <v>10</v>
      </c>
      <c r="G641" s="13">
        <v>15</v>
      </c>
      <c r="H641" s="8">
        <f t="shared" si="63"/>
        <v>37050</v>
      </c>
      <c r="I641" s="13">
        <v>5187</v>
      </c>
      <c r="J641" s="8">
        <f t="shared" si="64"/>
        <v>31863</v>
      </c>
      <c r="K641" s="13">
        <v>24700</v>
      </c>
      <c r="L641" s="8">
        <f t="shared" si="65"/>
        <v>12350</v>
      </c>
      <c r="M641" s="14">
        <v>41518</v>
      </c>
      <c r="N641" s="7">
        <f t="shared" si="66"/>
        <v>9</v>
      </c>
      <c r="O641" s="10" t="str">
        <f t="shared" si="67"/>
        <v>September</v>
      </c>
      <c r="P641" s="10" t="str">
        <f t="shared" si="68"/>
        <v>2013</v>
      </c>
      <c r="Q641" s="8">
        <f>Table1[[#This Row],[Profit]]/Table1[[#This Row],[Units Sold]]</f>
        <v>5</v>
      </c>
      <c r="R641" s="27">
        <f>Table1[[#This Row],[Profit]]/Table1[[#This Row],[ Sales]]</f>
        <v>0.38759689922480622</v>
      </c>
      <c r="S641" s="11">
        <f>Table1[[#This Row],[Profit]]/Table1[[#This Row],[COGS]]</f>
        <v>0.5</v>
      </c>
      <c r="T641" s="7" t="str">
        <f t="shared" si="69"/>
        <v>low</v>
      </c>
      <c r="U641" s="7" t="str">
        <f>IF(OR(Table1[[#This Row],[Country]]="United states of America",Table1[[#This Row],[Country]]="Canada",Table1[[#This Row],[Country]]="Mexico"),"North America",IF(OR(Table1[[#This Row],[Country]]="France",Table1[[#This Row],[Country]]="Germany"),"Europe","other"))</f>
        <v>North America</v>
      </c>
    </row>
    <row r="642" spans="1:21">
      <c r="A642" s="7" t="s">
        <v>21</v>
      </c>
      <c r="B642" s="7" t="s">
        <v>17</v>
      </c>
      <c r="C642" s="8" t="s">
        <v>29</v>
      </c>
      <c r="D642" s="8" t="s">
        <v>35</v>
      </c>
      <c r="E642" s="7">
        <v>1743</v>
      </c>
      <c r="F642" s="8">
        <v>10</v>
      </c>
      <c r="G642" s="8">
        <v>15</v>
      </c>
      <c r="H642" s="8">
        <f t="shared" si="63"/>
        <v>26145</v>
      </c>
      <c r="I642" s="8">
        <v>3660.3</v>
      </c>
      <c r="J642" s="8">
        <f t="shared" si="64"/>
        <v>22484.7</v>
      </c>
      <c r="K642" s="8">
        <v>17430</v>
      </c>
      <c r="L642" s="8">
        <f t="shared" si="65"/>
        <v>8715</v>
      </c>
      <c r="M642" s="9">
        <v>41548</v>
      </c>
      <c r="N642" s="7">
        <f t="shared" si="66"/>
        <v>10</v>
      </c>
      <c r="O642" s="10" t="str">
        <f t="shared" si="67"/>
        <v>October</v>
      </c>
      <c r="P642" s="10" t="str">
        <f t="shared" si="68"/>
        <v>2013</v>
      </c>
      <c r="Q642" s="8">
        <f>Table1[[#This Row],[Profit]]/Table1[[#This Row],[Units Sold]]</f>
        <v>5</v>
      </c>
      <c r="R642" s="27">
        <f>Table1[[#This Row],[Profit]]/Table1[[#This Row],[ Sales]]</f>
        <v>0.38759689922480617</v>
      </c>
      <c r="S642" s="11">
        <f>Table1[[#This Row],[Profit]]/Table1[[#This Row],[COGS]]</f>
        <v>0.5</v>
      </c>
      <c r="T642" s="7" t="str">
        <f t="shared" si="69"/>
        <v>low</v>
      </c>
      <c r="U642" s="7" t="str">
        <f>IF(OR(Table1[[#This Row],[Country]]="United states of America",Table1[[#This Row],[Country]]="Canada",Table1[[#This Row],[Country]]="Mexico"),"North America",IF(OR(Table1[[#This Row],[Country]]="France",Table1[[#This Row],[Country]]="Germany"),"Europe","other"))</f>
        <v>North America</v>
      </c>
    </row>
    <row r="643" spans="1:21">
      <c r="A643" s="12" t="s">
        <v>25</v>
      </c>
      <c r="B643" s="12" t="s">
        <v>28</v>
      </c>
      <c r="C643" s="13" t="s">
        <v>29</v>
      </c>
      <c r="D643" s="13" t="s">
        <v>35</v>
      </c>
      <c r="E643" s="12">
        <v>2914</v>
      </c>
      <c r="F643" s="13">
        <v>10</v>
      </c>
      <c r="G643" s="13">
        <v>12</v>
      </c>
      <c r="H643" s="8">
        <f t="shared" ref="H643:H701" si="70">E643*G643</f>
        <v>34968</v>
      </c>
      <c r="I643" s="13">
        <v>4895.5200000000004</v>
      </c>
      <c r="J643" s="8">
        <f t="shared" ref="J643:J701" si="71">H643-I643</f>
        <v>30072.48</v>
      </c>
      <c r="K643" s="13">
        <v>8742</v>
      </c>
      <c r="L643" s="8">
        <f t="shared" ref="L643:L701" si="72">(E643*G643)-(E643*F643)</f>
        <v>5828</v>
      </c>
      <c r="M643" s="14">
        <v>41913</v>
      </c>
      <c r="N643" s="7">
        <f t="shared" ref="N643:N701" si="73">MONTH(M643)</f>
        <v>10</v>
      </c>
      <c r="O643" s="10" t="str">
        <f t="shared" ref="O643:O701" si="74">TEXT(M643, "mmmm")</f>
        <v>October</v>
      </c>
      <c r="P643" s="10" t="str">
        <f t="shared" ref="P643:P701" si="75">TEXT(M643,"yyyy")</f>
        <v>2014</v>
      </c>
      <c r="Q643" s="8">
        <f>Table1[[#This Row],[Profit]]/Table1[[#This Row],[Units Sold]]</f>
        <v>2</v>
      </c>
      <c r="R643" s="27">
        <f>Table1[[#This Row],[Profit]]/Table1[[#This Row],[ Sales]]</f>
        <v>0.19379844961240311</v>
      </c>
      <c r="S643" s="11">
        <f>Table1[[#This Row],[Profit]]/Table1[[#This Row],[COGS]]</f>
        <v>0.66666666666666663</v>
      </c>
      <c r="T643" s="7" t="str">
        <f t="shared" ref="T643:T701" si="76">IF(G643&lt;50,"low",IF(G643&lt;=200,"mid","high"))</f>
        <v>low</v>
      </c>
      <c r="U643" s="7" t="str">
        <f>IF(OR(Table1[[#This Row],[Country]]="United states of America",Table1[[#This Row],[Country]]="Canada",Table1[[#This Row],[Country]]="Mexico"),"North America",IF(OR(Table1[[#This Row],[Country]]="France",Table1[[#This Row],[Country]]="Germany"),"Europe","other"))</f>
        <v>North America</v>
      </c>
    </row>
    <row r="644" spans="1:21">
      <c r="A644" s="7" t="s">
        <v>16</v>
      </c>
      <c r="B644" s="7" t="s">
        <v>22</v>
      </c>
      <c r="C644" s="8" t="s">
        <v>29</v>
      </c>
      <c r="D644" s="8" t="s">
        <v>35</v>
      </c>
      <c r="E644" s="7">
        <v>1731</v>
      </c>
      <c r="F644" s="8">
        <v>10</v>
      </c>
      <c r="G644" s="8">
        <v>7</v>
      </c>
      <c r="H644" s="8">
        <f t="shared" si="70"/>
        <v>12117</v>
      </c>
      <c r="I644" s="8">
        <v>1696.38</v>
      </c>
      <c r="J644" s="8">
        <f t="shared" si="71"/>
        <v>10420.619999999999</v>
      </c>
      <c r="K644" s="8">
        <v>8655</v>
      </c>
      <c r="L644" s="8">
        <f t="shared" si="72"/>
        <v>-5193</v>
      </c>
      <c r="M644" s="9">
        <v>41913</v>
      </c>
      <c r="N644" s="7">
        <f t="shared" si="73"/>
        <v>10</v>
      </c>
      <c r="O644" s="10" t="str">
        <f t="shared" si="74"/>
        <v>October</v>
      </c>
      <c r="P644" s="10" t="str">
        <f t="shared" si="75"/>
        <v>2014</v>
      </c>
      <c r="Q644" s="8">
        <f>Table1[[#This Row],[Profit]]/Table1[[#This Row],[Units Sold]]</f>
        <v>-3</v>
      </c>
      <c r="R644" s="27">
        <f>Table1[[#This Row],[Profit]]/Table1[[#This Row],[ Sales]]</f>
        <v>-0.49833887043189373</v>
      </c>
      <c r="S644" s="11">
        <f>Table1[[#This Row],[Profit]]/Table1[[#This Row],[COGS]]</f>
        <v>-0.6</v>
      </c>
      <c r="T644" s="7" t="str">
        <f t="shared" si="76"/>
        <v>low</v>
      </c>
      <c r="U644" s="7" t="str">
        <f>IF(OR(Table1[[#This Row],[Country]]="United states of America",Table1[[#This Row],[Country]]="Canada",Table1[[#This Row],[Country]]="Mexico"),"North America",IF(OR(Table1[[#This Row],[Country]]="France",Table1[[#This Row],[Country]]="Germany"),"Europe","other"))</f>
        <v>Europe</v>
      </c>
    </row>
    <row r="645" spans="1:21">
      <c r="A645" s="12" t="s">
        <v>16</v>
      </c>
      <c r="B645" s="12" t="s">
        <v>17</v>
      </c>
      <c r="C645" s="13" t="s">
        <v>29</v>
      </c>
      <c r="D645" s="13" t="s">
        <v>35</v>
      </c>
      <c r="E645" s="12">
        <v>700</v>
      </c>
      <c r="F645" s="13">
        <v>10</v>
      </c>
      <c r="G645" s="13">
        <v>350</v>
      </c>
      <c r="H645" s="8">
        <f t="shared" si="70"/>
        <v>245000</v>
      </c>
      <c r="I645" s="13">
        <v>34300</v>
      </c>
      <c r="J645" s="8">
        <f t="shared" si="71"/>
        <v>210700</v>
      </c>
      <c r="K645" s="13">
        <v>182000</v>
      </c>
      <c r="L645" s="8">
        <f t="shared" si="72"/>
        <v>238000</v>
      </c>
      <c r="M645" s="14">
        <v>41944</v>
      </c>
      <c r="N645" s="7">
        <f t="shared" si="73"/>
        <v>11</v>
      </c>
      <c r="O645" s="10" t="str">
        <f t="shared" si="74"/>
        <v>November</v>
      </c>
      <c r="P645" s="10" t="str">
        <f t="shared" si="75"/>
        <v>2014</v>
      </c>
      <c r="Q645" s="8">
        <f>Table1[[#This Row],[Profit]]/Table1[[#This Row],[Units Sold]]</f>
        <v>340</v>
      </c>
      <c r="R645" s="27">
        <f>Table1[[#This Row],[Profit]]/Table1[[#This Row],[ Sales]]</f>
        <v>1.1295681063122924</v>
      </c>
      <c r="S645" s="11">
        <f>Table1[[#This Row],[Profit]]/Table1[[#This Row],[COGS]]</f>
        <v>1.3076923076923077</v>
      </c>
      <c r="T645" s="7" t="str">
        <f t="shared" si="76"/>
        <v>high</v>
      </c>
      <c r="U645" s="7" t="str">
        <f>IF(OR(Table1[[#This Row],[Country]]="United states of America",Table1[[#This Row],[Country]]="Canada",Table1[[#This Row],[Country]]="Mexico"),"North America",IF(OR(Table1[[#This Row],[Country]]="France",Table1[[#This Row],[Country]]="Germany"),"Europe","other"))</f>
        <v>North America</v>
      </c>
    </row>
    <row r="646" spans="1:21">
      <c r="A646" s="7" t="s">
        <v>25</v>
      </c>
      <c r="B646" s="7" t="s">
        <v>17</v>
      </c>
      <c r="C646" s="8" t="s">
        <v>29</v>
      </c>
      <c r="D646" s="8" t="s">
        <v>35</v>
      </c>
      <c r="E646" s="7">
        <v>2222</v>
      </c>
      <c r="F646" s="8">
        <v>10</v>
      </c>
      <c r="G646" s="8">
        <v>12</v>
      </c>
      <c r="H646" s="8">
        <f t="shared" si="70"/>
        <v>26664</v>
      </c>
      <c r="I646" s="8">
        <v>3732.96</v>
      </c>
      <c r="J646" s="8">
        <f t="shared" si="71"/>
        <v>22931.040000000001</v>
      </c>
      <c r="K646" s="8">
        <v>6666</v>
      </c>
      <c r="L646" s="8">
        <f t="shared" si="72"/>
        <v>4444</v>
      </c>
      <c r="M646" s="9">
        <v>41579</v>
      </c>
      <c r="N646" s="7">
        <f t="shared" si="73"/>
        <v>11</v>
      </c>
      <c r="O646" s="10" t="str">
        <f t="shared" si="74"/>
        <v>November</v>
      </c>
      <c r="P646" s="10" t="str">
        <f t="shared" si="75"/>
        <v>2013</v>
      </c>
      <c r="Q646" s="8">
        <f>Table1[[#This Row],[Profit]]/Table1[[#This Row],[Units Sold]]</f>
        <v>2</v>
      </c>
      <c r="R646" s="27">
        <f>Table1[[#This Row],[Profit]]/Table1[[#This Row],[ Sales]]</f>
        <v>0.19379844961240308</v>
      </c>
      <c r="S646" s="11">
        <f>Table1[[#This Row],[Profit]]/Table1[[#This Row],[COGS]]</f>
        <v>0.66666666666666663</v>
      </c>
      <c r="T646" s="7" t="str">
        <f t="shared" si="76"/>
        <v>low</v>
      </c>
      <c r="U646" s="7" t="str">
        <f>IF(OR(Table1[[#This Row],[Country]]="United states of America",Table1[[#This Row],[Country]]="Canada",Table1[[#This Row],[Country]]="Mexico"),"North America",IF(OR(Table1[[#This Row],[Country]]="France",Table1[[#This Row],[Country]]="Germany"),"Europe","other"))</f>
        <v>North America</v>
      </c>
    </row>
    <row r="647" spans="1:21">
      <c r="A647" s="12" t="s">
        <v>16</v>
      </c>
      <c r="B647" s="12" t="s">
        <v>28</v>
      </c>
      <c r="C647" s="13" t="s">
        <v>29</v>
      </c>
      <c r="D647" s="13" t="s">
        <v>35</v>
      </c>
      <c r="E647" s="12">
        <v>1177</v>
      </c>
      <c r="F647" s="13">
        <v>10</v>
      </c>
      <c r="G647" s="13">
        <v>350</v>
      </c>
      <c r="H647" s="8">
        <f t="shared" si="70"/>
        <v>411950</v>
      </c>
      <c r="I647" s="13">
        <v>57673</v>
      </c>
      <c r="J647" s="8">
        <f t="shared" si="71"/>
        <v>354277</v>
      </c>
      <c r="K647" s="13">
        <v>306020</v>
      </c>
      <c r="L647" s="8">
        <f t="shared" si="72"/>
        <v>400180</v>
      </c>
      <c r="M647" s="14">
        <v>41944</v>
      </c>
      <c r="N647" s="7">
        <f t="shared" si="73"/>
        <v>11</v>
      </c>
      <c r="O647" s="10" t="str">
        <f t="shared" si="74"/>
        <v>November</v>
      </c>
      <c r="P647" s="10" t="str">
        <f t="shared" si="75"/>
        <v>2014</v>
      </c>
      <c r="Q647" s="8">
        <f>Table1[[#This Row],[Profit]]/Table1[[#This Row],[Units Sold]]</f>
        <v>340</v>
      </c>
      <c r="R647" s="27">
        <f>Table1[[#This Row],[Profit]]/Table1[[#This Row],[ Sales]]</f>
        <v>1.1295681063122924</v>
      </c>
      <c r="S647" s="11">
        <f>Table1[[#This Row],[Profit]]/Table1[[#This Row],[COGS]]</f>
        <v>1.3076923076923077</v>
      </c>
      <c r="T647" s="7" t="str">
        <f t="shared" si="76"/>
        <v>high</v>
      </c>
      <c r="U647" s="7" t="str">
        <f>IF(OR(Table1[[#This Row],[Country]]="United states of America",Table1[[#This Row],[Country]]="Canada",Table1[[#This Row],[Country]]="Mexico"),"North America",IF(OR(Table1[[#This Row],[Country]]="France",Table1[[#This Row],[Country]]="Germany"),"Europe","other"))</f>
        <v>North America</v>
      </c>
    </row>
    <row r="648" spans="1:21">
      <c r="A648" s="7" t="s">
        <v>16</v>
      </c>
      <c r="B648" s="7" t="s">
        <v>22</v>
      </c>
      <c r="C648" s="8" t="s">
        <v>29</v>
      </c>
      <c r="D648" s="8" t="s">
        <v>35</v>
      </c>
      <c r="E648" s="7">
        <v>1922</v>
      </c>
      <c r="F648" s="8">
        <v>10</v>
      </c>
      <c r="G648" s="8">
        <v>350</v>
      </c>
      <c r="H648" s="8">
        <f t="shared" si="70"/>
        <v>672700</v>
      </c>
      <c r="I648" s="8">
        <v>94178</v>
      </c>
      <c r="J648" s="8">
        <f t="shared" si="71"/>
        <v>578522</v>
      </c>
      <c r="K648" s="8">
        <v>499720</v>
      </c>
      <c r="L648" s="8">
        <f t="shared" si="72"/>
        <v>653480</v>
      </c>
      <c r="M648" s="9">
        <v>41579</v>
      </c>
      <c r="N648" s="7">
        <f t="shared" si="73"/>
        <v>11</v>
      </c>
      <c r="O648" s="10" t="str">
        <f t="shared" si="74"/>
        <v>November</v>
      </c>
      <c r="P648" s="10" t="str">
        <f t="shared" si="75"/>
        <v>2013</v>
      </c>
      <c r="Q648" s="8">
        <f>Table1[[#This Row],[Profit]]/Table1[[#This Row],[Units Sold]]</f>
        <v>340</v>
      </c>
      <c r="R648" s="27">
        <f>Table1[[#This Row],[Profit]]/Table1[[#This Row],[ Sales]]</f>
        <v>1.1295681063122924</v>
      </c>
      <c r="S648" s="11">
        <f>Table1[[#This Row],[Profit]]/Table1[[#This Row],[COGS]]</f>
        <v>1.3076923076923077</v>
      </c>
      <c r="T648" s="7" t="str">
        <f t="shared" si="76"/>
        <v>high</v>
      </c>
      <c r="U648" s="7" t="str">
        <f>IF(OR(Table1[[#This Row],[Country]]="United states of America",Table1[[#This Row],[Country]]="Canada",Table1[[#This Row],[Country]]="Mexico"),"North America",IF(OR(Table1[[#This Row],[Country]]="France",Table1[[#This Row],[Country]]="Germany"),"Europe","other"))</f>
        <v>Europe</v>
      </c>
    </row>
    <row r="649" spans="1:21">
      <c r="A649" s="12" t="s">
        <v>26</v>
      </c>
      <c r="B649" s="12" t="s">
        <v>23</v>
      </c>
      <c r="C649" s="13" t="s">
        <v>30</v>
      </c>
      <c r="D649" s="13" t="s">
        <v>35</v>
      </c>
      <c r="E649" s="12">
        <v>1575</v>
      </c>
      <c r="F649" s="13">
        <v>120</v>
      </c>
      <c r="G649" s="13">
        <v>125</v>
      </c>
      <c r="H649" s="8">
        <f t="shared" si="70"/>
        <v>196875</v>
      </c>
      <c r="I649" s="13">
        <v>27562.5</v>
      </c>
      <c r="J649" s="8">
        <f t="shared" si="71"/>
        <v>169312.5</v>
      </c>
      <c r="K649" s="13">
        <v>189000</v>
      </c>
      <c r="L649" s="8">
        <f t="shared" si="72"/>
        <v>7875</v>
      </c>
      <c r="M649" s="14">
        <v>41671</v>
      </c>
      <c r="N649" s="7">
        <f t="shared" si="73"/>
        <v>2</v>
      </c>
      <c r="O649" s="10" t="str">
        <f t="shared" si="74"/>
        <v>February</v>
      </c>
      <c r="P649" s="10" t="str">
        <f t="shared" si="75"/>
        <v>2014</v>
      </c>
      <c r="Q649" s="8">
        <f>Table1[[#This Row],[Profit]]/Table1[[#This Row],[Units Sold]]</f>
        <v>5</v>
      </c>
      <c r="R649" s="27">
        <f>Table1[[#This Row],[Profit]]/Table1[[#This Row],[ Sales]]</f>
        <v>4.6511627906976744E-2</v>
      </c>
      <c r="S649" s="11">
        <f>Table1[[#This Row],[Profit]]/Table1[[#This Row],[COGS]]</f>
        <v>4.1666666666666664E-2</v>
      </c>
      <c r="T649" s="7" t="str">
        <f t="shared" si="76"/>
        <v>mid</v>
      </c>
      <c r="U649" s="7" t="str">
        <f>IF(OR(Table1[[#This Row],[Country]]="United states of America",Table1[[#This Row],[Country]]="Canada",Table1[[#This Row],[Country]]="Mexico"),"North America",IF(OR(Table1[[#This Row],[Country]]="France",Table1[[#This Row],[Country]]="Germany"),"Europe","other"))</f>
        <v>North America</v>
      </c>
    </row>
    <row r="650" spans="1:21">
      <c r="A650" s="7" t="s">
        <v>16</v>
      </c>
      <c r="B650" s="7" t="s">
        <v>28</v>
      </c>
      <c r="C650" s="8" t="s">
        <v>30</v>
      </c>
      <c r="D650" s="8" t="s">
        <v>35</v>
      </c>
      <c r="E650" s="7">
        <v>606</v>
      </c>
      <c r="F650" s="8">
        <v>120</v>
      </c>
      <c r="G650" s="8">
        <v>20</v>
      </c>
      <c r="H650" s="8">
        <f t="shared" si="70"/>
        <v>12120</v>
      </c>
      <c r="I650" s="8">
        <v>1696.8000000000002</v>
      </c>
      <c r="J650" s="8">
        <f t="shared" si="71"/>
        <v>10423.200000000001</v>
      </c>
      <c r="K650" s="8">
        <v>6060</v>
      </c>
      <c r="L650" s="8">
        <f t="shared" si="72"/>
        <v>-60600</v>
      </c>
      <c r="M650" s="9">
        <v>41730</v>
      </c>
      <c r="N650" s="7">
        <f t="shared" si="73"/>
        <v>4</v>
      </c>
      <c r="O650" s="10" t="str">
        <f t="shared" si="74"/>
        <v>April</v>
      </c>
      <c r="P650" s="10" t="str">
        <f t="shared" si="75"/>
        <v>2014</v>
      </c>
      <c r="Q650" s="8">
        <f>Table1[[#This Row],[Profit]]/Table1[[#This Row],[Units Sold]]</f>
        <v>-100</v>
      </c>
      <c r="R650" s="27">
        <f>Table1[[#This Row],[Profit]]/Table1[[#This Row],[ Sales]]</f>
        <v>-5.8139534883720927</v>
      </c>
      <c r="S650" s="11">
        <f>Table1[[#This Row],[Profit]]/Table1[[#This Row],[COGS]]</f>
        <v>-10</v>
      </c>
      <c r="T650" s="7" t="str">
        <f t="shared" si="76"/>
        <v>low</v>
      </c>
      <c r="U650" s="7" t="str">
        <f>IF(OR(Table1[[#This Row],[Country]]="United states of America",Table1[[#This Row],[Country]]="Canada",Table1[[#This Row],[Country]]="Mexico"),"North America",IF(OR(Table1[[#This Row],[Country]]="France",Table1[[#This Row],[Country]]="Germany"),"Europe","other"))</f>
        <v>North America</v>
      </c>
    </row>
    <row r="651" spans="1:21">
      <c r="A651" s="12" t="s">
        <v>27</v>
      </c>
      <c r="B651" s="12" t="s">
        <v>28</v>
      </c>
      <c r="C651" s="13" t="s">
        <v>30</v>
      </c>
      <c r="D651" s="13" t="s">
        <v>35</v>
      </c>
      <c r="E651" s="12">
        <v>2460</v>
      </c>
      <c r="F651" s="13">
        <v>120</v>
      </c>
      <c r="G651" s="13">
        <v>300</v>
      </c>
      <c r="H651" s="8">
        <f t="shared" si="70"/>
        <v>738000</v>
      </c>
      <c r="I651" s="13">
        <v>103320</v>
      </c>
      <c r="J651" s="8">
        <f t="shared" si="71"/>
        <v>634680</v>
      </c>
      <c r="K651" s="13">
        <v>615000</v>
      </c>
      <c r="L651" s="8">
        <f t="shared" si="72"/>
        <v>442800</v>
      </c>
      <c r="M651" s="14">
        <v>41821</v>
      </c>
      <c r="N651" s="7">
        <f t="shared" si="73"/>
        <v>7</v>
      </c>
      <c r="O651" s="10" t="str">
        <f t="shared" si="74"/>
        <v>July</v>
      </c>
      <c r="P651" s="10" t="str">
        <f t="shared" si="75"/>
        <v>2014</v>
      </c>
      <c r="Q651" s="8">
        <f>Table1[[#This Row],[Profit]]/Table1[[#This Row],[Units Sold]]</f>
        <v>180</v>
      </c>
      <c r="R651" s="27">
        <f>Table1[[#This Row],[Profit]]/Table1[[#This Row],[ Sales]]</f>
        <v>0.69767441860465118</v>
      </c>
      <c r="S651" s="11">
        <f>Table1[[#This Row],[Profit]]/Table1[[#This Row],[COGS]]</f>
        <v>0.72</v>
      </c>
      <c r="T651" s="7" t="str">
        <f t="shared" si="76"/>
        <v>high</v>
      </c>
      <c r="U651" s="7" t="str">
        <f>IF(OR(Table1[[#This Row],[Country]]="United states of America",Table1[[#This Row],[Country]]="Canada",Table1[[#This Row],[Country]]="Mexico"),"North America",IF(OR(Table1[[#This Row],[Country]]="France",Table1[[#This Row],[Country]]="Germany"),"Europe","other"))</f>
        <v>North America</v>
      </c>
    </row>
    <row r="652" spans="1:21">
      <c r="A652" s="7" t="s">
        <v>27</v>
      </c>
      <c r="B652" s="7" t="s">
        <v>17</v>
      </c>
      <c r="C652" s="8" t="s">
        <v>30</v>
      </c>
      <c r="D652" s="8" t="s">
        <v>35</v>
      </c>
      <c r="E652" s="7">
        <v>269</v>
      </c>
      <c r="F652" s="8">
        <v>120</v>
      </c>
      <c r="G652" s="8">
        <v>300</v>
      </c>
      <c r="H652" s="8">
        <f t="shared" si="70"/>
        <v>80700</v>
      </c>
      <c r="I652" s="8">
        <v>11298</v>
      </c>
      <c r="J652" s="8">
        <f t="shared" si="71"/>
        <v>69402</v>
      </c>
      <c r="K652" s="8">
        <v>67250</v>
      </c>
      <c r="L652" s="8">
        <f t="shared" si="72"/>
        <v>48420</v>
      </c>
      <c r="M652" s="9">
        <v>41548</v>
      </c>
      <c r="N652" s="7">
        <f t="shared" si="73"/>
        <v>10</v>
      </c>
      <c r="O652" s="10" t="str">
        <f t="shared" si="74"/>
        <v>October</v>
      </c>
      <c r="P652" s="10" t="str">
        <f t="shared" si="75"/>
        <v>2013</v>
      </c>
      <c r="Q652" s="8">
        <f>Table1[[#This Row],[Profit]]/Table1[[#This Row],[Units Sold]]</f>
        <v>180</v>
      </c>
      <c r="R652" s="27">
        <f>Table1[[#This Row],[Profit]]/Table1[[#This Row],[ Sales]]</f>
        <v>0.69767441860465118</v>
      </c>
      <c r="S652" s="11">
        <f>Table1[[#This Row],[Profit]]/Table1[[#This Row],[COGS]]</f>
        <v>0.72</v>
      </c>
      <c r="T652" s="7" t="str">
        <f t="shared" si="76"/>
        <v>high</v>
      </c>
      <c r="U652" s="7" t="str">
        <f>IF(OR(Table1[[#This Row],[Country]]="United states of America",Table1[[#This Row],[Country]]="Canada",Table1[[#This Row],[Country]]="Mexico"),"North America",IF(OR(Table1[[#This Row],[Country]]="France",Table1[[#This Row],[Country]]="Germany"),"Europe","other"))</f>
        <v>North America</v>
      </c>
    </row>
    <row r="653" spans="1:21">
      <c r="A653" s="12" t="s">
        <v>27</v>
      </c>
      <c r="B653" s="12" t="s">
        <v>20</v>
      </c>
      <c r="C653" s="13" t="s">
        <v>30</v>
      </c>
      <c r="D653" s="13" t="s">
        <v>35</v>
      </c>
      <c r="E653" s="12">
        <v>2536</v>
      </c>
      <c r="F653" s="13">
        <v>120</v>
      </c>
      <c r="G653" s="13">
        <v>300</v>
      </c>
      <c r="H653" s="8">
        <f t="shared" si="70"/>
        <v>760800</v>
      </c>
      <c r="I653" s="13">
        <v>106512</v>
      </c>
      <c r="J653" s="8">
        <f t="shared" si="71"/>
        <v>654288</v>
      </c>
      <c r="K653" s="13">
        <v>634000</v>
      </c>
      <c r="L653" s="8">
        <f t="shared" si="72"/>
        <v>456480</v>
      </c>
      <c r="M653" s="14">
        <v>41579</v>
      </c>
      <c r="N653" s="7">
        <f t="shared" si="73"/>
        <v>11</v>
      </c>
      <c r="O653" s="10" t="str">
        <f t="shared" si="74"/>
        <v>November</v>
      </c>
      <c r="P653" s="10" t="str">
        <f t="shared" si="75"/>
        <v>2013</v>
      </c>
      <c r="Q653" s="8">
        <f>Table1[[#This Row],[Profit]]/Table1[[#This Row],[Units Sold]]</f>
        <v>180</v>
      </c>
      <c r="R653" s="27">
        <f>Table1[[#This Row],[Profit]]/Table1[[#This Row],[ Sales]]</f>
        <v>0.69767441860465118</v>
      </c>
      <c r="S653" s="11">
        <f>Table1[[#This Row],[Profit]]/Table1[[#This Row],[COGS]]</f>
        <v>0.72</v>
      </c>
      <c r="T653" s="7" t="str">
        <f t="shared" si="76"/>
        <v>high</v>
      </c>
      <c r="U653" s="7" t="str">
        <f>IF(OR(Table1[[#This Row],[Country]]="United states of America",Table1[[#This Row],[Country]]="Canada",Table1[[#This Row],[Country]]="Mexico"),"North America",IF(OR(Table1[[#This Row],[Country]]="France",Table1[[#This Row],[Country]]="Germany"),"Europe","other"))</f>
        <v>Europe</v>
      </c>
    </row>
    <row r="654" spans="1:21">
      <c r="A654" s="7" t="s">
        <v>16</v>
      </c>
      <c r="B654" s="7" t="s">
        <v>23</v>
      </c>
      <c r="C654" s="8" t="s">
        <v>31</v>
      </c>
      <c r="D654" s="8" t="s">
        <v>35</v>
      </c>
      <c r="E654" s="7">
        <v>2903</v>
      </c>
      <c r="F654" s="8">
        <v>250</v>
      </c>
      <c r="G654" s="8">
        <v>7</v>
      </c>
      <c r="H654" s="8">
        <f t="shared" si="70"/>
        <v>20321</v>
      </c>
      <c r="I654" s="8">
        <v>2844.94</v>
      </c>
      <c r="J654" s="8">
        <f t="shared" si="71"/>
        <v>17476.060000000001</v>
      </c>
      <c r="K654" s="8">
        <v>14515</v>
      </c>
      <c r="L654" s="8">
        <f t="shared" si="72"/>
        <v>-705429</v>
      </c>
      <c r="M654" s="9">
        <v>41699</v>
      </c>
      <c r="N654" s="7">
        <f t="shared" si="73"/>
        <v>3</v>
      </c>
      <c r="O654" s="10" t="str">
        <f t="shared" si="74"/>
        <v>March</v>
      </c>
      <c r="P654" s="10" t="str">
        <f t="shared" si="75"/>
        <v>2014</v>
      </c>
      <c r="Q654" s="8">
        <f>Table1[[#This Row],[Profit]]/Table1[[#This Row],[Units Sold]]</f>
        <v>-243</v>
      </c>
      <c r="R654" s="27">
        <f>Table1[[#This Row],[Profit]]/Table1[[#This Row],[ Sales]]</f>
        <v>-40.365448504983384</v>
      </c>
      <c r="S654" s="11">
        <f>Table1[[#This Row],[Profit]]/Table1[[#This Row],[COGS]]</f>
        <v>-48.6</v>
      </c>
      <c r="T654" s="7" t="str">
        <f t="shared" si="76"/>
        <v>low</v>
      </c>
      <c r="U654" s="7" t="str">
        <f>IF(OR(Table1[[#This Row],[Country]]="United states of America",Table1[[#This Row],[Country]]="Canada",Table1[[#This Row],[Country]]="Mexico"),"North America",IF(OR(Table1[[#This Row],[Country]]="France",Table1[[#This Row],[Country]]="Germany"),"Europe","other"))</f>
        <v>North America</v>
      </c>
    </row>
    <row r="655" spans="1:21">
      <c r="A655" s="12" t="s">
        <v>27</v>
      </c>
      <c r="B655" s="12" t="s">
        <v>28</v>
      </c>
      <c r="C655" s="13" t="s">
        <v>31</v>
      </c>
      <c r="D655" s="13" t="s">
        <v>35</v>
      </c>
      <c r="E655" s="12">
        <v>2541</v>
      </c>
      <c r="F655" s="13">
        <v>250</v>
      </c>
      <c r="G655" s="13">
        <v>300</v>
      </c>
      <c r="H655" s="8">
        <f t="shared" si="70"/>
        <v>762300</v>
      </c>
      <c r="I655" s="13">
        <v>106722</v>
      </c>
      <c r="J655" s="8">
        <f t="shared" si="71"/>
        <v>655578</v>
      </c>
      <c r="K655" s="13">
        <v>635250</v>
      </c>
      <c r="L655" s="8">
        <f t="shared" si="72"/>
        <v>127050</v>
      </c>
      <c r="M655" s="14">
        <v>41852</v>
      </c>
      <c r="N655" s="7">
        <f t="shared" si="73"/>
        <v>8</v>
      </c>
      <c r="O655" s="10" t="str">
        <f t="shared" si="74"/>
        <v>August</v>
      </c>
      <c r="P655" s="10" t="str">
        <f t="shared" si="75"/>
        <v>2014</v>
      </c>
      <c r="Q655" s="8">
        <f>Table1[[#This Row],[Profit]]/Table1[[#This Row],[Units Sold]]</f>
        <v>50</v>
      </c>
      <c r="R655" s="27">
        <f>Table1[[#This Row],[Profit]]/Table1[[#This Row],[ Sales]]</f>
        <v>0.19379844961240311</v>
      </c>
      <c r="S655" s="11">
        <f>Table1[[#This Row],[Profit]]/Table1[[#This Row],[COGS]]</f>
        <v>0.2</v>
      </c>
      <c r="T655" s="7" t="str">
        <f t="shared" si="76"/>
        <v>high</v>
      </c>
      <c r="U655" s="7" t="str">
        <f>IF(OR(Table1[[#This Row],[Country]]="United states of America",Table1[[#This Row],[Country]]="Canada",Table1[[#This Row],[Country]]="Mexico"),"North America",IF(OR(Table1[[#This Row],[Country]]="France",Table1[[#This Row],[Country]]="Germany"),"Europe","other"))</f>
        <v>North America</v>
      </c>
    </row>
    <row r="656" spans="1:21">
      <c r="A656" s="7" t="s">
        <v>27</v>
      </c>
      <c r="B656" s="7" t="s">
        <v>17</v>
      </c>
      <c r="C656" s="8" t="s">
        <v>31</v>
      </c>
      <c r="D656" s="8" t="s">
        <v>35</v>
      </c>
      <c r="E656" s="7">
        <v>269</v>
      </c>
      <c r="F656" s="8">
        <v>250</v>
      </c>
      <c r="G656" s="8">
        <v>300</v>
      </c>
      <c r="H656" s="8">
        <f t="shared" si="70"/>
        <v>80700</v>
      </c>
      <c r="I656" s="8">
        <v>11298</v>
      </c>
      <c r="J656" s="8">
        <f t="shared" si="71"/>
        <v>69402</v>
      </c>
      <c r="K656" s="8">
        <v>67250</v>
      </c>
      <c r="L656" s="8">
        <f t="shared" si="72"/>
        <v>13450</v>
      </c>
      <c r="M656" s="9">
        <v>41548</v>
      </c>
      <c r="N656" s="7">
        <f t="shared" si="73"/>
        <v>10</v>
      </c>
      <c r="O656" s="10" t="str">
        <f t="shared" si="74"/>
        <v>October</v>
      </c>
      <c r="P656" s="10" t="str">
        <f t="shared" si="75"/>
        <v>2013</v>
      </c>
      <c r="Q656" s="8">
        <f>Table1[[#This Row],[Profit]]/Table1[[#This Row],[Units Sold]]</f>
        <v>50</v>
      </c>
      <c r="R656" s="27">
        <f>Table1[[#This Row],[Profit]]/Table1[[#This Row],[ Sales]]</f>
        <v>0.19379844961240311</v>
      </c>
      <c r="S656" s="11">
        <f>Table1[[#This Row],[Profit]]/Table1[[#This Row],[COGS]]</f>
        <v>0.2</v>
      </c>
      <c r="T656" s="7" t="str">
        <f t="shared" si="76"/>
        <v>high</v>
      </c>
      <c r="U656" s="7" t="str">
        <f>IF(OR(Table1[[#This Row],[Country]]="United states of America",Table1[[#This Row],[Country]]="Canada",Table1[[#This Row],[Country]]="Mexico"),"North America",IF(OR(Table1[[#This Row],[Country]]="France",Table1[[#This Row],[Country]]="Germany"),"Europe","other"))</f>
        <v>North America</v>
      </c>
    </row>
    <row r="657" spans="1:21">
      <c r="A657" s="12" t="s">
        <v>27</v>
      </c>
      <c r="B657" s="12" t="s">
        <v>17</v>
      </c>
      <c r="C657" s="13" t="s">
        <v>31</v>
      </c>
      <c r="D657" s="13" t="s">
        <v>35</v>
      </c>
      <c r="E657" s="12">
        <v>1496</v>
      </c>
      <c r="F657" s="13">
        <v>250</v>
      </c>
      <c r="G657" s="13">
        <v>300</v>
      </c>
      <c r="H657" s="8">
        <f t="shared" si="70"/>
        <v>448800</v>
      </c>
      <c r="I657" s="13">
        <v>62832</v>
      </c>
      <c r="J657" s="8">
        <f t="shared" si="71"/>
        <v>385968</v>
      </c>
      <c r="K657" s="13">
        <v>374000</v>
      </c>
      <c r="L657" s="8">
        <f t="shared" si="72"/>
        <v>74800</v>
      </c>
      <c r="M657" s="14">
        <v>41913</v>
      </c>
      <c r="N657" s="7">
        <f t="shared" si="73"/>
        <v>10</v>
      </c>
      <c r="O657" s="10" t="str">
        <f t="shared" si="74"/>
        <v>October</v>
      </c>
      <c r="P657" s="10" t="str">
        <f t="shared" si="75"/>
        <v>2014</v>
      </c>
      <c r="Q657" s="8">
        <f>Table1[[#This Row],[Profit]]/Table1[[#This Row],[Units Sold]]</f>
        <v>50</v>
      </c>
      <c r="R657" s="27">
        <f>Table1[[#This Row],[Profit]]/Table1[[#This Row],[ Sales]]</f>
        <v>0.19379844961240311</v>
      </c>
      <c r="S657" s="11">
        <f>Table1[[#This Row],[Profit]]/Table1[[#This Row],[COGS]]</f>
        <v>0.2</v>
      </c>
      <c r="T657" s="7" t="str">
        <f t="shared" si="76"/>
        <v>high</v>
      </c>
      <c r="U657" s="7" t="str">
        <f>IF(OR(Table1[[#This Row],[Country]]="United states of America",Table1[[#This Row],[Country]]="Canada",Table1[[#This Row],[Country]]="Mexico"),"North America",IF(OR(Table1[[#This Row],[Country]]="France",Table1[[#This Row],[Country]]="Germany"),"Europe","other"))</f>
        <v>North America</v>
      </c>
    </row>
    <row r="658" spans="1:21">
      <c r="A658" s="7" t="s">
        <v>27</v>
      </c>
      <c r="B658" s="7" t="s">
        <v>28</v>
      </c>
      <c r="C658" s="8" t="s">
        <v>31</v>
      </c>
      <c r="D658" s="8" t="s">
        <v>35</v>
      </c>
      <c r="E658" s="7">
        <v>1010</v>
      </c>
      <c r="F658" s="8">
        <v>250</v>
      </c>
      <c r="G658" s="8">
        <v>300</v>
      </c>
      <c r="H658" s="8">
        <f t="shared" si="70"/>
        <v>303000</v>
      </c>
      <c r="I658" s="8">
        <v>42420</v>
      </c>
      <c r="J658" s="8">
        <f t="shared" si="71"/>
        <v>260580</v>
      </c>
      <c r="K658" s="8">
        <v>252500</v>
      </c>
      <c r="L658" s="8">
        <f t="shared" si="72"/>
        <v>50500</v>
      </c>
      <c r="M658" s="9">
        <v>41913</v>
      </c>
      <c r="N658" s="7">
        <f t="shared" si="73"/>
        <v>10</v>
      </c>
      <c r="O658" s="10" t="str">
        <f t="shared" si="74"/>
        <v>October</v>
      </c>
      <c r="P658" s="10" t="str">
        <f t="shared" si="75"/>
        <v>2014</v>
      </c>
      <c r="Q658" s="8">
        <f>Table1[[#This Row],[Profit]]/Table1[[#This Row],[Units Sold]]</f>
        <v>50</v>
      </c>
      <c r="R658" s="27">
        <f>Table1[[#This Row],[Profit]]/Table1[[#This Row],[ Sales]]</f>
        <v>0.19379844961240311</v>
      </c>
      <c r="S658" s="11">
        <f>Table1[[#This Row],[Profit]]/Table1[[#This Row],[COGS]]</f>
        <v>0.2</v>
      </c>
      <c r="T658" s="7" t="str">
        <f t="shared" si="76"/>
        <v>high</v>
      </c>
      <c r="U658" s="7" t="str">
        <f>IF(OR(Table1[[#This Row],[Country]]="United states of America",Table1[[#This Row],[Country]]="Canada",Table1[[#This Row],[Country]]="Mexico"),"North America",IF(OR(Table1[[#This Row],[Country]]="France",Table1[[#This Row],[Country]]="Germany"),"Europe","other"))</f>
        <v>North America</v>
      </c>
    </row>
    <row r="659" spans="1:21">
      <c r="A659" s="12" t="s">
        <v>16</v>
      </c>
      <c r="B659" s="12" t="s">
        <v>22</v>
      </c>
      <c r="C659" s="13" t="s">
        <v>31</v>
      </c>
      <c r="D659" s="13" t="s">
        <v>35</v>
      </c>
      <c r="E659" s="12">
        <v>1281</v>
      </c>
      <c r="F659" s="13">
        <v>250</v>
      </c>
      <c r="G659" s="13">
        <v>350</v>
      </c>
      <c r="H659" s="8">
        <f t="shared" si="70"/>
        <v>448350</v>
      </c>
      <c r="I659" s="13">
        <v>62769</v>
      </c>
      <c r="J659" s="8">
        <f t="shared" si="71"/>
        <v>385581</v>
      </c>
      <c r="K659" s="13">
        <v>333060</v>
      </c>
      <c r="L659" s="8">
        <f t="shared" si="72"/>
        <v>128100</v>
      </c>
      <c r="M659" s="14">
        <v>41609</v>
      </c>
      <c r="N659" s="7">
        <f t="shared" si="73"/>
        <v>12</v>
      </c>
      <c r="O659" s="10" t="str">
        <f t="shared" si="74"/>
        <v>December</v>
      </c>
      <c r="P659" s="10" t="str">
        <f t="shared" si="75"/>
        <v>2013</v>
      </c>
      <c r="Q659" s="8">
        <f>Table1[[#This Row],[Profit]]/Table1[[#This Row],[Units Sold]]</f>
        <v>100</v>
      </c>
      <c r="R659" s="27">
        <f>Table1[[#This Row],[Profit]]/Table1[[#This Row],[ Sales]]</f>
        <v>0.33222591362126247</v>
      </c>
      <c r="S659" s="11">
        <f>Table1[[#This Row],[Profit]]/Table1[[#This Row],[COGS]]</f>
        <v>0.38461538461538464</v>
      </c>
      <c r="T659" s="7" t="str">
        <f t="shared" si="76"/>
        <v>high</v>
      </c>
      <c r="U659" s="7" t="str">
        <f>IF(OR(Table1[[#This Row],[Country]]="United states of America",Table1[[#This Row],[Country]]="Canada",Table1[[#This Row],[Country]]="Mexico"),"North America",IF(OR(Table1[[#This Row],[Country]]="France",Table1[[#This Row],[Country]]="Germany"),"Europe","other"))</f>
        <v>Europe</v>
      </c>
    </row>
    <row r="660" spans="1:21">
      <c r="A660" s="7" t="s">
        <v>27</v>
      </c>
      <c r="B660" s="7" t="s">
        <v>17</v>
      </c>
      <c r="C660" s="8" t="s">
        <v>32</v>
      </c>
      <c r="D660" s="8" t="s">
        <v>35</v>
      </c>
      <c r="E660" s="7">
        <v>888</v>
      </c>
      <c r="F660" s="8">
        <v>260</v>
      </c>
      <c r="G660" s="8">
        <v>300</v>
      </c>
      <c r="H660" s="8">
        <f t="shared" si="70"/>
        <v>266400</v>
      </c>
      <c r="I660" s="8">
        <v>37296</v>
      </c>
      <c r="J660" s="8">
        <f t="shared" si="71"/>
        <v>229104</v>
      </c>
      <c r="K660" s="8">
        <v>222000</v>
      </c>
      <c r="L660" s="8">
        <f t="shared" si="72"/>
        <v>35520</v>
      </c>
      <c r="M660" s="9">
        <v>41699</v>
      </c>
      <c r="N660" s="7">
        <f t="shared" si="73"/>
        <v>3</v>
      </c>
      <c r="O660" s="10" t="str">
        <f t="shared" si="74"/>
        <v>March</v>
      </c>
      <c r="P660" s="10" t="str">
        <f t="shared" si="75"/>
        <v>2014</v>
      </c>
      <c r="Q660" s="8">
        <f>Table1[[#This Row],[Profit]]/Table1[[#This Row],[Units Sold]]</f>
        <v>40</v>
      </c>
      <c r="R660" s="27">
        <f>Table1[[#This Row],[Profit]]/Table1[[#This Row],[ Sales]]</f>
        <v>0.15503875968992248</v>
      </c>
      <c r="S660" s="11">
        <f>Table1[[#This Row],[Profit]]/Table1[[#This Row],[COGS]]</f>
        <v>0.16</v>
      </c>
      <c r="T660" s="7" t="str">
        <f t="shared" si="76"/>
        <v>high</v>
      </c>
      <c r="U660" s="7" t="str">
        <f>IF(OR(Table1[[#This Row],[Country]]="United states of America",Table1[[#This Row],[Country]]="Canada",Table1[[#This Row],[Country]]="Mexico"),"North America",IF(OR(Table1[[#This Row],[Country]]="France",Table1[[#This Row],[Country]]="Germany"),"Europe","other"))</f>
        <v>North America</v>
      </c>
    </row>
    <row r="661" spans="1:21">
      <c r="A661" s="12" t="s">
        <v>26</v>
      </c>
      <c r="B661" s="12" t="s">
        <v>28</v>
      </c>
      <c r="C661" s="13" t="s">
        <v>32</v>
      </c>
      <c r="D661" s="13" t="s">
        <v>35</v>
      </c>
      <c r="E661" s="12">
        <v>2844</v>
      </c>
      <c r="F661" s="13">
        <v>260</v>
      </c>
      <c r="G661" s="13">
        <v>125</v>
      </c>
      <c r="H661" s="8">
        <f t="shared" si="70"/>
        <v>355500</v>
      </c>
      <c r="I661" s="13">
        <v>49770</v>
      </c>
      <c r="J661" s="8">
        <f t="shared" si="71"/>
        <v>305730</v>
      </c>
      <c r="K661" s="13">
        <v>341280</v>
      </c>
      <c r="L661" s="8">
        <f t="shared" si="72"/>
        <v>-383940</v>
      </c>
      <c r="M661" s="14">
        <v>41760</v>
      </c>
      <c r="N661" s="7">
        <f t="shared" si="73"/>
        <v>5</v>
      </c>
      <c r="O661" s="10" t="str">
        <f t="shared" si="74"/>
        <v>May</v>
      </c>
      <c r="P661" s="10" t="str">
        <f t="shared" si="75"/>
        <v>2014</v>
      </c>
      <c r="Q661" s="8">
        <f>Table1[[#This Row],[Profit]]/Table1[[#This Row],[Units Sold]]</f>
        <v>-135</v>
      </c>
      <c r="R661" s="27">
        <f>Table1[[#This Row],[Profit]]/Table1[[#This Row],[ Sales]]</f>
        <v>-1.2558139534883721</v>
      </c>
      <c r="S661" s="11">
        <f>Table1[[#This Row],[Profit]]/Table1[[#This Row],[COGS]]</f>
        <v>-1.125</v>
      </c>
      <c r="T661" s="7" t="str">
        <f t="shared" si="76"/>
        <v>mid</v>
      </c>
      <c r="U661" s="7" t="str">
        <f>IF(OR(Table1[[#This Row],[Country]]="United states of America",Table1[[#This Row],[Country]]="Canada",Table1[[#This Row],[Country]]="Mexico"),"North America",IF(OR(Table1[[#This Row],[Country]]="France",Table1[[#This Row],[Country]]="Germany"),"Europe","other"))</f>
        <v>North America</v>
      </c>
    </row>
    <row r="662" spans="1:21">
      <c r="A662" s="7" t="s">
        <v>25</v>
      </c>
      <c r="B662" s="7" t="s">
        <v>22</v>
      </c>
      <c r="C662" s="8" t="s">
        <v>32</v>
      </c>
      <c r="D662" s="8" t="s">
        <v>35</v>
      </c>
      <c r="E662" s="7">
        <v>2475</v>
      </c>
      <c r="F662" s="8">
        <v>260</v>
      </c>
      <c r="G662" s="8">
        <v>12</v>
      </c>
      <c r="H662" s="8">
        <f t="shared" si="70"/>
        <v>29700</v>
      </c>
      <c r="I662" s="8">
        <v>4158</v>
      </c>
      <c r="J662" s="8">
        <f t="shared" si="71"/>
        <v>25542</v>
      </c>
      <c r="K662" s="8">
        <v>7425</v>
      </c>
      <c r="L662" s="8">
        <f t="shared" si="72"/>
        <v>-613800</v>
      </c>
      <c r="M662" s="9">
        <v>41852</v>
      </c>
      <c r="N662" s="7">
        <f t="shared" si="73"/>
        <v>8</v>
      </c>
      <c r="O662" s="10" t="str">
        <f t="shared" si="74"/>
        <v>August</v>
      </c>
      <c r="P662" s="10" t="str">
        <f t="shared" si="75"/>
        <v>2014</v>
      </c>
      <c r="Q662" s="8">
        <f>Table1[[#This Row],[Profit]]/Table1[[#This Row],[Units Sold]]</f>
        <v>-248</v>
      </c>
      <c r="R662" s="27">
        <f>Table1[[#This Row],[Profit]]/Table1[[#This Row],[ Sales]]</f>
        <v>-24.031007751937985</v>
      </c>
      <c r="S662" s="11">
        <f>Table1[[#This Row],[Profit]]/Table1[[#This Row],[COGS]]</f>
        <v>-82.666666666666671</v>
      </c>
      <c r="T662" s="7" t="str">
        <f t="shared" si="76"/>
        <v>low</v>
      </c>
      <c r="U662" s="7" t="str">
        <f>IF(OR(Table1[[#This Row],[Country]]="United states of America",Table1[[#This Row],[Country]]="Canada",Table1[[#This Row],[Country]]="Mexico"),"North America",IF(OR(Table1[[#This Row],[Country]]="France",Table1[[#This Row],[Country]]="Germany"),"Europe","other"))</f>
        <v>Europe</v>
      </c>
    </row>
    <row r="663" spans="1:21">
      <c r="A663" s="12" t="s">
        <v>21</v>
      </c>
      <c r="B663" s="12" t="s">
        <v>17</v>
      </c>
      <c r="C663" s="13" t="s">
        <v>32</v>
      </c>
      <c r="D663" s="13" t="s">
        <v>35</v>
      </c>
      <c r="E663" s="12">
        <v>1743</v>
      </c>
      <c r="F663" s="13">
        <v>260</v>
      </c>
      <c r="G663" s="13">
        <v>15</v>
      </c>
      <c r="H663" s="8">
        <f t="shared" si="70"/>
        <v>26145</v>
      </c>
      <c r="I663" s="13">
        <v>3660.3</v>
      </c>
      <c r="J663" s="8">
        <f t="shared" si="71"/>
        <v>22484.7</v>
      </c>
      <c r="K663" s="13">
        <v>17430</v>
      </c>
      <c r="L663" s="8">
        <f t="shared" si="72"/>
        <v>-427035</v>
      </c>
      <c r="M663" s="14">
        <v>41548</v>
      </c>
      <c r="N663" s="7">
        <f t="shared" si="73"/>
        <v>10</v>
      </c>
      <c r="O663" s="10" t="str">
        <f t="shared" si="74"/>
        <v>October</v>
      </c>
      <c r="P663" s="10" t="str">
        <f t="shared" si="75"/>
        <v>2013</v>
      </c>
      <c r="Q663" s="8">
        <f>Table1[[#This Row],[Profit]]/Table1[[#This Row],[Units Sold]]</f>
        <v>-245</v>
      </c>
      <c r="R663" s="27">
        <f>Table1[[#This Row],[Profit]]/Table1[[#This Row],[ Sales]]</f>
        <v>-18.992248062015502</v>
      </c>
      <c r="S663" s="11">
        <f>Table1[[#This Row],[Profit]]/Table1[[#This Row],[COGS]]</f>
        <v>-24.5</v>
      </c>
      <c r="T663" s="7" t="str">
        <f t="shared" si="76"/>
        <v>low</v>
      </c>
      <c r="U663" s="7" t="str">
        <f>IF(OR(Table1[[#This Row],[Country]]="United states of America",Table1[[#This Row],[Country]]="Canada",Table1[[#This Row],[Country]]="Mexico"),"North America",IF(OR(Table1[[#This Row],[Country]]="France",Table1[[#This Row],[Country]]="Germany"),"Europe","other"))</f>
        <v>North America</v>
      </c>
    </row>
    <row r="664" spans="1:21">
      <c r="A664" s="7" t="s">
        <v>25</v>
      </c>
      <c r="B664" s="7" t="s">
        <v>28</v>
      </c>
      <c r="C664" s="8" t="s">
        <v>32</v>
      </c>
      <c r="D664" s="8" t="s">
        <v>35</v>
      </c>
      <c r="E664" s="7">
        <v>2914</v>
      </c>
      <c r="F664" s="8">
        <v>260</v>
      </c>
      <c r="G664" s="8">
        <v>12</v>
      </c>
      <c r="H664" s="8">
        <f t="shared" si="70"/>
        <v>34968</v>
      </c>
      <c r="I664" s="8">
        <v>4895.5200000000004</v>
      </c>
      <c r="J664" s="8">
        <f t="shared" si="71"/>
        <v>30072.48</v>
      </c>
      <c r="K664" s="8">
        <v>8742</v>
      </c>
      <c r="L664" s="8">
        <f t="shared" si="72"/>
        <v>-722672</v>
      </c>
      <c r="M664" s="9">
        <v>41913</v>
      </c>
      <c r="N664" s="7">
        <f t="shared" si="73"/>
        <v>10</v>
      </c>
      <c r="O664" s="10" t="str">
        <f t="shared" si="74"/>
        <v>October</v>
      </c>
      <c r="P664" s="10" t="str">
        <f t="shared" si="75"/>
        <v>2014</v>
      </c>
      <c r="Q664" s="8">
        <f>Table1[[#This Row],[Profit]]/Table1[[#This Row],[Units Sold]]</f>
        <v>-248</v>
      </c>
      <c r="R664" s="27">
        <f>Table1[[#This Row],[Profit]]/Table1[[#This Row],[ Sales]]</f>
        <v>-24.031007751937985</v>
      </c>
      <c r="S664" s="11">
        <f>Table1[[#This Row],[Profit]]/Table1[[#This Row],[COGS]]</f>
        <v>-82.666666666666671</v>
      </c>
      <c r="T664" s="7" t="str">
        <f t="shared" si="76"/>
        <v>low</v>
      </c>
      <c r="U664" s="7" t="str">
        <f>IF(OR(Table1[[#This Row],[Country]]="United states of America",Table1[[#This Row],[Country]]="Canada",Table1[[#This Row],[Country]]="Mexico"),"North America",IF(OR(Table1[[#This Row],[Country]]="France",Table1[[#This Row],[Country]]="Germany"),"Europe","other"))</f>
        <v>North America</v>
      </c>
    </row>
    <row r="665" spans="1:21">
      <c r="A665" s="12" t="s">
        <v>16</v>
      </c>
      <c r="B665" s="12" t="s">
        <v>22</v>
      </c>
      <c r="C665" s="13" t="s">
        <v>32</v>
      </c>
      <c r="D665" s="13" t="s">
        <v>35</v>
      </c>
      <c r="E665" s="12">
        <v>1731</v>
      </c>
      <c r="F665" s="13">
        <v>260</v>
      </c>
      <c r="G665" s="13">
        <v>7</v>
      </c>
      <c r="H665" s="8">
        <f t="shared" si="70"/>
        <v>12117</v>
      </c>
      <c r="I665" s="13">
        <v>1696.38</v>
      </c>
      <c r="J665" s="8">
        <f t="shared" si="71"/>
        <v>10420.619999999999</v>
      </c>
      <c r="K665" s="13">
        <v>8655</v>
      </c>
      <c r="L665" s="8">
        <f t="shared" si="72"/>
        <v>-437943</v>
      </c>
      <c r="M665" s="14">
        <v>41913</v>
      </c>
      <c r="N665" s="7">
        <f t="shared" si="73"/>
        <v>10</v>
      </c>
      <c r="O665" s="10" t="str">
        <f t="shared" si="74"/>
        <v>October</v>
      </c>
      <c r="P665" s="10" t="str">
        <f t="shared" si="75"/>
        <v>2014</v>
      </c>
      <c r="Q665" s="8">
        <f>Table1[[#This Row],[Profit]]/Table1[[#This Row],[Units Sold]]</f>
        <v>-253</v>
      </c>
      <c r="R665" s="27">
        <f>Table1[[#This Row],[Profit]]/Table1[[#This Row],[ Sales]]</f>
        <v>-42.026578073089702</v>
      </c>
      <c r="S665" s="11">
        <f>Table1[[#This Row],[Profit]]/Table1[[#This Row],[COGS]]</f>
        <v>-50.6</v>
      </c>
      <c r="T665" s="7" t="str">
        <f t="shared" si="76"/>
        <v>low</v>
      </c>
      <c r="U665" s="7" t="str">
        <f>IF(OR(Table1[[#This Row],[Country]]="United states of America",Table1[[#This Row],[Country]]="Canada",Table1[[#This Row],[Country]]="Mexico"),"North America",IF(OR(Table1[[#This Row],[Country]]="France",Table1[[#This Row],[Country]]="Germany"),"Europe","other"))</f>
        <v>Europe</v>
      </c>
    </row>
    <row r="666" spans="1:21">
      <c r="A666" s="7" t="s">
        <v>16</v>
      </c>
      <c r="B666" s="7" t="s">
        <v>23</v>
      </c>
      <c r="C666" s="8" t="s">
        <v>32</v>
      </c>
      <c r="D666" s="8" t="s">
        <v>35</v>
      </c>
      <c r="E666" s="7">
        <v>1727</v>
      </c>
      <c r="F666" s="8">
        <v>260</v>
      </c>
      <c r="G666" s="8">
        <v>7</v>
      </c>
      <c r="H666" s="8">
        <f t="shared" si="70"/>
        <v>12089</v>
      </c>
      <c r="I666" s="8">
        <v>1692.46</v>
      </c>
      <c r="J666" s="8">
        <f t="shared" si="71"/>
        <v>10396.540000000001</v>
      </c>
      <c r="K666" s="8">
        <v>8635</v>
      </c>
      <c r="L666" s="8">
        <f t="shared" si="72"/>
        <v>-436931</v>
      </c>
      <c r="M666" s="9">
        <v>41548</v>
      </c>
      <c r="N666" s="7">
        <f t="shared" si="73"/>
        <v>10</v>
      </c>
      <c r="O666" s="10" t="str">
        <f t="shared" si="74"/>
        <v>October</v>
      </c>
      <c r="P666" s="10" t="str">
        <f t="shared" si="75"/>
        <v>2013</v>
      </c>
      <c r="Q666" s="8">
        <f>Table1[[#This Row],[Profit]]/Table1[[#This Row],[Units Sold]]</f>
        <v>-253</v>
      </c>
      <c r="R666" s="27">
        <f>Table1[[#This Row],[Profit]]/Table1[[#This Row],[ Sales]]</f>
        <v>-42.026578073089695</v>
      </c>
      <c r="S666" s="11">
        <f>Table1[[#This Row],[Profit]]/Table1[[#This Row],[COGS]]</f>
        <v>-50.6</v>
      </c>
      <c r="T666" s="7" t="str">
        <f t="shared" si="76"/>
        <v>low</v>
      </c>
      <c r="U666" s="7" t="str">
        <f>IF(OR(Table1[[#This Row],[Country]]="United states of America",Table1[[#This Row],[Country]]="Canada",Table1[[#This Row],[Country]]="Mexico"),"North America",IF(OR(Table1[[#This Row],[Country]]="France",Table1[[#This Row],[Country]]="Germany"),"Europe","other"))</f>
        <v>North America</v>
      </c>
    </row>
    <row r="667" spans="1:21">
      <c r="A667" s="12" t="s">
        <v>21</v>
      </c>
      <c r="B667" s="12" t="s">
        <v>23</v>
      </c>
      <c r="C667" s="13" t="s">
        <v>32</v>
      </c>
      <c r="D667" s="13" t="s">
        <v>35</v>
      </c>
      <c r="E667" s="12">
        <v>1870</v>
      </c>
      <c r="F667" s="13">
        <v>260</v>
      </c>
      <c r="G667" s="13">
        <v>15</v>
      </c>
      <c r="H667" s="8">
        <f t="shared" si="70"/>
        <v>28050</v>
      </c>
      <c r="I667" s="13">
        <v>3927</v>
      </c>
      <c r="J667" s="8">
        <f t="shared" si="71"/>
        <v>24123</v>
      </c>
      <c r="K667" s="13">
        <v>18700</v>
      </c>
      <c r="L667" s="8">
        <f t="shared" si="72"/>
        <v>-458150</v>
      </c>
      <c r="M667" s="14">
        <v>41579</v>
      </c>
      <c r="N667" s="7">
        <f t="shared" si="73"/>
        <v>11</v>
      </c>
      <c r="O667" s="10" t="str">
        <f t="shared" si="74"/>
        <v>November</v>
      </c>
      <c r="P667" s="10" t="str">
        <f t="shared" si="75"/>
        <v>2013</v>
      </c>
      <c r="Q667" s="8">
        <f>Table1[[#This Row],[Profit]]/Table1[[#This Row],[Units Sold]]</f>
        <v>-245</v>
      </c>
      <c r="R667" s="27">
        <f>Table1[[#This Row],[Profit]]/Table1[[#This Row],[ Sales]]</f>
        <v>-18.992248062015506</v>
      </c>
      <c r="S667" s="11">
        <f>Table1[[#This Row],[Profit]]/Table1[[#This Row],[COGS]]</f>
        <v>-24.5</v>
      </c>
      <c r="T667" s="7" t="str">
        <f t="shared" si="76"/>
        <v>low</v>
      </c>
      <c r="U667" s="7" t="str">
        <f>IF(OR(Table1[[#This Row],[Country]]="United states of America",Table1[[#This Row],[Country]]="Canada",Table1[[#This Row],[Country]]="Mexico"),"North America",IF(OR(Table1[[#This Row],[Country]]="France",Table1[[#This Row],[Country]]="Germany"),"Europe","other"))</f>
        <v>North America</v>
      </c>
    </row>
    <row r="668" spans="1:21">
      <c r="A668" s="7" t="s">
        <v>26</v>
      </c>
      <c r="B668" s="7" t="s">
        <v>22</v>
      </c>
      <c r="C668" s="8" t="s">
        <v>18</v>
      </c>
      <c r="D668" s="8" t="s">
        <v>35</v>
      </c>
      <c r="E668" s="7">
        <v>1174</v>
      </c>
      <c r="F668" s="8">
        <v>3</v>
      </c>
      <c r="G668" s="8">
        <v>125</v>
      </c>
      <c r="H668" s="8">
        <f t="shared" si="70"/>
        <v>146750</v>
      </c>
      <c r="I668" s="8">
        <v>22012.5</v>
      </c>
      <c r="J668" s="8">
        <f t="shared" si="71"/>
        <v>124737.5</v>
      </c>
      <c r="K668" s="8">
        <v>140880</v>
      </c>
      <c r="L668" s="8">
        <f t="shared" si="72"/>
        <v>143228</v>
      </c>
      <c r="M668" s="9">
        <v>41852</v>
      </c>
      <c r="N668" s="7">
        <f t="shared" si="73"/>
        <v>8</v>
      </c>
      <c r="O668" s="10" t="str">
        <f t="shared" si="74"/>
        <v>August</v>
      </c>
      <c r="P668" s="10" t="str">
        <f t="shared" si="75"/>
        <v>2014</v>
      </c>
      <c r="Q668" s="8">
        <f>Table1[[#This Row],[Profit]]/Table1[[#This Row],[Units Sold]]</f>
        <v>122</v>
      </c>
      <c r="R668" s="27">
        <f>Table1[[#This Row],[Profit]]/Table1[[#This Row],[ Sales]]</f>
        <v>1.148235294117647</v>
      </c>
      <c r="S668" s="11">
        <f>Table1[[#This Row],[Profit]]/Table1[[#This Row],[COGS]]</f>
        <v>1.0166666666666666</v>
      </c>
      <c r="T668" s="7" t="str">
        <f t="shared" si="76"/>
        <v>mid</v>
      </c>
      <c r="U668" s="7" t="str">
        <f>IF(OR(Table1[[#This Row],[Country]]="United states of America",Table1[[#This Row],[Country]]="Canada",Table1[[#This Row],[Country]]="Mexico"),"North America",IF(OR(Table1[[#This Row],[Country]]="France",Table1[[#This Row],[Country]]="Germany"),"Europe","other"))</f>
        <v>Europe</v>
      </c>
    </row>
    <row r="669" spans="1:21">
      <c r="A669" s="12" t="s">
        <v>26</v>
      </c>
      <c r="B669" s="12" t="s">
        <v>20</v>
      </c>
      <c r="C669" s="13" t="s">
        <v>18</v>
      </c>
      <c r="D669" s="13" t="s">
        <v>35</v>
      </c>
      <c r="E669" s="12">
        <v>2767</v>
      </c>
      <c r="F669" s="13">
        <v>3</v>
      </c>
      <c r="G669" s="13">
        <v>125</v>
      </c>
      <c r="H669" s="8">
        <f t="shared" si="70"/>
        <v>345875</v>
      </c>
      <c r="I669" s="13">
        <v>51881.25</v>
      </c>
      <c r="J669" s="8">
        <f t="shared" si="71"/>
        <v>293993.75</v>
      </c>
      <c r="K669" s="13">
        <v>332040</v>
      </c>
      <c r="L669" s="8">
        <f t="shared" si="72"/>
        <v>337574</v>
      </c>
      <c r="M669" s="14">
        <v>41852</v>
      </c>
      <c r="N669" s="7">
        <f t="shared" si="73"/>
        <v>8</v>
      </c>
      <c r="O669" s="10" t="str">
        <f t="shared" si="74"/>
        <v>August</v>
      </c>
      <c r="P669" s="10" t="str">
        <f t="shared" si="75"/>
        <v>2014</v>
      </c>
      <c r="Q669" s="8">
        <f>Table1[[#This Row],[Profit]]/Table1[[#This Row],[Units Sold]]</f>
        <v>122</v>
      </c>
      <c r="R669" s="27">
        <f>Table1[[#This Row],[Profit]]/Table1[[#This Row],[ Sales]]</f>
        <v>1.148235294117647</v>
      </c>
      <c r="S669" s="11">
        <f>Table1[[#This Row],[Profit]]/Table1[[#This Row],[COGS]]</f>
        <v>1.0166666666666666</v>
      </c>
      <c r="T669" s="7" t="str">
        <f t="shared" si="76"/>
        <v>mid</v>
      </c>
      <c r="U669" s="7" t="str">
        <f>IF(OR(Table1[[#This Row],[Country]]="United states of America",Table1[[#This Row],[Country]]="Canada",Table1[[#This Row],[Country]]="Mexico"),"North America",IF(OR(Table1[[#This Row],[Country]]="France",Table1[[#This Row],[Country]]="Germany"),"Europe","other"))</f>
        <v>Europe</v>
      </c>
    </row>
    <row r="670" spans="1:21">
      <c r="A670" s="7" t="s">
        <v>26</v>
      </c>
      <c r="B670" s="7" t="s">
        <v>20</v>
      </c>
      <c r="C670" s="8" t="s">
        <v>18</v>
      </c>
      <c r="D670" s="8" t="s">
        <v>35</v>
      </c>
      <c r="E670" s="7">
        <v>1085</v>
      </c>
      <c r="F670" s="8">
        <v>3</v>
      </c>
      <c r="G670" s="8">
        <v>125</v>
      </c>
      <c r="H670" s="8">
        <f t="shared" si="70"/>
        <v>135625</v>
      </c>
      <c r="I670" s="8">
        <v>20343.75</v>
      </c>
      <c r="J670" s="8">
        <f t="shared" si="71"/>
        <v>115281.25</v>
      </c>
      <c r="K670" s="8">
        <v>130200</v>
      </c>
      <c r="L670" s="8">
        <f t="shared" si="72"/>
        <v>132370</v>
      </c>
      <c r="M670" s="9">
        <v>41913</v>
      </c>
      <c r="N670" s="7">
        <f t="shared" si="73"/>
        <v>10</v>
      </c>
      <c r="O670" s="10" t="str">
        <f t="shared" si="74"/>
        <v>October</v>
      </c>
      <c r="P670" s="10" t="str">
        <f t="shared" si="75"/>
        <v>2014</v>
      </c>
      <c r="Q670" s="8">
        <f>Table1[[#This Row],[Profit]]/Table1[[#This Row],[Units Sold]]</f>
        <v>122</v>
      </c>
      <c r="R670" s="27">
        <f>Table1[[#This Row],[Profit]]/Table1[[#This Row],[ Sales]]</f>
        <v>1.148235294117647</v>
      </c>
      <c r="S670" s="11">
        <f>Table1[[#This Row],[Profit]]/Table1[[#This Row],[COGS]]</f>
        <v>1.0166666666666666</v>
      </c>
      <c r="T670" s="7" t="str">
        <f t="shared" si="76"/>
        <v>mid</v>
      </c>
      <c r="U670" s="7" t="str">
        <f>IF(OR(Table1[[#This Row],[Country]]="United states of America",Table1[[#This Row],[Country]]="Canada",Table1[[#This Row],[Country]]="Mexico"),"North America",IF(OR(Table1[[#This Row],[Country]]="France",Table1[[#This Row],[Country]]="Germany"),"Europe","other"))</f>
        <v>Europe</v>
      </c>
    </row>
    <row r="671" spans="1:21">
      <c r="A671" s="12" t="s">
        <v>27</v>
      </c>
      <c r="B671" s="12" t="s">
        <v>23</v>
      </c>
      <c r="C671" s="13" t="s">
        <v>24</v>
      </c>
      <c r="D671" s="13" t="s">
        <v>35</v>
      </c>
      <c r="E671" s="12">
        <v>546</v>
      </c>
      <c r="F671" s="13">
        <v>5</v>
      </c>
      <c r="G671" s="13">
        <v>300</v>
      </c>
      <c r="H671" s="8">
        <f t="shared" si="70"/>
        <v>163800</v>
      </c>
      <c r="I671" s="13">
        <v>24570</v>
      </c>
      <c r="J671" s="8">
        <f t="shared" si="71"/>
        <v>139230</v>
      </c>
      <c r="K671" s="13">
        <v>136500</v>
      </c>
      <c r="L671" s="8">
        <f t="shared" si="72"/>
        <v>161070</v>
      </c>
      <c r="M671" s="14">
        <v>41913</v>
      </c>
      <c r="N671" s="7">
        <f t="shared" si="73"/>
        <v>10</v>
      </c>
      <c r="O671" s="10" t="str">
        <f t="shared" si="74"/>
        <v>October</v>
      </c>
      <c r="P671" s="10" t="str">
        <f t="shared" si="75"/>
        <v>2014</v>
      </c>
      <c r="Q671" s="8">
        <f>Table1[[#This Row],[Profit]]/Table1[[#This Row],[Units Sold]]</f>
        <v>295</v>
      </c>
      <c r="R671" s="27">
        <f>Table1[[#This Row],[Profit]]/Table1[[#This Row],[ Sales]]</f>
        <v>1.1568627450980393</v>
      </c>
      <c r="S671" s="11">
        <f>Table1[[#This Row],[Profit]]/Table1[[#This Row],[COGS]]</f>
        <v>1.18</v>
      </c>
      <c r="T671" s="7" t="str">
        <f t="shared" si="76"/>
        <v>high</v>
      </c>
      <c r="U671" s="7" t="str">
        <f>IF(OR(Table1[[#This Row],[Country]]="United states of America",Table1[[#This Row],[Country]]="Canada",Table1[[#This Row],[Country]]="Mexico"),"North America",IF(OR(Table1[[#This Row],[Country]]="France",Table1[[#This Row],[Country]]="Germany"),"Europe","other"))</f>
        <v>North America</v>
      </c>
    </row>
    <row r="672" spans="1:21">
      <c r="A672" s="7" t="s">
        <v>16</v>
      </c>
      <c r="B672" s="7" t="s">
        <v>20</v>
      </c>
      <c r="C672" s="8" t="s">
        <v>29</v>
      </c>
      <c r="D672" s="8" t="s">
        <v>35</v>
      </c>
      <c r="E672" s="7">
        <v>1158</v>
      </c>
      <c r="F672" s="8">
        <v>10</v>
      </c>
      <c r="G672" s="8">
        <v>20</v>
      </c>
      <c r="H672" s="8">
        <f t="shared" si="70"/>
        <v>23160</v>
      </c>
      <c r="I672" s="8">
        <v>3474</v>
      </c>
      <c r="J672" s="8">
        <f t="shared" si="71"/>
        <v>19686</v>
      </c>
      <c r="K672" s="8">
        <v>11580</v>
      </c>
      <c r="L672" s="8">
        <f t="shared" si="72"/>
        <v>11580</v>
      </c>
      <c r="M672" s="9">
        <v>41699</v>
      </c>
      <c r="N672" s="7">
        <f t="shared" si="73"/>
        <v>3</v>
      </c>
      <c r="O672" s="10" t="str">
        <f t="shared" si="74"/>
        <v>March</v>
      </c>
      <c r="P672" s="10" t="str">
        <f t="shared" si="75"/>
        <v>2014</v>
      </c>
      <c r="Q672" s="8">
        <f>Table1[[#This Row],[Profit]]/Table1[[#This Row],[Units Sold]]</f>
        <v>10</v>
      </c>
      <c r="R672" s="27">
        <f>Table1[[#This Row],[Profit]]/Table1[[#This Row],[ Sales]]</f>
        <v>0.58823529411764708</v>
      </c>
      <c r="S672" s="11">
        <f>Table1[[#This Row],[Profit]]/Table1[[#This Row],[COGS]]</f>
        <v>1</v>
      </c>
      <c r="T672" s="7" t="str">
        <f t="shared" si="76"/>
        <v>low</v>
      </c>
      <c r="U672" s="7" t="str">
        <f>IF(OR(Table1[[#This Row],[Country]]="United states of America",Table1[[#This Row],[Country]]="Canada",Table1[[#This Row],[Country]]="Mexico"),"North America",IF(OR(Table1[[#This Row],[Country]]="France",Table1[[#This Row],[Country]]="Germany"),"Europe","other"))</f>
        <v>Europe</v>
      </c>
    </row>
    <row r="673" spans="1:21">
      <c r="A673" s="12" t="s">
        <v>21</v>
      </c>
      <c r="B673" s="12" t="s">
        <v>17</v>
      </c>
      <c r="C673" s="13" t="s">
        <v>29</v>
      </c>
      <c r="D673" s="13" t="s">
        <v>35</v>
      </c>
      <c r="E673" s="12">
        <v>1614</v>
      </c>
      <c r="F673" s="13">
        <v>10</v>
      </c>
      <c r="G673" s="13">
        <v>15</v>
      </c>
      <c r="H673" s="8">
        <f t="shared" si="70"/>
        <v>24210</v>
      </c>
      <c r="I673" s="13">
        <v>3631.5</v>
      </c>
      <c r="J673" s="8">
        <f t="shared" si="71"/>
        <v>20578.5</v>
      </c>
      <c r="K673" s="13">
        <v>16140</v>
      </c>
      <c r="L673" s="8">
        <f t="shared" si="72"/>
        <v>8070</v>
      </c>
      <c r="M673" s="14">
        <v>41730</v>
      </c>
      <c r="N673" s="7">
        <f t="shared" si="73"/>
        <v>4</v>
      </c>
      <c r="O673" s="10" t="str">
        <f t="shared" si="74"/>
        <v>April</v>
      </c>
      <c r="P673" s="10" t="str">
        <f t="shared" si="75"/>
        <v>2014</v>
      </c>
      <c r="Q673" s="8">
        <f>Table1[[#This Row],[Profit]]/Table1[[#This Row],[Units Sold]]</f>
        <v>5</v>
      </c>
      <c r="R673" s="27">
        <f>Table1[[#This Row],[Profit]]/Table1[[#This Row],[ Sales]]</f>
        <v>0.39215686274509803</v>
      </c>
      <c r="S673" s="11">
        <f>Table1[[#This Row],[Profit]]/Table1[[#This Row],[COGS]]</f>
        <v>0.5</v>
      </c>
      <c r="T673" s="7" t="str">
        <f t="shared" si="76"/>
        <v>low</v>
      </c>
      <c r="U673" s="7" t="str">
        <f>IF(OR(Table1[[#This Row],[Country]]="United states of America",Table1[[#This Row],[Country]]="Canada",Table1[[#This Row],[Country]]="Mexico"),"North America",IF(OR(Table1[[#This Row],[Country]]="France",Table1[[#This Row],[Country]]="Germany"),"Europe","other"))</f>
        <v>North America</v>
      </c>
    </row>
    <row r="674" spans="1:21">
      <c r="A674" s="7" t="s">
        <v>16</v>
      </c>
      <c r="B674" s="7" t="s">
        <v>23</v>
      </c>
      <c r="C674" s="8" t="s">
        <v>29</v>
      </c>
      <c r="D674" s="8" t="s">
        <v>35</v>
      </c>
      <c r="E674" s="7">
        <v>2535</v>
      </c>
      <c r="F674" s="8">
        <v>10</v>
      </c>
      <c r="G674" s="8">
        <v>7</v>
      </c>
      <c r="H674" s="8">
        <f t="shared" si="70"/>
        <v>17745</v>
      </c>
      <c r="I674" s="8">
        <v>2661.75</v>
      </c>
      <c r="J674" s="8">
        <f t="shared" si="71"/>
        <v>15083.25</v>
      </c>
      <c r="K674" s="8">
        <v>12675</v>
      </c>
      <c r="L674" s="8">
        <f t="shared" si="72"/>
        <v>-7605</v>
      </c>
      <c r="M674" s="9">
        <v>41730</v>
      </c>
      <c r="N674" s="7">
        <f t="shared" si="73"/>
        <v>4</v>
      </c>
      <c r="O674" s="10" t="str">
        <f t="shared" si="74"/>
        <v>April</v>
      </c>
      <c r="P674" s="10" t="str">
        <f t="shared" si="75"/>
        <v>2014</v>
      </c>
      <c r="Q674" s="8">
        <f>Table1[[#This Row],[Profit]]/Table1[[#This Row],[Units Sold]]</f>
        <v>-3</v>
      </c>
      <c r="R674" s="27">
        <f>Table1[[#This Row],[Profit]]/Table1[[#This Row],[ Sales]]</f>
        <v>-0.50420168067226889</v>
      </c>
      <c r="S674" s="11">
        <f>Table1[[#This Row],[Profit]]/Table1[[#This Row],[COGS]]</f>
        <v>-0.6</v>
      </c>
      <c r="T674" s="7" t="str">
        <f t="shared" si="76"/>
        <v>low</v>
      </c>
      <c r="U674" s="7" t="str">
        <f>IF(OR(Table1[[#This Row],[Country]]="United states of America",Table1[[#This Row],[Country]]="Canada",Table1[[#This Row],[Country]]="Mexico"),"North America",IF(OR(Table1[[#This Row],[Country]]="France",Table1[[#This Row],[Country]]="Germany"),"Europe","other"))</f>
        <v>North America</v>
      </c>
    </row>
    <row r="675" spans="1:21">
      <c r="A675" s="12" t="s">
        <v>16</v>
      </c>
      <c r="B675" s="12" t="s">
        <v>23</v>
      </c>
      <c r="C675" s="13" t="s">
        <v>29</v>
      </c>
      <c r="D675" s="13" t="s">
        <v>35</v>
      </c>
      <c r="E675" s="12">
        <v>2851</v>
      </c>
      <c r="F675" s="13">
        <v>10</v>
      </c>
      <c r="G675" s="13">
        <v>350</v>
      </c>
      <c r="H675" s="8">
        <f t="shared" si="70"/>
        <v>997850</v>
      </c>
      <c r="I675" s="13">
        <v>149677.5</v>
      </c>
      <c r="J675" s="8">
        <f t="shared" si="71"/>
        <v>848172.5</v>
      </c>
      <c r="K675" s="13">
        <v>741260</v>
      </c>
      <c r="L675" s="8">
        <f t="shared" si="72"/>
        <v>969340</v>
      </c>
      <c r="M675" s="14">
        <v>41760</v>
      </c>
      <c r="N675" s="7">
        <f t="shared" si="73"/>
        <v>5</v>
      </c>
      <c r="O675" s="10" t="str">
        <f t="shared" si="74"/>
        <v>May</v>
      </c>
      <c r="P675" s="10" t="str">
        <f t="shared" si="75"/>
        <v>2014</v>
      </c>
      <c r="Q675" s="8">
        <f>Table1[[#This Row],[Profit]]/Table1[[#This Row],[Units Sold]]</f>
        <v>340</v>
      </c>
      <c r="R675" s="27">
        <f>Table1[[#This Row],[Profit]]/Table1[[#This Row],[ Sales]]</f>
        <v>1.1428571428571428</v>
      </c>
      <c r="S675" s="11">
        <f>Table1[[#This Row],[Profit]]/Table1[[#This Row],[COGS]]</f>
        <v>1.3076923076923077</v>
      </c>
      <c r="T675" s="7" t="str">
        <f t="shared" si="76"/>
        <v>high</v>
      </c>
      <c r="U675" s="7" t="str">
        <f>IF(OR(Table1[[#This Row],[Country]]="United states of America",Table1[[#This Row],[Country]]="Canada",Table1[[#This Row],[Country]]="Mexico"),"North America",IF(OR(Table1[[#This Row],[Country]]="France",Table1[[#This Row],[Country]]="Germany"),"Europe","other"))</f>
        <v>North America</v>
      </c>
    </row>
    <row r="676" spans="1:21">
      <c r="A676" s="7" t="s">
        <v>21</v>
      </c>
      <c r="B676" s="7" t="s">
        <v>17</v>
      </c>
      <c r="C676" s="8" t="s">
        <v>29</v>
      </c>
      <c r="D676" s="8" t="s">
        <v>35</v>
      </c>
      <c r="E676" s="7">
        <v>2559</v>
      </c>
      <c r="F676" s="8">
        <v>10</v>
      </c>
      <c r="G676" s="8">
        <v>15</v>
      </c>
      <c r="H676" s="8">
        <f t="shared" si="70"/>
        <v>38385</v>
      </c>
      <c r="I676" s="8">
        <v>5757.75</v>
      </c>
      <c r="J676" s="8">
        <f t="shared" si="71"/>
        <v>32627.25</v>
      </c>
      <c r="K676" s="8">
        <v>25590</v>
      </c>
      <c r="L676" s="8">
        <f t="shared" si="72"/>
        <v>12795</v>
      </c>
      <c r="M676" s="9">
        <v>41852</v>
      </c>
      <c r="N676" s="7">
        <f t="shared" si="73"/>
        <v>8</v>
      </c>
      <c r="O676" s="10" t="str">
        <f t="shared" si="74"/>
        <v>August</v>
      </c>
      <c r="P676" s="10" t="str">
        <f t="shared" si="75"/>
        <v>2014</v>
      </c>
      <c r="Q676" s="8">
        <f>Table1[[#This Row],[Profit]]/Table1[[#This Row],[Units Sold]]</f>
        <v>5</v>
      </c>
      <c r="R676" s="27">
        <f>Table1[[#This Row],[Profit]]/Table1[[#This Row],[ Sales]]</f>
        <v>0.39215686274509803</v>
      </c>
      <c r="S676" s="11">
        <f>Table1[[#This Row],[Profit]]/Table1[[#This Row],[COGS]]</f>
        <v>0.5</v>
      </c>
      <c r="T676" s="7" t="str">
        <f t="shared" si="76"/>
        <v>low</v>
      </c>
      <c r="U676" s="7" t="str">
        <f>IF(OR(Table1[[#This Row],[Country]]="United states of America",Table1[[#This Row],[Country]]="Canada",Table1[[#This Row],[Country]]="Mexico"),"North America",IF(OR(Table1[[#This Row],[Country]]="France",Table1[[#This Row],[Country]]="Germany"),"Europe","other"))</f>
        <v>North America</v>
      </c>
    </row>
    <row r="677" spans="1:21">
      <c r="A677" s="12" t="s">
        <v>16</v>
      </c>
      <c r="B677" s="12" t="s">
        <v>28</v>
      </c>
      <c r="C677" s="13" t="s">
        <v>29</v>
      </c>
      <c r="D677" s="13" t="s">
        <v>35</v>
      </c>
      <c r="E677" s="12">
        <v>267</v>
      </c>
      <c r="F677" s="13">
        <v>10</v>
      </c>
      <c r="G677" s="13">
        <v>20</v>
      </c>
      <c r="H677" s="8">
        <f t="shared" si="70"/>
        <v>5340</v>
      </c>
      <c r="I677" s="13">
        <v>801</v>
      </c>
      <c r="J677" s="8">
        <f t="shared" si="71"/>
        <v>4539</v>
      </c>
      <c r="K677" s="13">
        <v>2670</v>
      </c>
      <c r="L677" s="8">
        <f t="shared" si="72"/>
        <v>2670</v>
      </c>
      <c r="M677" s="14">
        <v>41548</v>
      </c>
      <c r="N677" s="7">
        <f t="shared" si="73"/>
        <v>10</v>
      </c>
      <c r="O677" s="10" t="str">
        <f t="shared" si="74"/>
        <v>October</v>
      </c>
      <c r="P677" s="10" t="str">
        <f t="shared" si="75"/>
        <v>2013</v>
      </c>
      <c r="Q677" s="8">
        <f>Table1[[#This Row],[Profit]]/Table1[[#This Row],[Units Sold]]</f>
        <v>10</v>
      </c>
      <c r="R677" s="27">
        <f>Table1[[#This Row],[Profit]]/Table1[[#This Row],[ Sales]]</f>
        <v>0.58823529411764708</v>
      </c>
      <c r="S677" s="11">
        <f>Table1[[#This Row],[Profit]]/Table1[[#This Row],[COGS]]</f>
        <v>1</v>
      </c>
      <c r="T677" s="7" t="str">
        <f t="shared" si="76"/>
        <v>low</v>
      </c>
      <c r="U677" s="7" t="str">
        <f>IF(OR(Table1[[#This Row],[Country]]="United states of America",Table1[[#This Row],[Country]]="Canada",Table1[[#This Row],[Country]]="Mexico"),"North America",IF(OR(Table1[[#This Row],[Country]]="France",Table1[[#This Row],[Country]]="Germany"),"Europe","other"))</f>
        <v>North America</v>
      </c>
    </row>
    <row r="678" spans="1:21">
      <c r="A678" s="7" t="s">
        <v>26</v>
      </c>
      <c r="B678" s="7" t="s">
        <v>20</v>
      </c>
      <c r="C678" s="8" t="s">
        <v>29</v>
      </c>
      <c r="D678" s="8" t="s">
        <v>35</v>
      </c>
      <c r="E678" s="7">
        <v>1085</v>
      </c>
      <c r="F678" s="8">
        <v>10</v>
      </c>
      <c r="G678" s="8">
        <v>125</v>
      </c>
      <c r="H678" s="8">
        <f t="shared" si="70"/>
        <v>135625</v>
      </c>
      <c r="I678" s="8">
        <v>20343.75</v>
      </c>
      <c r="J678" s="8">
        <f t="shared" si="71"/>
        <v>115281.25</v>
      </c>
      <c r="K678" s="8">
        <v>130200</v>
      </c>
      <c r="L678" s="8">
        <f t="shared" si="72"/>
        <v>124775</v>
      </c>
      <c r="M678" s="9">
        <v>41913</v>
      </c>
      <c r="N678" s="7">
        <f t="shared" si="73"/>
        <v>10</v>
      </c>
      <c r="O678" s="10" t="str">
        <f t="shared" si="74"/>
        <v>October</v>
      </c>
      <c r="P678" s="10" t="str">
        <f t="shared" si="75"/>
        <v>2014</v>
      </c>
      <c r="Q678" s="8">
        <f>Table1[[#This Row],[Profit]]/Table1[[#This Row],[Units Sold]]</f>
        <v>115</v>
      </c>
      <c r="R678" s="27">
        <f>Table1[[#This Row],[Profit]]/Table1[[#This Row],[ Sales]]</f>
        <v>1.0823529411764705</v>
      </c>
      <c r="S678" s="11">
        <f>Table1[[#This Row],[Profit]]/Table1[[#This Row],[COGS]]</f>
        <v>0.95833333333333337</v>
      </c>
      <c r="T678" s="7" t="str">
        <f t="shared" si="76"/>
        <v>mid</v>
      </c>
      <c r="U678" s="7" t="str">
        <f>IF(OR(Table1[[#This Row],[Country]]="United states of America",Table1[[#This Row],[Country]]="Canada",Table1[[#This Row],[Country]]="Mexico"),"North America",IF(OR(Table1[[#This Row],[Country]]="France",Table1[[#This Row],[Country]]="Germany"),"Europe","other"))</f>
        <v>Europe</v>
      </c>
    </row>
    <row r="679" spans="1:21">
      <c r="A679" s="12" t="s">
        <v>21</v>
      </c>
      <c r="B679" s="12" t="s">
        <v>20</v>
      </c>
      <c r="C679" s="13" t="s">
        <v>29</v>
      </c>
      <c r="D679" s="13" t="s">
        <v>35</v>
      </c>
      <c r="E679" s="12">
        <v>1175</v>
      </c>
      <c r="F679" s="13">
        <v>10</v>
      </c>
      <c r="G679" s="13">
        <v>15</v>
      </c>
      <c r="H679" s="8">
        <f t="shared" si="70"/>
        <v>17625</v>
      </c>
      <c r="I679" s="13">
        <v>2643.75</v>
      </c>
      <c r="J679" s="8">
        <f t="shared" si="71"/>
        <v>14981.25</v>
      </c>
      <c r="K679" s="13">
        <v>11750</v>
      </c>
      <c r="L679" s="8">
        <f t="shared" si="72"/>
        <v>5875</v>
      </c>
      <c r="M679" s="14">
        <v>41913</v>
      </c>
      <c r="N679" s="7">
        <f t="shared" si="73"/>
        <v>10</v>
      </c>
      <c r="O679" s="10" t="str">
        <f t="shared" si="74"/>
        <v>October</v>
      </c>
      <c r="P679" s="10" t="str">
        <f t="shared" si="75"/>
        <v>2014</v>
      </c>
      <c r="Q679" s="8">
        <f>Table1[[#This Row],[Profit]]/Table1[[#This Row],[Units Sold]]</f>
        <v>5</v>
      </c>
      <c r="R679" s="27">
        <f>Table1[[#This Row],[Profit]]/Table1[[#This Row],[ Sales]]</f>
        <v>0.39215686274509803</v>
      </c>
      <c r="S679" s="11">
        <f>Table1[[#This Row],[Profit]]/Table1[[#This Row],[COGS]]</f>
        <v>0.5</v>
      </c>
      <c r="T679" s="7" t="str">
        <f t="shared" si="76"/>
        <v>low</v>
      </c>
      <c r="U679" s="7" t="str">
        <f>IF(OR(Table1[[#This Row],[Country]]="United states of America",Table1[[#This Row],[Country]]="Canada",Table1[[#This Row],[Country]]="Mexico"),"North America",IF(OR(Table1[[#This Row],[Country]]="France",Table1[[#This Row],[Country]]="Germany"),"Europe","other"))</f>
        <v>Europe</v>
      </c>
    </row>
    <row r="680" spans="1:21">
      <c r="A680" s="7" t="s">
        <v>16</v>
      </c>
      <c r="B680" s="7" t="s">
        <v>28</v>
      </c>
      <c r="C680" s="8" t="s">
        <v>29</v>
      </c>
      <c r="D680" s="8" t="s">
        <v>35</v>
      </c>
      <c r="E680" s="7">
        <v>2007</v>
      </c>
      <c r="F680" s="8">
        <v>10</v>
      </c>
      <c r="G680" s="8">
        <v>350</v>
      </c>
      <c r="H680" s="8">
        <f t="shared" si="70"/>
        <v>702450</v>
      </c>
      <c r="I680" s="8">
        <v>105367.5</v>
      </c>
      <c r="J680" s="8">
        <f t="shared" si="71"/>
        <v>597082.5</v>
      </c>
      <c r="K680" s="8">
        <v>521820</v>
      </c>
      <c r="L680" s="8">
        <f t="shared" si="72"/>
        <v>682380</v>
      </c>
      <c r="M680" s="9">
        <v>41579</v>
      </c>
      <c r="N680" s="7">
        <f t="shared" si="73"/>
        <v>11</v>
      </c>
      <c r="O680" s="10" t="str">
        <f t="shared" si="74"/>
        <v>November</v>
      </c>
      <c r="P680" s="10" t="str">
        <f t="shared" si="75"/>
        <v>2013</v>
      </c>
      <c r="Q680" s="8">
        <f>Table1[[#This Row],[Profit]]/Table1[[#This Row],[Units Sold]]</f>
        <v>340</v>
      </c>
      <c r="R680" s="27">
        <f>Table1[[#This Row],[Profit]]/Table1[[#This Row],[ Sales]]</f>
        <v>1.1428571428571428</v>
      </c>
      <c r="S680" s="11">
        <f>Table1[[#This Row],[Profit]]/Table1[[#This Row],[COGS]]</f>
        <v>1.3076923076923077</v>
      </c>
      <c r="T680" s="7" t="str">
        <f t="shared" si="76"/>
        <v>high</v>
      </c>
      <c r="U680" s="7" t="str">
        <f>IF(OR(Table1[[#This Row],[Country]]="United states of America",Table1[[#This Row],[Country]]="Canada",Table1[[#This Row],[Country]]="Mexico"),"North America",IF(OR(Table1[[#This Row],[Country]]="France",Table1[[#This Row],[Country]]="Germany"),"Europe","other"))</f>
        <v>North America</v>
      </c>
    </row>
    <row r="681" spans="1:21">
      <c r="A681" s="12" t="s">
        <v>16</v>
      </c>
      <c r="B681" s="12" t="s">
        <v>23</v>
      </c>
      <c r="C681" s="13" t="s">
        <v>29</v>
      </c>
      <c r="D681" s="13" t="s">
        <v>35</v>
      </c>
      <c r="E681" s="12">
        <v>2151</v>
      </c>
      <c r="F681" s="13">
        <v>10</v>
      </c>
      <c r="G681" s="13">
        <v>350</v>
      </c>
      <c r="H681" s="8">
        <f t="shared" si="70"/>
        <v>752850</v>
      </c>
      <c r="I681" s="13">
        <v>112927.5</v>
      </c>
      <c r="J681" s="8">
        <f t="shared" si="71"/>
        <v>639922.5</v>
      </c>
      <c r="K681" s="13">
        <v>559260</v>
      </c>
      <c r="L681" s="8">
        <f t="shared" si="72"/>
        <v>731340</v>
      </c>
      <c r="M681" s="14">
        <v>41579</v>
      </c>
      <c r="N681" s="7">
        <f t="shared" si="73"/>
        <v>11</v>
      </c>
      <c r="O681" s="10" t="str">
        <f t="shared" si="74"/>
        <v>November</v>
      </c>
      <c r="P681" s="10" t="str">
        <f t="shared" si="75"/>
        <v>2013</v>
      </c>
      <c r="Q681" s="8">
        <f>Table1[[#This Row],[Profit]]/Table1[[#This Row],[Units Sold]]</f>
        <v>340</v>
      </c>
      <c r="R681" s="27">
        <f>Table1[[#This Row],[Profit]]/Table1[[#This Row],[ Sales]]</f>
        <v>1.1428571428571428</v>
      </c>
      <c r="S681" s="11">
        <f>Table1[[#This Row],[Profit]]/Table1[[#This Row],[COGS]]</f>
        <v>1.3076923076923077</v>
      </c>
      <c r="T681" s="7" t="str">
        <f t="shared" si="76"/>
        <v>high</v>
      </c>
      <c r="U681" s="7" t="str">
        <f>IF(OR(Table1[[#This Row],[Country]]="United states of America",Table1[[#This Row],[Country]]="Canada",Table1[[#This Row],[Country]]="Mexico"),"North America",IF(OR(Table1[[#This Row],[Country]]="France",Table1[[#This Row],[Country]]="Germany"),"Europe","other"))</f>
        <v>North America</v>
      </c>
    </row>
    <row r="682" spans="1:21">
      <c r="A682" s="7" t="s">
        <v>25</v>
      </c>
      <c r="B682" s="7" t="s">
        <v>28</v>
      </c>
      <c r="C682" s="8" t="s">
        <v>29</v>
      </c>
      <c r="D682" s="8" t="s">
        <v>35</v>
      </c>
      <c r="E682" s="7">
        <v>914</v>
      </c>
      <c r="F682" s="8">
        <v>10</v>
      </c>
      <c r="G682" s="8">
        <v>12</v>
      </c>
      <c r="H682" s="8">
        <f t="shared" si="70"/>
        <v>10968</v>
      </c>
      <c r="I682" s="8">
        <v>1645.2</v>
      </c>
      <c r="J682" s="8">
        <f t="shared" si="71"/>
        <v>9322.7999999999993</v>
      </c>
      <c r="K682" s="8">
        <v>2742</v>
      </c>
      <c r="L682" s="8">
        <f t="shared" si="72"/>
        <v>1828</v>
      </c>
      <c r="M682" s="9">
        <v>41974</v>
      </c>
      <c r="N682" s="7">
        <f t="shared" si="73"/>
        <v>12</v>
      </c>
      <c r="O682" s="10" t="str">
        <f t="shared" si="74"/>
        <v>December</v>
      </c>
      <c r="P682" s="10" t="str">
        <f t="shared" si="75"/>
        <v>2014</v>
      </c>
      <c r="Q682" s="8">
        <f>Table1[[#This Row],[Profit]]/Table1[[#This Row],[Units Sold]]</f>
        <v>2</v>
      </c>
      <c r="R682" s="27">
        <f>Table1[[#This Row],[Profit]]/Table1[[#This Row],[ Sales]]</f>
        <v>0.19607843137254904</v>
      </c>
      <c r="S682" s="11">
        <f>Table1[[#This Row],[Profit]]/Table1[[#This Row],[COGS]]</f>
        <v>0.66666666666666663</v>
      </c>
      <c r="T682" s="7" t="str">
        <f t="shared" si="76"/>
        <v>low</v>
      </c>
      <c r="U682" s="7" t="str">
        <f>IF(OR(Table1[[#This Row],[Country]]="United states of America",Table1[[#This Row],[Country]]="Canada",Table1[[#This Row],[Country]]="Mexico"),"North America",IF(OR(Table1[[#This Row],[Country]]="France",Table1[[#This Row],[Country]]="Germany"),"Europe","other"))</f>
        <v>North America</v>
      </c>
    </row>
    <row r="683" spans="1:21">
      <c r="A683" s="12" t="s">
        <v>16</v>
      </c>
      <c r="B683" s="12" t="s">
        <v>22</v>
      </c>
      <c r="C683" s="13" t="s">
        <v>29</v>
      </c>
      <c r="D683" s="13" t="s">
        <v>35</v>
      </c>
      <c r="E683" s="12">
        <v>293</v>
      </c>
      <c r="F683" s="13">
        <v>10</v>
      </c>
      <c r="G683" s="13">
        <v>20</v>
      </c>
      <c r="H683" s="8">
        <f t="shared" si="70"/>
        <v>5860</v>
      </c>
      <c r="I683" s="13">
        <v>879</v>
      </c>
      <c r="J683" s="8">
        <f t="shared" si="71"/>
        <v>4981</v>
      </c>
      <c r="K683" s="13">
        <v>2930</v>
      </c>
      <c r="L683" s="8">
        <f t="shared" si="72"/>
        <v>2930</v>
      </c>
      <c r="M683" s="14">
        <v>41974</v>
      </c>
      <c r="N683" s="7">
        <f t="shared" si="73"/>
        <v>12</v>
      </c>
      <c r="O683" s="10" t="str">
        <f t="shared" si="74"/>
        <v>December</v>
      </c>
      <c r="P683" s="10" t="str">
        <f t="shared" si="75"/>
        <v>2014</v>
      </c>
      <c r="Q683" s="8">
        <f>Table1[[#This Row],[Profit]]/Table1[[#This Row],[Units Sold]]</f>
        <v>10</v>
      </c>
      <c r="R683" s="27">
        <f>Table1[[#This Row],[Profit]]/Table1[[#This Row],[ Sales]]</f>
        <v>0.58823529411764708</v>
      </c>
      <c r="S683" s="11">
        <f>Table1[[#This Row],[Profit]]/Table1[[#This Row],[COGS]]</f>
        <v>1</v>
      </c>
      <c r="T683" s="7" t="str">
        <f t="shared" si="76"/>
        <v>low</v>
      </c>
      <c r="U683" s="7" t="str">
        <f>IF(OR(Table1[[#This Row],[Country]]="United states of America",Table1[[#This Row],[Country]]="Canada",Table1[[#This Row],[Country]]="Mexico"),"North America",IF(OR(Table1[[#This Row],[Country]]="France",Table1[[#This Row],[Country]]="Germany"),"Europe","other"))</f>
        <v>Europe</v>
      </c>
    </row>
    <row r="684" spans="1:21">
      <c r="A684" s="7" t="s">
        <v>25</v>
      </c>
      <c r="B684" s="7" t="s">
        <v>23</v>
      </c>
      <c r="C684" s="8" t="s">
        <v>30</v>
      </c>
      <c r="D684" s="8" t="s">
        <v>35</v>
      </c>
      <c r="E684" s="7">
        <v>500</v>
      </c>
      <c r="F684" s="8">
        <v>120</v>
      </c>
      <c r="G684" s="8">
        <v>12</v>
      </c>
      <c r="H684" s="8">
        <f t="shared" si="70"/>
        <v>6000</v>
      </c>
      <c r="I684" s="8">
        <v>900</v>
      </c>
      <c r="J684" s="8">
        <f t="shared" si="71"/>
        <v>5100</v>
      </c>
      <c r="K684" s="8">
        <v>1500</v>
      </c>
      <c r="L684" s="8">
        <f t="shared" si="72"/>
        <v>-54000</v>
      </c>
      <c r="M684" s="9">
        <v>41699</v>
      </c>
      <c r="N684" s="7">
        <f t="shared" si="73"/>
        <v>3</v>
      </c>
      <c r="O684" s="10" t="str">
        <f t="shared" si="74"/>
        <v>March</v>
      </c>
      <c r="P684" s="10" t="str">
        <f t="shared" si="75"/>
        <v>2014</v>
      </c>
      <c r="Q684" s="8">
        <f>Table1[[#This Row],[Profit]]/Table1[[#This Row],[Units Sold]]</f>
        <v>-108</v>
      </c>
      <c r="R684" s="27">
        <f>Table1[[#This Row],[Profit]]/Table1[[#This Row],[ Sales]]</f>
        <v>-10.588235294117647</v>
      </c>
      <c r="S684" s="11">
        <f>Table1[[#This Row],[Profit]]/Table1[[#This Row],[COGS]]</f>
        <v>-36</v>
      </c>
      <c r="T684" s="7" t="str">
        <f t="shared" si="76"/>
        <v>low</v>
      </c>
      <c r="U684" s="7" t="str">
        <f>IF(OR(Table1[[#This Row],[Country]]="United states of America",Table1[[#This Row],[Country]]="Canada",Table1[[#This Row],[Country]]="Mexico"),"North America",IF(OR(Table1[[#This Row],[Country]]="France",Table1[[#This Row],[Country]]="Germany"),"Europe","other"))</f>
        <v>North America</v>
      </c>
    </row>
    <row r="685" spans="1:21">
      <c r="A685" s="12" t="s">
        <v>21</v>
      </c>
      <c r="B685" s="12" t="s">
        <v>22</v>
      </c>
      <c r="C685" s="13" t="s">
        <v>30</v>
      </c>
      <c r="D685" s="13" t="s">
        <v>35</v>
      </c>
      <c r="E685" s="12">
        <v>2826</v>
      </c>
      <c r="F685" s="13">
        <v>120</v>
      </c>
      <c r="G685" s="13">
        <v>15</v>
      </c>
      <c r="H685" s="8">
        <f t="shared" si="70"/>
        <v>42390</v>
      </c>
      <c r="I685" s="13">
        <v>6358.5</v>
      </c>
      <c r="J685" s="8">
        <f t="shared" si="71"/>
        <v>36031.5</v>
      </c>
      <c r="K685" s="13">
        <v>28260</v>
      </c>
      <c r="L685" s="8">
        <f t="shared" si="72"/>
        <v>-296730</v>
      </c>
      <c r="M685" s="14">
        <v>41760</v>
      </c>
      <c r="N685" s="7">
        <f t="shared" si="73"/>
        <v>5</v>
      </c>
      <c r="O685" s="10" t="str">
        <f t="shared" si="74"/>
        <v>May</v>
      </c>
      <c r="P685" s="10" t="str">
        <f t="shared" si="75"/>
        <v>2014</v>
      </c>
      <c r="Q685" s="8">
        <f>Table1[[#This Row],[Profit]]/Table1[[#This Row],[Units Sold]]</f>
        <v>-105</v>
      </c>
      <c r="R685" s="27">
        <f>Table1[[#This Row],[Profit]]/Table1[[#This Row],[ Sales]]</f>
        <v>-8.235294117647058</v>
      </c>
      <c r="S685" s="11">
        <f>Table1[[#This Row],[Profit]]/Table1[[#This Row],[COGS]]</f>
        <v>-10.5</v>
      </c>
      <c r="T685" s="7" t="str">
        <f t="shared" si="76"/>
        <v>low</v>
      </c>
      <c r="U685" s="7" t="str">
        <f>IF(OR(Table1[[#This Row],[Country]]="United states of America",Table1[[#This Row],[Country]]="Canada",Table1[[#This Row],[Country]]="Mexico"),"North America",IF(OR(Table1[[#This Row],[Country]]="France",Table1[[#This Row],[Country]]="Germany"),"Europe","other"))</f>
        <v>Europe</v>
      </c>
    </row>
    <row r="686" spans="1:21">
      <c r="A686" s="7" t="s">
        <v>26</v>
      </c>
      <c r="B686" s="7" t="s">
        <v>22</v>
      </c>
      <c r="C686" s="8" t="s">
        <v>30</v>
      </c>
      <c r="D686" s="8" t="s">
        <v>35</v>
      </c>
      <c r="E686" s="7">
        <v>663</v>
      </c>
      <c r="F686" s="8">
        <v>120</v>
      </c>
      <c r="G686" s="8">
        <v>125</v>
      </c>
      <c r="H686" s="8">
        <f t="shared" si="70"/>
        <v>82875</v>
      </c>
      <c r="I686" s="8">
        <v>12431.25</v>
      </c>
      <c r="J686" s="8">
        <f t="shared" si="71"/>
        <v>70443.75</v>
      </c>
      <c r="K686" s="8">
        <v>79560</v>
      </c>
      <c r="L686" s="8">
        <f t="shared" si="72"/>
        <v>3315</v>
      </c>
      <c r="M686" s="9">
        <v>41883</v>
      </c>
      <c r="N686" s="7">
        <f t="shared" si="73"/>
        <v>9</v>
      </c>
      <c r="O686" s="10" t="str">
        <f t="shared" si="74"/>
        <v>September</v>
      </c>
      <c r="P686" s="10" t="str">
        <f t="shared" si="75"/>
        <v>2014</v>
      </c>
      <c r="Q686" s="8">
        <f>Table1[[#This Row],[Profit]]/Table1[[#This Row],[Units Sold]]</f>
        <v>5</v>
      </c>
      <c r="R686" s="27">
        <f>Table1[[#This Row],[Profit]]/Table1[[#This Row],[ Sales]]</f>
        <v>4.7058823529411764E-2</v>
      </c>
      <c r="S686" s="11">
        <f>Table1[[#This Row],[Profit]]/Table1[[#This Row],[COGS]]</f>
        <v>4.1666666666666664E-2</v>
      </c>
      <c r="T686" s="7" t="str">
        <f t="shared" si="76"/>
        <v>mid</v>
      </c>
      <c r="U686" s="7" t="str">
        <f>IF(OR(Table1[[#This Row],[Country]]="United states of America",Table1[[#This Row],[Country]]="Canada",Table1[[#This Row],[Country]]="Mexico"),"North America",IF(OR(Table1[[#This Row],[Country]]="France",Table1[[#This Row],[Country]]="Germany"),"Europe","other"))</f>
        <v>Europe</v>
      </c>
    </row>
    <row r="687" spans="1:21">
      <c r="A687" s="12" t="s">
        <v>27</v>
      </c>
      <c r="B687" s="12" t="s">
        <v>28</v>
      </c>
      <c r="C687" s="13" t="s">
        <v>30</v>
      </c>
      <c r="D687" s="13" t="s">
        <v>35</v>
      </c>
      <c r="E687" s="12">
        <v>2574</v>
      </c>
      <c r="F687" s="13">
        <v>120</v>
      </c>
      <c r="G687" s="13">
        <v>300</v>
      </c>
      <c r="H687" s="8">
        <f t="shared" si="70"/>
        <v>772200</v>
      </c>
      <c r="I687" s="13">
        <v>115830</v>
      </c>
      <c r="J687" s="8">
        <f t="shared" si="71"/>
        <v>656370</v>
      </c>
      <c r="K687" s="13">
        <v>643500</v>
      </c>
      <c r="L687" s="8">
        <f t="shared" si="72"/>
        <v>463320</v>
      </c>
      <c r="M687" s="14">
        <v>41579</v>
      </c>
      <c r="N687" s="7">
        <f t="shared" si="73"/>
        <v>11</v>
      </c>
      <c r="O687" s="10" t="str">
        <f t="shared" si="74"/>
        <v>November</v>
      </c>
      <c r="P687" s="10" t="str">
        <f t="shared" si="75"/>
        <v>2013</v>
      </c>
      <c r="Q687" s="8">
        <f>Table1[[#This Row],[Profit]]/Table1[[#This Row],[Units Sold]]</f>
        <v>180</v>
      </c>
      <c r="R687" s="27">
        <f>Table1[[#This Row],[Profit]]/Table1[[#This Row],[ Sales]]</f>
        <v>0.70588235294117652</v>
      </c>
      <c r="S687" s="11">
        <f>Table1[[#This Row],[Profit]]/Table1[[#This Row],[COGS]]</f>
        <v>0.72</v>
      </c>
      <c r="T687" s="7" t="str">
        <f t="shared" si="76"/>
        <v>high</v>
      </c>
      <c r="U687" s="7" t="str">
        <f>IF(OR(Table1[[#This Row],[Country]]="United states of America",Table1[[#This Row],[Country]]="Canada",Table1[[#This Row],[Country]]="Mexico"),"North America",IF(OR(Table1[[#This Row],[Country]]="France",Table1[[#This Row],[Country]]="Germany"),"Europe","other"))</f>
        <v>North America</v>
      </c>
    </row>
    <row r="688" spans="1:21">
      <c r="A688" s="7" t="s">
        <v>26</v>
      </c>
      <c r="B688" s="7" t="s">
        <v>28</v>
      </c>
      <c r="C688" s="8" t="s">
        <v>30</v>
      </c>
      <c r="D688" s="8" t="s">
        <v>35</v>
      </c>
      <c r="E688" s="7">
        <v>2438</v>
      </c>
      <c r="F688" s="8">
        <v>120</v>
      </c>
      <c r="G688" s="8">
        <v>125</v>
      </c>
      <c r="H688" s="8">
        <f t="shared" si="70"/>
        <v>304750</v>
      </c>
      <c r="I688" s="8">
        <v>45712.5</v>
      </c>
      <c r="J688" s="8">
        <f t="shared" si="71"/>
        <v>259037.5</v>
      </c>
      <c r="K688" s="8">
        <v>292560</v>
      </c>
      <c r="L688" s="8">
        <f t="shared" si="72"/>
        <v>12190</v>
      </c>
      <c r="M688" s="9">
        <v>41609</v>
      </c>
      <c r="N688" s="7">
        <f t="shared" si="73"/>
        <v>12</v>
      </c>
      <c r="O688" s="10" t="str">
        <f t="shared" si="74"/>
        <v>December</v>
      </c>
      <c r="P688" s="10" t="str">
        <f t="shared" si="75"/>
        <v>2013</v>
      </c>
      <c r="Q688" s="8">
        <f>Table1[[#This Row],[Profit]]/Table1[[#This Row],[Units Sold]]</f>
        <v>5</v>
      </c>
      <c r="R688" s="27">
        <f>Table1[[#This Row],[Profit]]/Table1[[#This Row],[ Sales]]</f>
        <v>4.7058823529411764E-2</v>
      </c>
      <c r="S688" s="11">
        <f>Table1[[#This Row],[Profit]]/Table1[[#This Row],[COGS]]</f>
        <v>4.1666666666666664E-2</v>
      </c>
      <c r="T688" s="7" t="str">
        <f t="shared" si="76"/>
        <v>mid</v>
      </c>
      <c r="U688" s="7" t="str">
        <f>IF(OR(Table1[[#This Row],[Country]]="United states of America",Table1[[#This Row],[Country]]="Canada",Table1[[#This Row],[Country]]="Mexico"),"North America",IF(OR(Table1[[#This Row],[Country]]="France",Table1[[#This Row],[Country]]="Germany"),"Europe","other"))</f>
        <v>North America</v>
      </c>
    </row>
    <row r="689" spans="1:21">
      <c r="A689" s="12" t="s">
        <v>25</v>
      </c>
      <c r="B689" s="12" t="s">
        <v>28</v>
      </c>
      <c r="C689" s="13" t="s">
        <v>30</v>
      </c>
      <c r="D689" s="13" t="s">
        <v>35</v>
      </c>
      <c r="E689" s="12">
        <v>914</v>
      </c>
      <c r="F689" s="13">
        <v>120</v>
      </c>
      <c r="G689" s="13">
        <v>12</v>
      </c>
      <c r="H689" s="8">
        <f t="shared" si="70"/>
        <v>10968</v>
      </c>
      <c r="I689" s="13">
        <v>1645.2</v>
      </c>
      <c r="J689" s="8">
        <f t="shared" si="71"/>
        <v>9322.7999999999993</v>
      </c>
      <c r="K689" s="13">
        <v>2742</v>
      </c>
      <c r="L689" s="8">
        <f t="shared" si="72"/>
        <v>-98712</v>
      </c>
      <c r="M689" s="14">
        <v>41974</v>
      </c>
      <c r="N689" s="7">
        <f t="shared" si="73"/>
        <v>12</v>
      </c>
      <c r="O689" s="10" t="str">
        <f t="shared" si="74"/>
        <v>December</v>
      </c>
      <c r="P689" s="10" t="str">
        <f t="shared" si="75"/>
        <v>2014</v>
      </c>
      <c r="Q689" s="8">
        <f>Table1[[#This Row],[Profit]]/Table1[[#This Row],[Units Sold]]</f>
        <v>-108</v>
      </c>
      <c r="R689" s="27">
        <f>Table1[[#This Row],[Profit]]/Table1[[#This Row],[ Sales]]</f>
        <v>-10.588235294117649</v>
      </c>
      <c r="S689" s="11">
        <f>Table1[[#This Row],[Profit]]/Table1[[#This Row],[COGS]]</f>
        <v>-36</v>
      </c>
      <c r="T689" s="7" t="str">
        <f t="shared" si="76"/>
        <v>low</v>
      </c>
      <c r="U689" s="7" t="str">
        <f>IF(OR(Table1[[#This Row],[Country]]="United states of America",Table1[[#This Row],[Country]]="Canada",Table1[[#This Row],[Country]]="Mexico"),"North America",IF(OR(Table1[[#This Row],[Country]]="France",Table1[[#This Row],[Country]]="Germany"),"Europe","other"))</f>
        <v>North America</v>
      </c>
    </row>
    <row r="690" spans="1:21">
      <c r="A690" s="7" t="s">
        <v>16</v>
      </c>
      <c r="B690" s="7" t="s">
        <v>17</v>
      </c>
      <c r="C690" s="8" t="s">
        <v>31</v>
      </c>
      <c r="D690" s="8" t="s">
        <v>35</v>
      </c>
      <c r="E690" s="7">
        <v>865.5</v>
      </c>
      <c r="F690" s="8">
        <v>250</v>
      </c>
      <c r="G690" s="8">
        <v>20</v>
      </c>
      <c r="H690" s="8">
        <f t="shared" si="70"/>
        <v>17310</v>
      </c>
      <c r="I690" s="8">
        <v>2596.5</v>
      </c>
      <c r="J690" s="8">
        <f t="shared" si="71"/>
        <v>14713.5</v>
      </c>
      <c r="K690" s="8">
        <v>8655</v>
      </c>
      <c r="L690" s="8">
        <f t="shared" si="72"/>
        <v>-199065</v>
      </c>
      <c r="M690" s="9">
        <v>41821</v>
      </c>
      <c r="N690" s="7">
        <f t="shared" si="73"/>
        <v>7</v>
      </c>
      <c r="O690" s="10" t="str">
        <f t="shared" si="74"/>
        <v>July</v>
      </c>
      <c r="P690" s="10" t="str">
        <f t="shared" si="75"/>
        <v>2014</v>
      </c>
      <c r="Q690" s="8">
        <f>Table1[[#This Row],[Profit]]/Table1[[#This Row],[Units Sold]]</f>
        <v>-230</v>
      </c>
      <c r="R690" s="27">
        <f>Table1[[#This Row],[Profit]]/Table1[[#This Row],[ Sales]]</f>
        <v>-13.529411764705882</v>
      </c>
      <c r="S690" s="11">
        <f>Table1[[#This Row],[Profit]]/Table1[[#This Row],[COGS]]</f>
        <v>-23</v>
      </c>
      <c r="T690" s="7" t="str">
        <f t="shared" si="76"/>
        <v>low</v>
      </c>
      <c r="U690" s="7" t="str">
        <f>IF(OR(Table1[[#This Row],[Country]]="United states of America",Table1[[#This Row],[Country]]="Canada",Table1[[#This Row],[Country]]="Mexico"),"North America",IF(OR(Table1[[#This Row],[Country]]="France",Table1[[#This Row],[Country]]="Germany"),"Europe","other"))</f>
        <v>North America</v>
      </c>
    </row>
    <row r="691" spans="1:21">
      <c r="A691" s="12" t="s">
        <v>21</v>
      </c>
      <c r="B691" s="12" t="s">
        <v>20</v>
      </c>
      <c r="C691" s="13" t="s">
        <v>31</v>
      </c>
      <c r="D691" s="13" t="s">
        <v>35</v>
      </c>
      <c r="E691" s="12">
        <v>492</v>
      </c>
      <c r="F691" s="13">
        <v>250</v>
      </c>
      <c r="G691" s="13">
        <v>15</v>
      </c>
      <c r="H691" s="8">
        <f t="shared" si="70"/>
        <v>7380</v>
      </c>
      <c r="I691" s="13">
        <v>1107</v>
      </c>
      <c r="J691" s="8">
        <f t="shared" si="71"/>
        <v>6273</v>
      </c>
      <c r="K691" s="13">
        <v>4920</v>
      </c>
      <c r="L691" s="8">
        <f t="shared" si="72"/>
        <v>-115620</v>
      </c>
      <c r="M691" s="14">
        <v>41821</v>
      </c>
      <c r="N691" s="7">
        <f t="shared" si="73"/>
        <v>7</v>
      </c>
      <c r="O691" s="10" t="str">
        <f t="shared" si="74"/>
        <v>July</v>
      </c>
      <c r="P691" s="10" t="str">
        <f t="shared" si="75"/>
        <v>2014</v>
      </c>
      <c r="Q691" s="8">
        <f>Table1[[#This Row],[Profit]]/Table1[[#This Row],[Units Sold]]</f>
        <v>-235</v>
      </c>
      <c r="R691" s="27">
        <f>Table1[[#This Row],[Profit]]/Table1[[#This Row],[ Sales]]</f>
        <v>-18.431372549019606</v>
      </c>
      <c r="S691" s="11">
        <f>Table1[[#This Row],[Profit]]/Table1[[#This Row],[COGS]]</f>
        <v>-23.5</v>
      </c>
      <c r="T691" s="7" t="str">
        <f t="shared" si="76"/>
        <v>low</v>
      </c>
      <c r="U691" s="7" t="str">
        <f>IF(OR(Table1[[#This Row],[Country]]="United states of America",Table1[[#This Row],[Country]]="Canada",Table1[[#This Row],[Country]]="Mexico"),"North America",IF(OR(Table1[[#This Row],[Country]]="France",Table1[[#This Row],[Country]]="Germany"),"Europe","other"))</f>
        <v>Europe</v>
      </c>
    </row>
    <row r="692" spans="1:21">
      <c r="A692" s="7" t="s">
        <v>16</v>
      </c>
      <c r="B692" s="7" t="s">
        <v>28</v>
      </c>
      <c r="C692" s="8" t="s">
        <v>31</v>
      </c>
      <c r="D692" s="8" t="s">
        <v>35</v>
      </c>
      <c r="E692" s="7">
        <v>267</v>
      </c>
      <c r="F692" s="8">
        <v>250</v>
      </c>
      <c r="G692" s="8">
        <v>20</v>
      </c>
      <c r="H692" s="8">
        <f t="shared" si="70"/>
        <v>5340</v>
      </c>
      <c r="I692" s="8">
        <v>801</v>
      </c>
      <c r="J692" s="8">
        <f t="shared" si="71"/>
        <v>4539</v>
      </c>
      <c r="K692" s="8">
        <v>2670</v>
      </c>
      <c r="L692" s="8">
        <f t="shared" si="72"/>
        <v>-61410</v>
      </c>
      <c r="M692" s="9">
        <v>41548</v>
      </c>
      <c r="N692" s="7">
        <f t="shared" si="73"/>
        <v>10</v>
      </c>
      <c r="O692" s="10" t="str">
        <f t="shared" si="74"/>
        <v>October</v>
      </c>
      <c r="P692" s="10" t="str">
        <f t="shared" si="75"/>
        <v>2013</v>
      </c>
      <c r="Q692" s="8">
        <f>Table1[[#This Row],[Profit]]/Table1[[#This Row],[Units Sold]]</f>
        <v>-230</v>
      </c>
      <c r="R692" s="27">
        <f>Table1[[#This Row],[Profit]]/Table1[[#This Row],[ Sales]]</f>
        <v>-13.529411764705882</v>
      </c>
      <c r="S692" s="11">
        <f>Table1[[#This Row],[Profit]]/Table1[[#This Row],[COGS]]</f>
        <v>-23</v>
      </c>
      <c r="T692" s="7" t="str">
        <f t="shared" si="76"/>
        <v>low</v>
      </c>
      <c r="U692" s="7" t="str">
        <f>IF(OR(Table1[[#This Row],[Country]]="United states of America",Table1[[#This Row],[Country]]="Canada",Table1[[#This Row],[Country]]="Mexico"),"North America",IF(OR(Table1[[#This Row],[Country]]="France",Table1[[#This Row],[Country]]="Germany"),"Europe","other"))</f>
        <v>North America</v>
      </c>
    </row>
    <row r="693" spans="1:21">
      <c r="A693" s="12" t="s">
        <v>21</v>
      </c>
      <c r="B693" s="12" t="s">
        <v>20</v>
      </c>
      <c r="C693" s="13" t="s">
        <v>31</v>
      </c>
      <c r="D693" s="13" t="s">
        <v>35</v>
      </c>
      <c r="E693" s="12">
        <v>1175</v>
      </c>
      <c r="F693" s="13">
        <v>250</v>
      </c>
      <c r="G693" s="13">
        <v>15</v>
      </c>
      <c r="H693" s="8">
        <f t="shared" si="70"/>
        <v>17625</v>
      </c>
      <c r="I693" s="13">
        <v>2643.75</v>
      </c>
      <c r="J693" s="8">
        <f t="shared" si="71"/>
        <v>14981.25</v>
      </c>
      <c r="K693" s="13">
        <v>11750</v>
      </c>
      <c r="L693" s="8">
        <f t="shared" si="72"/>
        <v>-276125</v>
      </c>
      <c r="M693" s="14">
        <v>41913</v>
      </c>
      <c r="N693" s="7">
        <f t="shared" si="73"/>
        <v>10</v>
      </c>
      <c r="O693" s="10" t="str">
        <f t="shared" si="74"/>
        <v>October</v>
      </c>
      <c r="P693" s="10" t="str">
        <f t="shared" si="75"/>
        <v>2014</v>
      </c>
      <c r="Q693" s="8">
        <f>Table1[[#This Row],[Profit]]/Table1[[#This Row],[Units Sold]]</f>
        <v>-235</v>
      </c>
      <c r="R693" s="27">
        <f>Table1[[#This Row],[Profit]]/Table1[[#This Row],[ Sales]]</f>
        <v>-18.431372549019606</v>
      </c>
      <c r="S693" s="11">
        <f>Table1[[#This Row],[Profit]]/Table1[[#This Row],[COGS]]</f>
        <v>-23.5</v>
      </c>
      <c r="T693" s="7" t="str">
        <f t="shared" si="76"/>
        <v>low</v>
      </c>
      <c r="U693" s="7" t="str">
        <f>IF(OR(Table1[[#This Row],[Country]]="United states of America",Table1[[#This Row],[Country]]="Canada",Table1[[#This Row],[Country]]="Mexico"),"North America",IF(OR(Table1[[#This Row],[Country]]="France",Table1[[#This Row],[Country]]="Germany"),"Europe","other"))</f>
        <v>Europe</v>
      </c>
    </row>
    <row r="694" spans="1:21">
      <c r="A694" s="7" t="s">
        <v>26</v>
      </c>
      <c r="B694" s="7" t="s">
        <v>17</v>
      </c>
      <c r="C694" s="8" t="s">
        <v>31</v>
      </c>
      <c r="D694" s="8" t="s">
        <v>35</v>
      </c>
      <c r="E694" s="7">
        <v>2954</v>
      </c>
      <c r="F694" s="8">
        <v>250</v>
      </c>
      <c r="G694" s="8">
        <v>125</v>
      </c>
      <c r="H694" s="8">
        <f t="shared" si="70"/>
        <v>369250</v>
      </c>
      <c r="I694" s="8">
        <v>55387.5</v>
      </c>
      <c r="J694" s="8">
        <f t="shared" si="71"/>
        <v>313862.5</v>
      </c>
      <c r="K694" s="8">
        <v>354480</v>
      </c>
      <c r="L694" s="8">
        <f t="shared" si="72"/>
        <v>-369250</v>
      </c>
      <c r="M694" s="9">
        <v>41579</v>
      </c>
      <c r="N694" s="7">
        <f t="shared" si="73"/>
        <v>11</v>
      </c>
      <c r="O694" s="10" t="str">
        <f t="shared" si="74"/>
        <v>November</v>
      </c>
      <c r="P694" s="10" t="str">
        <f t="shared" si="75"/>
        <v>2013</v>
      </c>
      <c r="Q694" s="8">
        <f>Table1[[#This Row],[Profit]]/Table1[[#This Row],[Units Sold]]</f>
        <v>-125</v>
      </c>
      <c r="R694" s="27">
        <f>Table1[[#This Row],[Profit]]/Table1[[#This Row],[ Sales]]</f>
        <v>-1.1764705882352942</v>
      </c>
      <c r="S694" s="11">
        <f>Table1[[#This Row],[Profit]]/Table1[[#This Row],[COGS]]</f>
        <v>-1.0416666666666667</v>
      </c>
      <c r="T694" s="7" t="str">
        <f t="shared" si="76"/>
        <v>mid</v>
      </c>
      <c r="U694" s="7" t="str">
        <f>IF(OR(Table1[[#This Row],[Country]]="United states of America",Table1[[#This Row],[Country]]="Canada",Table1[[#This Row],[Country]]="Mexico"),"North America",IF(OR(Table1[[#This Row],[Country]]="France",Table1[[#This Row],[Country]]="Germany"),"Europe","other"))</f>
        <v>North America</v>
      </c>
    </row>
    <row r="695" spans="1:21">
      <c r="A695" s="12" t="s">
        <v>26</v>
      </c>
      <c r="B695" s="12" t="s">
        <v>20</v>
      </c>
      <c r="C695" s="13" t="s">
        <v>31</v>
      </c>
      <c r="D695" s="13" t="s">
        <v>35</v>
      </c>
      <c r="E695" s="12">
        <v>552</v>
      </c>
      <c r="F695" s="13">
        <v>250</v>
      </c>
      <c r="G695" s="13">
        <v>125</v>
      </c>
      <c r="H695" s="8">
        <f t="shared" si="70"/>
        <v>69000</v>
      </c>
      <c r="I695" s="13">
        <v>10350</v>
      </c>
      <c r="J695" s="8">
        <f t="shared" si="71"/>
        <v>58650</v>
      </c>
      <c r="K695" s="13">
        <v>66240</v>
      </c>
      <c r="L695" s="8">
        <f t="shared" si="72"/>
        <v>-69000</v>
      </c>
      <c r="M695" s="14">
        <v>41944</v>
      </c>
      <c r="N695" s="7">
        <f t="shared" si="73"/>
        <v>11</v>
      </c>
      <c r="O695" s="10" t="str">
        <f t="shared" si="74"/>
        <v>November</v>
      </c>
      <c r="P695" s="10" t="str">
        <f t="shared" si="75"/>
        <v>2014</v>
      </c>
      <c r="Q695" s="8">
        <f>Table1[[#This Row],[Profit]]/Table1[[#This Row],[Units Sold]]</f>
        <v>-125</v>
      </c>
      <c r="R695" s="27">
        <f>Table1[[#This Row],[Profit]]/Table1[[#This Row],[ Sales]]</f>
        <v>-1.1764705882352942</v>
      </c>
      <c r="S695" s="11">
        <f>Table1[[#This Row],[Profit]]/Table1[[#This Row],[COGS]]</f>
        <v>-1.0416666666666667</v>
      </c>
      <c r="T695" s="7" t="str">
        <f t="shared" si="76"/>
        <v>mid</v>
      </c>
      <c r="U695" s="7" t="str">
        <f>IF(OR(Table1[[#This Row],[Country]]="United states of America",Table1[[#This Row],[Country]]="Canada",Table1[[#This Row],[Country]]="Mexico"),"North America",IF(OR(Table1[[#This Row],[Country]]="France",Table1[[#This Row],[Country]]="Germany"),"Europe","other"))</f>
        <v>Europe</v>
      </c>
    </row>
    <row r="696" spans="1:21">
      <c r="A696" s="7" t="s">
        <v>16</v>
      </c>
      <c r="B696" s="7" t="s">
        <v>22</v>
      </c>
      <c r="C696" s="8" t="s">
        <v>31</v>
      </c>
      <c r="D696" s="8" t="s">
        <v>35</v>
      </c>
      <c r="E696" s="7">
        <v>293</v>
      </c>
      <c r="F696" s="8">
        <v>250</v>
      </c>
      <c r="G696" s="8">
        <v>20</v>
      </c>
      <c r="H696" s="8">
        <f t="shared" si="70"/>
        <v>5860</v>
      </c>
      <c r="I696" s="8">
        <v>879</v>
      </c>
      <c r="J696" s="8">
        <f t="shared" si="71"/>
        <v>4981</v>
      </c>
      <c r="K696" s="8">
        <v>2930</v>
      </c>
      <c r="L696" s="8">
        <f t="shared" si="72"/>
        <v>-67390</v>
      </c>
      <c r="M696" s="9">
        <v>41974</v>
      </c>
      <c r="N696" s="7">
        <f t="shared" si="73"/>
        <v>12</v>
      </c>
      <c r="O696" s="10" t="str">
        <f t="shared" si="74"/>
        <v>December</v>
      </c>
      <c r="P696" s="10" t="str">
        <f t="shared" si="75"/>
        <v>2014</v>
      </c>
      <c r="Q696" s="8">
        <f>Table1[[#This Row],[Profit]]/Table1[[#This Row],[Units Sold]]</f>
        <v>-230</v>
      </c>
      <c r="R696" s="27">
        <f>Table1[[#This Row],[Profit]]/Table1[[#This Row],[ Sales]]</f>
        <v>-13.529411764705882</v>
      </c>
      <c r="S696" s="11">
        <f>Table1[[#This Row],[Profit]]/Table1[[#This Row],[COGS]]</f>
        <v>-23</v>
      </c>
      <c r="T696" s="7" t="str">
        <f t="shared" si="76"/>
        <v>low</v>
      </c>
      <c r="U696" s="7" t="str">
        <f>IF(OR(Table1[[#This Row],[Country]]="United states of America",Table1[[#This Row],[Country]]="Canada",Table1[[#This Row],[Country]]="Mexico"),"North America",IF(OR(Table1[[#This Row],[Country]]="France",Table1[[#This Row],[Country]]="Germany"),"Europe","other"))</f>
        <v>Europe</v>
      </c>
    </row>
    <row r="697" spans="1:21">
      <c r="A697" s="12" t="s">
        <v>27</v>
      </c>
      <c r="B697" s="12" t="s">
        <v>22</v>
      </c>
      <c r="C697" s="13" t="s">
        <v>32</v>
      </c>
      <c r="D697" s="13" t="s">
        <v>35</v>
      </c>
      <c r="E697" s="12">
        <v>2475</v>
      </c>
      <c r="F697" s="13">
        <v>260</v>
      </c>
      <c r="G697" s="13">
        <v>300</v>
      </c>
      <c r="H697" s="8">
        <f t="shared" si="70"/>
        <v>742500</v>
      </c>
      <c r="I697" s="13">
        <v>111375</v>
      </c>
      <c r="J697" s="8">
        <f t="shared" si="71"/>
        <v>631125</v>
      </c>
      <c r="K697" s="13">
        <v>618750</v>
      </c>
      <c r="L697" s="8">
        <f t="shared" si="72"/>
        <v>99000</v>
      </c>
      <c r="M697" s="14">
        <v>41699</v>
      </c>
      <c r="N697" s="7">
        <f t="shared" si="73"/>
        <v>3</v>
      </c>
      <c r="O697" s="10" t="str">
        <f t="shared" si="74"/>
        <v>March</v>
      </c>
      <c r="P697" s="10" t="str">
        <f t="shared" si="75"/>
        <v>2014</v>
      </c>
      <c r="Q697" s="8">
        <f>Table1[[#This Row],[Profit]]/Table1[[#This Row],[Units Sold]]</f>
        <v>40</v>
      </c>
      <c r="R697" s="27">
        <f>Table1[[#This Row],[Profit]]/Table1[[#This Row],[ Sales]]</f>
        <v>0.15686274509803921</v>
      </c>
      <c r="S697" s="11">
        <f>Table1[[#This Row],[Profit]]/Table1[[#This Row],[COGS]]</f>
        <v>0.16</v>
      </c>
      <c r="T697" s="7" t="str">
        <f t="shared" si="76"/>
        <v>high</v>
      </c>
      <c r="U697" s="7" t="str">
        <f>IF(OR(Table1[[#This Row],[Country]]="United states of America",Table1[[#This Row],[Country]]="Canada",Table1[[#This Row],[Country]]="Mexico"),"North America",IF(OR(Table1[[#This Row],[Country]]="France",Table1[[#This Row],[Country]]="Germany"),"Europe","other"))</f>
        <v>Europe</v>
      </c>
    </row>
    <row r="698" spans="1:21">
      <c r="A698" s="7" t="s">
        <v>27</v>
      </c>
      <c r="B698" s="7" t="s">
        <v>23</v>
      </c>
      <c r="C698" s="8" t="s">
        <v>32</v>
      </c>
      <c r="D698" s="8" t="s">
        <v>35</v>
      </c>
      <c r="E698" s="7">
        <v>546</v>
      </c>
      <c r="F698" s="8">
        <v>260</v>
      </c>
      <c r="G698" s="8">
        <v>300</v>
      </c>
      <c r="H698" s="8">
        <f t="shared" si="70"/>
        <v>163800</v>
      </c>
      <c r="I698" s="8">
        <v>24570</v>
      </c>
      <c r="J698" s="8">
        <f t="shared" si="71"/>
        <v>139230</v>
      </c>
      <c r="K698" s="8">
        <v>136500</v>
      </c>
      <c r="L698" s="8">
        <f t="shared" si="72"/>
        <v>21840</v>
      </c>
      <c r="M698" s="9">
        <v>41913</v>
      </c>
      <c r="N698" s="7">
        <f t="shared" si="73"/>
        <v>10</v>
      </c>
      <c r="O698" s="10" t="str">
        <f t="shared" si="74"/>
        <v>October</v>
      </c>
      <c r="P698" s="10" t="str">
        <f t="shared" si="75"/>
        <v>2014</v>
      </c>
      <c r="Q698" s="8">
        <f>Table1[[#This Row],[Profit]]/Table1[[#This Row],[Units Sold]]</f>
        <v>40</v>
      </c>
      <c r="R698" s="27">
        <f>Table1[[#This Row],[Profit]]/Table1[[#This Row],[ Sales]]</f>
        <v>0.15686274509803921</v>
      </c>
      <c r="S698" s="11">
        <f>Table1[[#This Row],[Profit]]/Table1[[#This Row],[COGS]]</f>
        <v>0.16</v>
      </c>
      <c r="T698" s="7" t="str">
        <f t="shared" si="76"/>
        <v>high</v>
      </c>
      <c r="U698" s="7" t="str">
        <f>IF(OR(Table1[[#This Row],[Country]]="United states of America",Table1[[#This Row],[Country]]="Canada",Table1[[#This Row],[Country]]="Mexico"),"North America",IF(OR(Table1[[#This Row],[Country]]="France",Table1[[#This Row],[Country]]="Germany"),"Europe","other"))</f>
        <v>North America</v>
      </c>
    </row>
    <row r="699" spans="1:21">
      <c r="A699" s="12" t="s">
        <v>16</v>
      </c>
      <c r="B699" s="12" t="s">
        <v>23</v>
      </c>
      <c r="C699" s="13" t="s">
        <v>24</v>
      </c>
      <c r="D699" s="13" t="s">
        <v>35</v>
      </c>
      <c r="E699" s="12">
        <v>1368</v>
      </c>
      <c r="F699" s="13">
        <v>5</v>
      </c>
      <c r="G699" s="13">
        <v>7</v>
      </c>
      <c r="H699" s="8">
        <f t="shared" si="70"/>
        <v>9576</v>
      </c>
      <c r="I699" s="13">
        <v>1436.4</v>
      </c>
      <c r="J699" s="8">
        <f t="shared" si="71"/>
        <v>8139.6</v>
      </c>
      <c r="K699" s="13">
        <v>6840</v>
      </c>
      <c r="L699" s="8">
        <f t="shared" si="72"/>
        <v>2736</v>
      </c>
      <c r="M699" s="14">
        <v>41671</v>
      </c>
      <c r="N699" s="7">
        <f t="shared" si="73"/>
        <v>2</v>
      </c>
      <c r="O699" s="10" t="str">
        <f t="shared" si="74"/>
        <v>February</v>
      </c>
      <c r="P699" s="10" t="str">
        <f t="shared" si="75"/>
        <v>2014</v>
      </c>
      <c r="Q699" s="8">
        <f>Table1[[#This Row],[Profit]]/Table1[[#This Row],[Units Sold]]</f>
        <v>2</v>
      </c>
      <c r="R699" s="27">
        <f>Table1[[#This Row],[Profit]]/Table1[[#This Row],[ Sales]]</f>
        <v>0.33613445378151258</v>
      </c>
      <c r="S699" s="11">
        <f>Table1[[#This Row],[Profit]]/Table1[[#This Row],[COGS]]</f>
        <v>0.4</v>
      </c>
      <c r="T699" s="7" t="str">
        <f t="shared" si="76"/>
        <v>low</v>
      </c>
      <c r="U699" s="7" t="str">
        <f>IF(OR(Table1[[#This Row],[Country]]="United states of America",Table1[[#This Row],[Country]]="Canada",Table1[[#This Row],[Country]]="Mexico"),"North America",IF(OR(Table1[[#This Row],[Country]]="France",Table1[[#This Row],[Country]]="Germany"),"Europe","other"))</f>
        <v>North America</v>
      </c>
    </row>
    <row r="700" spans="1:21">
      <c r="A700" s="7" t="s">
        <v>16</v>
      </c>
      <c r="B700" s="7" t="s">
        <v>17</v>
      </c>
      <c r="C700" s="8" t="s">
        <v>29</v>
      </c>
      <c r="D700" s="8" t="s">
        <v>35</v>
      </c>
      <c r="E700" s="7">
        <v>723</v>
      </c>
      <c r="F700" s="8">
        <v>10</v>
      </c>
      <c r="G700" s="8">
        <v>7</v>
      </c>
      <c r="H700" s="8">
        <f t="shared" si="70"/>
        <v>5061</v>
      </c>
      <c r="I700" s="8">
        <v>759.15000000000009</v>
      </c>
      <c r="J700" s="8">
        <f t="shared" si="71"/>
        <v>4301.8500000000004</v>
      </c>
      <c r="K700" s="8">
        <v>3615</v>
      </c>
      <c r="L700" s="8">
        <f t="shared" si="72"/>
        <v>-2169</v>
      </c>
      <c r="M700" s="9">
        <v>41730</v>
      </c>
      <c r="N700" s="7">
        <f t="shared" si="73"/>
        <v>4</v>
      </c>
      <c r="O700" s="10" t="str">
        <f t="shared" si="74"/>
        <v>April</v>
      </c>
      <c r="P700" s="10" t="str">
        <f t="shared" si="75"/>
        <v>2014</v>
      </c>
      <c r="Q700" s="8">
        <f>Table1[[#This Row],[Profit]]/Table1[[#This Row],[Units Sold]]</f>
        <v>-3</v>
      </c>
      <c r="R700" s="27">
        <f>Table1[[#This Row],[Profit]]/Table1[[#This Row],[ Sales]]</f>
        <v>-0.50420168067226889</v>
      </c>
      <c r="S700" s="11">
        <f>Table1[[#This Row],[Profit]]/Table1[[#This Row],[COGS]]</f>
        <v>-0.6</v>
      </c>
      <c r="T700" s="7" t="str">
        <f t="shared" si="76"/>
        <v>low</v>
      </c>
      <c r="U700" s="7" t="str">
        <f>IF(OR(Table1[[#This Row],[Country]]="United states of America",Table1[[#This Row],[Country]]="Canada",Table1[[#This Row],[Country]]="Mexico"),"North America",IF(OR(Table1[[#This Row],[Country]]="France",Table1[[#This Row],[Country]]="Germany"),"Europe","other"))</f>
        <v>North America</v>
      </c>
    </row>
    <row r="701" spans="1:21">
      <c r="A701" s="12" t="s">
        <v>25</v>
      </c>
      <c r="B701" s="12" t="s">
        <v>28</v>
      </c>
      <c r="C701" s="13" t="s">
        <v>31</v>
      </c>
      <c r="D701" s="13" t="s">
        <v>35</v>
      </c>
      <c r="E701" s="12">
        <v>1806</v>
      </c>
      <c r="F701" s="13">
        <v>250</v>
      </c>
      <c r="G701" s="13">
        <v>12</v>
      </c>
      <c r="H701" s="8">
        <f t="shared" si="70"/>
        <v>21672</v>
      </c>
      <c r="I701" s="13">
        <v>3250.8</v>
      </c>
      <c r="J701" s="8">
        <f t="shared" si="71"/>
        <v>18421.2</v>
      </c>
      <c r="K701" s="13">
        <v>5418</v>
      </c>
      <c r="L701" s="8">
        <f t="shared" si="72"/>
        <v>-429828</v>
      </c>
      <c r="M701" s="14">
        <v>41760</v>
      </c>
      <c r="N701" s="7">
        <f t="shared" si="73"/>
        <v>5</v>
      </c>
      <c r="O701" s="10" t="str">
        <f t="shared" si="74"/>
        <v>May</v>
      </c>
      <c r="P701" s="10" t="str">
        <f t="shared" si="75"/>
        <v>2014</v>
      </c>
      <c r="Q701" s="8">
        <f>Table1[[#This Row],[Profit]]/Table1[[#This Row],[Units Sold]]</f>
        <v>-238</v>
      </c>
      <c r="R701" s="27">
        <f>Table1[[#This Row],[Profit]]/Table1[[#This Row],[ Sales]]</f>
        <v>-23.333333333333332</v>
      </c>
      <c r="S701" s="11">
        <f>Table1[[#This Row],[Profit]]/Table1[[#This Row],[COGS]]</f>
        <v>-79.333333333333329</v>
      </c>
      <c r="T701" s="7" t="str">
        <f t="shared" si="76"/>
        <v>low</v>
      </c>
      <c r="U701" s="7" t="str">
        <f>IF(OR(Table1[[#This Row],[Country]]="United states of America",Table1[[#This Row],[Country]]="Canada",Table1[[#This Row],[Country]]="Mexico"),"North America",IF(OR(Table1[[#This Row],[Country]]="France",Table1[[#This Row],[Country]]="Germany"),"Europe","other"))</f>
        <v>North America</v>
      </c>
    </row>
  </sheetData>
  <pageMargins left="0.7" right="0.7" top="0.75" bottom="0.75" header="0.3" footer="0.3"/>
  <legacy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F8DD41-83D2-4048-974F-E1A06E2FF662}">
  <dimension ref="A1:R68"/>
  <sheetViews>
    <sheetView topLeftCell="K1" zoomScale="59" workbookViewId="0">
      <selection activeCell="R3" sqref="R3:R8"/>
    </sheetView>
  </sheetViews>
  <sheetFormatPr defaultRowHeight="14.5"/>
  <cols>
    <col min="1" max="1" width="49.54296875" customWidth="1"/>
    <col min="2" max="2" width="23.453125" customWidth="1"/>
    <col min="3" max="3" width="17.81640625" customWidth="1"/>
    <col min="4" max="4" width="19.81640625" customWidth="1"/>
    <col min="5" max="5" width="19" customWidth="1"/>
    <col min="6" max="6" width="17.7265625" customWidth="1"/>
    <col min="7" max="7" width="17.1796875" customWidth="1"/>
    <col min="8" max="8" width="17.26953125" customWidth="1"/>
    <col min="9" max="9" width="17.81640625" customWidth="1"/>
    <col min="10" max="10" width="39.1796875" customWidth="1"/>
    <col min="11" max="11" width="22.453125" customWidth="1"/>
    <col min="12" max="12" width="17.81640625" customWidth="1"/>
    <col min="13" max="13" width="20.26953125" customWidth="1"/>
    <col min="14" max="14" width="20.1796875" customWidth="1"/>
    <col min="15" max="15" width="17.453125" customWidth="1"/>
    <col min="18" max="18" width="112.08984375" customWidth="1"/>
  </cols>
  <sheetData>
    <row r="1" spans="1:18" ht="15.5">
      <c r="A1" s="33" t="s">
        <v>103</v>
      </c>
    </row>
    <row r="2" spans="1:18">
      <c r="J2" s="29" t="s">
        <v>104</v>
      </c>
      <c r="L2" s="22"/>
    </row>
    <row r="3" spans="1:18" ht="18.5">
      <c r="A3" s="1" t="s">
        <v>36</v>
      </c>
      <c r="B3" t="s">
        <v>38</v>
      </c>
      <c r="R3" s="34" t="s">
        <v>105</v>
      </c>
    </row>
    <row r="4" spans="1:18" ht="18.5">
      <c r="A4" s="2" t="s">
        <v>29</v>
      </c>
      <c r="B4" s="3">
        <v>35611662</v>
      </c>
      <c r="R4" s="35" t="s">
        <v>106</v>
      </c>
    </row>
    <row r="5" spans="1:18" ht="18.5">
      <c r="A5" s="2" t="s">
        <v>31</v>
      </c>
      <c r="B5" s="3">
        <v>21968533.5</v>
      </c>
      <c r="J5" s="1" t="s">
        <v>36</v>
      </c>
      <c r="K5" t="s">
        <v>39</v>
      </c>
      <c r="R5" s="35" t="s">
        <v>107</v>
      </c>
    </row>
    <row r="6" spans="1:18" ht="18.5">
      <c r="A6" s="2" t="s">
        <v>30</v>
      </c>
      <c r="B6" s="3">
        <v>19826768.5</v>
      </c>
      <c r="J6" s="2" t="s">
        <v>23</v>
      </c>
      <c r="K6" s="3">
        <v>4753663</v>
      </c>
      <c r="R6" s="35" t="s">
        <v>108</v>
      </c>
    </row>
    <row r="7" spans="1:18" ht="18.5">
      <c r="A7" s="2" t="s">
        <v>32</v>
      </c>
      <c r="B7" s="3">
        <v>19037279.5</v>
      </c>
      <c r="J7" s="2" t="s">
        <v>20</v>
      </c>
      <c r="K7" s="3">
        <v>4680875.5</v>
      </c>
      <c r="R7" s="35" t="s">
        <v>109</v>
      </c>
    </row>
    <row r="8" spans="1:18" ht="18.5">
      <c r="A8" s="2" t="s">
        <v>24</v>
      </c>
      <c r="B8" s="3">
        <v>16549834.5</v>
      </c>
      <c r="J8" s="2" t="s">
        <v>28</v>
      </c>
      <c r="K8" s="3">
        <v>4200786.5</v>
      </c>
      <c r="R8" s="36" t="s">
        <v>110</v>
      </c>
    </row>
    <row r="9" spans="1:18">
      <c r="A9" s="2" t="s">
        <v>18</v>
      </c>
      <c r="B9" s="3">
        <v>14937520.5</v>
      </c>
      <c r="J9" s="2" t="s">
        <v>17</v>
      </c>
      <c r="K9" s="3">
        <v>4080269</v>
      </c>
    </row>
    <row r="10" spans="1:18">
      <c r="A10" s="2" t="s">
        <v>37</v>
      </c>
      <c r="B10" s="3">
        <v>127931598.5</v>
      </c>
      <c r="J10" s="2" t="s">
        <v>22</v>
      </c>
      <c r="K10" s="3">
        <v>3553491.5</v>
      </c>
    </row>
    <row r="11" spans="1:18">
      <c r="J11" s="2" t="s">
        <v>37</v>
      </c>
      <c r="K11" s="3">
        <v>21269085.5</v>
      </c>
    </row>
    <row r="21" spans="1:13">
      <c r="A21" s="22" t="s">
        <v>66</v>
      </c>
      <c r="M21" s="22"/>
    </row>
    <row r="22" spans="1:13">
      <c r="J22" s="22" t="s">
        <v>67</v>
      </c>
    </row>
    <row r="23" spans="1:13">
      <c r="A23" s="1" t="s">
        <v>36</v>
      </c>
      <c r="B23" t="s">
        <v>57</v>
      </c>
    </row>
    <row r="24" spans="1:13">
      <c r="A24" s="2" t="s">
        <v>33</v>
      </c>
      <c r="B24">
        <v>-1.7801279598934279</v>
      </c>
      <c r="J24" s="1" t="s">
        <v>36</v>
      </c>
      <c r="K24" t="s">
        <v>40</v>
      </c>
    </row>
    <row r="25" spans="1:13">
      <c r="A25" s="2" t="s">
        <v>34</v>
      </c>
      <c r="B25">
        <v>-4.6143536425980134</v>
      </c>
      <c r="J25" s="2" t="s">
        <v>21</v>
      </c>
      <c r="K25">
        <v>1721.78</v>
      </c>
    </row>
    <row r="26" spans="1:13">
      <c r="A26" s="2" t="s">
        <v>19</v>
      </c>
      <c r="B26">
        <v>-4.1534770889487866</v>
      </c>
      <c r="J26" s="2" t="s">
        <v>26</v>
      </c>
      <c r="K26">
        <v>1685.52</v>
      </c>
    </row>
    <row r="27" spans="1:13">
      <c r="A27" s="2" t="s">
        <v>37</v>
      </c>
      <c r="B27">
        <v>-3.5640183314416558</v>
      </c>
      <c r="J27" s="2" t="s">
        <v>25</v>
      </c>
      <c r="K27">
        <v>1612.635</v>
      </c>
    </row>
    <row r="28" spans="1:13">
      <c r="J28" s="2" t="s">
        <v>16</v>
      </c>
      <c r="K28">
        <v>1568.9116666666666</v>
      </c>
    </row>
    <row r="29" spans="1:13">
      <c r="J29" s="2" t="s">
        <v>27</v>
      </c>
      <c r="K29">
        <v>1531.39</v>
      </c>
    </row>
    <row r="30" spans="1:13">
      <c r="J30" s="2" t="s">
        <v>37</v>
      </c>
      <c r="K30">
        <v>1608.2942857142857</v>
      </c>
    </row>
    <row r="38" spans="1:4">
      <c r="A38" s="22" t="s">
        <v>68</v>
      </c>
    </row>
    <row r="40" spans="1:4">
      <c r="A40" s="1" t="s">
        <v>38</v>
      </c>
      <c r="B40" s="1" t="s">
        <v>53</v>
      </c>
    </row>
    <row r="41" spans="1:4">
      <c r="A41" s="1" t="s">
        <v>36</v>
      </c>
      <c r="B41" t="s">
        <v>55</v>
      </c>
      <c r="C41" t="s">
        <v>54</v>
      </c>
      <c r="D41" t="s">
        <v>37</v>
      </c>
    </row>
    <row r="42" spans="1:4">
      <c r="A42" s="2" t="s">
        <v>41</v>
      </c>
      <c r="B42" s="3"/>
      <c r="C42" s="3">
        <v>7307403.5</v>
      </c>
      <c r="D42" s="3">
        <v>7307403.5</v>
      </c>
    </row>
    <row r="43" spans="1:4">
      <c r="A43" s="2" t="s">
        <v>42</v>
      </c>
      <c r="B43" s="3"/>
      <c r="C43" s="3">
        <v>7699201</v>
      </c>
      <c r="D43" s="3">
        <v>7699201</v>
      </c>
    </row>
    <row r="44" spans="1:4">
      <c r="A44" s="2" t="s">
        <v>43</v>
      </c>
      <c r="B44" s="3"/>
      <c r="C44" s="3">
        <v>6124026</v>
      </c>
      <c r="D44" s="3">
        <v>6124026</v>
      </c>
    </row>
    <row r="45" spans="1:4">
      <c r="A45" s="2" t="s">
        <v>44</v>
      </c>
      <c r="B45" s="3"/>
      <c r="C45" s="3">
        <v>7429392.5</v>
      </c>
      <c r="D45" s="3">
        <v>7429392.5</v>
      </c>
    </row>
    <row r="46" spans="1:4">
      <c r="A46" s="2" t="s">
        <v>45</v>
      </c>
      <c r="B46" s="3"/>
      <c r="C46" s="3">
        <v>6767911</v>
      </c>
      <c r="D46" s="3">
        <v>6767911</v>
      </c>
    </row>
    <row r="47" spans="1:4">
      <c r="A47" s="2" t="s">
        <v>46</v>
      </c>
      <c r="B47" s="3"/>
      <c r="C47" s="3">
        <v>10268972</v>
      </c>
      <c r="D47" s="3">
        <v>10268972</v>
      </c>
    </row>
    <row r="48" spans="1:4">
      <c r="A48" s="2" t="s">
        <v>47</v>
      </c>
      <c r="B48" s="3"/>
      <c r="C48" s="3">
        <v>8833027.5</v>
      </c>
      <c r="D48" s="3">
        <v>8833027.5</v>
      </c>
    </row>
    <row r="49" spans="1:15">
      <c r="A49" s="2" t="s">
        <v>48</v>
      </c>
      <c r="B49" s="3"/>
      <c r="C49" s="3">
        <v>6325959</v>
      </c>
      <c r="D49" s="3">
        <v>6325959</v>
      </c>
    </row>
    <row r="50" spans="1:15">
      <c r="A50" s="2" t="s">
        <v>49</v>
      </c>
      <c r="B50" s="3">
        <v>4729736</v>
      </c>
      <c r="C50" s="3">
        <v>6845317</v>
      </c>
      <c r="D50" s="3">
        <v>11575053</v>
      </c>
    </row>
    <row r="51" spans="1:15">
      <c r="A51" s="2" t="s">
        <v>50</v>
      </c>
      <c r="B51" s="3">
        <v>9828688</v>
      </c>
      <c r="C51" s="3">
        <v>13313424</v>
      </c>
      <c r="D51" s="3">
        <v>23142112</v>
      </c>
    </row>
    <row r="52" spans="1:15">
      <c r="A52" s="2" t="s">
        <v>51</v>
      </c>
      <c r="B52" s="3">
        <v>8167338</v>
      </c>
      <c r="C52" s="3">
        <v>5947910</v>
      </c>
      <c r="D52" s="3">
        <v>14115248</v>
      </c>
    </row>
    <row r="53" spans="1:15">
      <c r="A53" s="2" t="s">
        <v>52</v>
      </c>
      <c r="B53" s="3">
        <v>5835025</v>
      </c>
      <c r="C53" s="3">
        <v>12508268</v>
      </c>
      <c r="D53" s="3">
        <v>18343293</v>
      </c>
    </row>
    <row r="54" spans="1:15">
      <c r="A54" s="2" t="s">
        <v>37</v>
      </c>
      <c r="B54" s="3">
        <v>28560787</v>
      </c>
      <c r="C54" s="3">
        <v>99370811.5</v>
      </c>
      <c r="D54" s="3">
        <v>127931598.5</v>
      </c>
    </row>
    <row r="57" spans="1:15">
      <c r="A57" s="2" t="s">
        <v>69</v>
      </c>
    </row>
    <row r="58" spans="1:15">
      <c r="C58" s="22"/>
    </row>
    <row r="59" spans="1:15">
      <c r="B59" s="1" t="s">
        <v>53</v>
      </c>
      <c r="C59" s="1"/>
    </row>
    <row r="60" spans="1:15">
      <c r="B60" t="s">
        <v>17</v>
      </c>
      <c r="D60" t="s">
        <v>22</v>
      </c>
      <c r="F60" t="s">
        <v>20</v>
      </c>
      <c r="H60" t="s">
        <v>23</v>
      </c>
      <c r="J60" t="s">
        <v>28</v>
      </c>
      <c r="L60" t="s">
        <v>58</v>
      </c>
      <c r="M60" t="s">
        <v>59</v>
      </c>
      <c r="N60" s="23"/>
      <c r="O60" s="23"/>
    </row>
    <row r="61" spans="1:15">
      <c r="A61" s="1" t="s">
        <v>36</v>
      </c>
      <c r="B61" t="s">
        <v>60</v>
      </c>
      <c r="C61" t="s">
        <v>39</v>
      </c>
      <c r="D61" t="s">
        <v>60</v>
      </c>
      <c r="E61" t="s">
        <v>39</v>
      </c>
      <c r="F61" t="s">
        <v>60</v>
      </c>
      <c r="G61" t="s">
        <v>39</v>
      </c>
      <c r="H61" t="s">
        <v>60</v>
      </c>
      <c r="I61" t="s">
        <v>39</v>
      </c>
      <c r="J61" t="s">
        <v>60</v>
      </c>
      <c r="K61" t="s">
        <v>39</v>
      </c>
      <c r="N61" s="3"/>
      <c r="O61" s="3"/>
    </row>
    <row r="62" spans="1:15">
      <c r="A62" s="2" t="s">
        <v>29</v>
      </c>
      <c r="B62" s="3">
        <v>7611520.9899999993</v>
      </c>
      <c r="C62" s="3">
        <v>7390697</v>
      </c>
      <c r="D62" s="3">
        <v>5597751.0599999996</v>
      </c>
      <c r="E62" s="3">
        <v>5268707</v>
      </c>
      <c r="F62" s="3">
        <v>5229814.7399999984</v>
      </c>
      <c r="G62" s="3">
        <v>4998903</v>
      </c>
      <c r="H62" s="3">
        <v>7627731.3899999997</v>
      </c>
      <c r="I62" s="3">
        <v>7799386</v>
      </c>
      <c r="J62" s="3">
        <v>6944325.7699999996</v>
      </c>
      <c r="K62" s="3">
        <v>6771574</v>
      </c>
      <c r="L62" s="3">
        <v>33011143.949999999</v>
      </c>
      <c r="M62" s="3">
        <v>32229267</v>
      </c>
      <c r="N62" s="3"/>
      <c r="O62" s="3"/>
    </row>
    <row r="63" spans="1:15">
      <c r="A63" s="2" t="s">
        <v>24</v>
      </c>
      <c r="B63" s="3">
        <v>2711919.0300000003</v>
      </c>
      <c r="C63" s="3">
        <v>2824672</v>
      </c>
      <c r="D63" s="3">
        <v>3527382.3699999996</v>
      </c>
      <c r="E63" s="3">
        <v>3686806</v>
      </c>
      <c r="F63" s="3">
        <v>3566044.3699999996</v>
      </c>
      <c r="G63" s="3">
        <v>3658050</v>
      </c>
      <c r="H63" s="3">
        <v>1941329.31</v>
      </c>
      <c r="I63" s="3">
        <v>1893805</v>
      </c>
      <c r="J63" s="3">
        <v>3644126.7999999993</v>
      </c>
      <c r="K63" s="3">
        <v>3715511.5</v>
      </c>
      <c r="L63" s="3">
        <v>15390801.879999999</v>
      </c>
      <c r="M63" s="3">
        <v>15778844.5</v>
      </c>
      <c r="N63" s="3"/>
      <c r="O63" s="3"/>
    </row>
    <row r="64" spans="1:15">
      <c r="A64" s="2" t="s">
        <v>18</v>
      </c>
      <c r="B64" s="3">
        <v>2610204.34</v>
      </c>
      <c r="C64" s="3">
        <v>2721441.5</v>
      </c>
      <c r="D64" s="3">
        <v>3423321.895</v>
      </c>
      <c r="E64" s="3">
        <v>3585661.5</v>
      </c>
      <c r="F64" s="3">
        <v>3062340.68</v>
      </c>
      <c r="G64" s="3">
        <v>3231544</v>
      </c>
      <c r="H64" s="3">
        <v>2879601.42</v>
      </c>
      <c r="I64" s="3">
        <v>3030339</v>
      </c>
      <c r="J64" s="3">
        <v>1839839.5500000003</v>
      </c>
      <c r="K64" s="3">
        <v>1927996.5</v>
      </c>
      <c r="L64" s="3">
        <v>13815307.885</v>
      </c>
      <c r="M64" s="3">
        <v>14496982.5</v>
      </c>
      <c r="N64" s="3"/>
      <c r="O64" s="3"/>
    </row>
    <row r="65" spans="1:15">
      <c r="A65" s="2" t="s">
        <v>30</v>
      </c>
      <c r="B65" s="3">
        <v>3329490.34</v>
      </c>
      <c r="C65" s="3">
        <v>-235293</v>
      </c>
      <c r="D65" s="3">
        <v>3978096.2350000003</v>
      </c>
      <c r="E65" s="3">
        <v>-148705.5</v>
      </c>
      <c r="F65" s="3">
        <v>4392907</v>
      </c>
      <c r="G65" s="3">
        <v>911903</v>
      </c>
      <c r="H65" s="3">
        <v>2250737.8899999997</v>
      </c>
      <c r="I65" s="3">
        <v>-674427</v>
      </c>
      <c r="J65" s="3">
        <v>4298828</v>
      </c>
      <c r="K65" s="3">
        <v>482351</v>
      </c>
      <c r="L65" s="3">
        <v>18250059.465</v>
      </c>
      <c r="M65" s="3">
        <v>335828.5</v>
      </c>
      <c r="N65" s="3"/>
      <c r="O65" s="3"/>
    </row>
    <row r="66" spans="1:15">
      <c r="A66" s="2" t="s">
        <v>32</v>
      </c>
      <c r="B66" s="4">
        <v>3855765.8750000005</v>
      </c>
      <c r="C66" s="3">
        <v>-3435636.5</v>
      </c>
      <c r="D66" s="3">
        <v>4016427.13</v>
      </c>
      <c r="E66" s="3">
        <v>-3898116</v>
      </c>
      <c r="F66" s="3">
        <v>3960250.26</v>
      </c>
      <c r="G66" s="3">
        <v>-3836565.5</v>
      </c>
      <c r="H66" s="3">
        <v>3077555.39</v>
      </c>
      <c r="I66" s="3">
        <v>-4079764</v>
      </c>
      <c r="J66" s="3">
        <v>2837117.4050000003</v>
      </c>
      <c r="K66" s="3">
        <v>-6094538.5</v>
      </c>
      <c r="L66" s="3">
        <v>17747116.060000002</v>
      </c>
      <c r="M66" s="3">
        <v>-21344620.5</v>
      </c>
      <c r="N66" s="3"/>
      <c r="O66" s="3"/>
    </row>
    <row r="67" spans="1:15">
      <c r="A67" s="2" t="s">
        <v>31</v>
      </c>
      <c r="B67" s="3">
        <v>4768754.3100000005</v>
      </c>
      <c r="C67" s="3">
        <v>-5185612</v>
      </c>
      <c r="D67" s="3">
        <v>3811193.59</v>
      </c>
      <c r="E67" s="3">
        <v>-4940861.5</v>
      </c>
      <c r="F67" s="3">
        <v>3293983.77</v>
      </c>
      <c r="G67" s="3">
        <v>-4282959</v>
      </c>
      <c r="H67" s="3">
        <v>3172396.71</v>
      </c>
      <c r="I67" s="3">
        <v>-3215676</v>
      </c>
      <c r="J67" s="3">
        <v>5465592.6399999997</v>
      </c>
      <c r="K67" s="3">
        <v>-2602108</v>
      </c>
      <c r="L67" s="3">
        <v>20511921.02</v>
      </c>
      <c r="M67" s="3">
        <v>-20227216.5</v>
      </c>
      <c r="N67" s="24"/>
      <c r="O67" s="24"/>
    </row>
    <row r="68" spans="1:15">
      <c r="A68" s="2" t="s">
        <v>37</v>
      </c>
      <c r="B68" s="3">
        <v>24887654.884999998</v>
      </c>
      <c r="C68" s="3">
        <v>4080269</v>
      </c>
      <c r="D68" s="3">
        <v>24354172.279999997</v>
      </c>
      <c r="E68" s="3">
        <v>3553491.5</v>
      </c>
      <c r="F68" s="3">
        <v>23505340.819999997</v>
      </c>
      <c r="G68" s="3">
        <v>4680875.5</v>
      </c>
      <c r="H68" s="3">
        <v>20949352.110000003</v>
      </c>
      <c r="I68" s="3">
        <v>4753663</v>
      </c>
      <c r="J68" s="3">
        <v>25029830.164999999</v>
      </c>
      <c r="K68" s="3">
        <v>4200786.5</v>
      </c>
      <c r="L68" s="3">
        <v>118726350.26000001</v>
      </c>
      <c r="M68" s="3">
        <v>21269085.5</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04E4FD-28A6-4648-8794-BB51FACE4567}">
  <dimension ref="A1:V79"/>
  <sheetViews>
    <sheetView topLeftCell="M6" zoomScale="83" workbookViewId="0">
      <selection activeCell="V8" sqref="V8:V13"/>
    </sheetView>
  </sheetViews>
  <sheetFormatPr defaultRowHeight="14.5"/>
  <cols>
    <col min="1" max="1" width="19.453125" bestFit="1" customWidth="1"/>
    <col min="2" max="2" width="25.54296875" bestFit="1" customWidth="1"/>
    <col min="3" max="4" width="28.7265625" bestFit="1" customWidth="1"/>
    <col min="5" max="5" width="25.54296875" bestFit="1" customWidth="1"/>
    <col min="6" max="6" width="28.7265625" bestFit="1" customWidth="1"/>
    <col min="7" max="7" width="30.26953125" bestFit="1" customWidth="1"/>
    <col min="11" max="11" width="16.453125" customWidth="1"/>
    <col min="12" max="12" width="15.7265625" customWidth="1"/>
    <col min="15" max="15" width="15.7265625" customWidth="1"/>
    <col min="22" max="22" width="94.26953125" customWidth="1"/>
  </cols>
  <sheetData>
    <row r="1" spans="1:22">
      <c r="A1" s="22" t="s">
        <v>70</v>
      </c>
    </row>
    <row r="2" spans="1:22">
      <c r="J2" s="22" t="s">
        <v>71</v>
      </c>
      <c r="M2" s="22"/>
    </row>
    <row r="3" spans="1:22">
      <c r="A3" s="1" t="s">
        <v>36</v>
      </c>
      <c r="B3" s="1" t="s">
        <v>61</v>
      </c>
      <c r="C3" t="s">
        <v>62</v>
      </c>
    </row>
    <row r="4" spans="1:22">
      <c r="A4" s="2" t="s">
        <v>18</v>
      </c>
      <c r="B4" s="3">
        <v>3</v>
      </c>
      <c r="C4" s="3">
        <v>111.7741935483871</v>
      </c>
      <c r="K4" s="1" t="s">
        <v>36</v>
      </c>
      <c r="L4" t="s">
        <v>63</v>
      </c>
    </row>
    <row r="5" spans="1:22">
      <c r="A5" s="2" t="s">
        <v>24</v>
      </c>
      <c r="B5" s="3">
        <v>5</v>
      </c>
      <c r="C5" s="3">
        <v>117.09677419354838</v>
      </c>
      <c r="K5" s="2" t="s">
        <v>35</v>
      </c>
      <c r="L5" s="3">
        <v>5317026.2750000004</v>
      </c>
    </row>
    <row r="6" spans="1:22">
      <c r="A6" s="2" t="s">
        <v>29</v>
      </c>
      <c r="B6" s="3">
        <v>10</v>
      </c>
      <c r="C6" s="3">
        <v>108.17821782178218</v>
      </c>
      <c r="K6" s="2" t="s">
        <v>34</v>
      </c>
      <c r="L6" s="3">
        <v>3002546.1649999996</v>
      </c>
    </row>
    <row r="7" spans="1:22">
      <c r="A7" s="2" t="s">
        <v>30</v>
      </c>
      <c r="B7" s="3">
        <v>120</v>
      </c>
      <c r="C7" s="3">
        <v>115.23853211009174</v>
      </c>
      <c r="K7" s="2" t="s">
        <v>33</v>
      </c>
      <c r="L7" s="3">
        <v>885675.79999999993</v>
      </c>
    </row>
    <row r="8" spans="1:22" ht="18.5">
      <c r="A8" s="2" t="s">
        <v>31</v>
      </c>
      <c r="B8" s="3">
        <v>250</v>
      </c>
      <c r="C8" s="3">
        <v>138.58715596330276</v>
      </c>
      <c r="K8" s="2" t="s">
        <v>19</v>
      </c>
      <c r="L8" s="3">
        <v>0</v>
      </c>
      <c r="V8" s="34" t="s">
        <v>111</v>
      </c>
    </row>
    <row r="9" spans="1:22" ht="18.5">
      <c r="A9" s="2" t="s">
        <v>32</v>
      </c>
      <c r="B9" s="3">
        <v>260</v>
      </c>
      <c r="C9" s="3">
        <v>128.68085106382978</v>
      </c>
      <c r="K9" s="2" t="s">
        <v>37</v>
      </c>
      <c r="L9" s="3">
        <v>9205248.2400000002</v>
      </c>
      <c r="V9" s="35" t="s">
        <v>112</v>
      </c>
    </row>
    <row r="10" spans="1:22" ht="18.5">
      <c r="A10" s="2" t="s">
        <v>37</v>
      </c>
      <c r="B10" s="3">
        <v>96.477142857142852</v>
      </c>
      <c r="C10" s="3">
        <v>118.42857142857143</v>
      </c>
      <c r="V10" s="35" t="s">
        <v>113</v>
      </c>
    </row>
    <row r="11" spans="1:22" ht="18.5">
      <c r="V11" s="35" t="s">
        <v>114</v>
      </c>
    </row>
    <row r="12" spans="1:22" ht="18.5">
      <c r="V12" s="35" t="s">
        <v>115</v>
      </c>
    </row>
    <row r="13" spans="1:22" ht="18.5">
      <c r="V13" s="36" t="s">
        <v>116</v>
      </c>
    </row>
    <row r="15" spans="1:22">
      <c r="I15" s="22"/>
    </row>
    <row r="21" spans="1:3">
      <c r="A21" s="22" t="s">
        <v>72</v>
      </c>
    </row>
    <row r="23" spans="1:3">
      <c r="A23" s="1" t="s">
        <v>36</v>
      </c>
      <c r="B23" s="1" t="s">
        <v>60</v>
      </c>
      <c r="C23" t="s">
        <v>39</v>
      </c>
    </row>
    <row r="24" spans="1:3">
      <c r="A24" s="2" t="s">
        <v>41</v>
      </c>
      <c r="B24" s="3">
        <v>6607761.6800000006</v>
      </c>
      <c r="C24" s="3">
        <v>719660.5</v>
      </c>
    </row>
    <row r="25" spans="1:3">
      <c r="A25" s="5" t="s">
        <v>54</v>
      </c>
      <c r="B25" s="3">
        <v>6607761.6800000006</v>
      </c>
      <c r="C25" s="3">
        <v>719660.5</v>
      </c>
    </row>
    <row r="26" spans="1:3">
      <c r="A26" s="2" t="s">
        <v>42</v>
      </c>
      <c r="B26" s="3">
        <v>7297531.3900000006</v>
      </c>
      <c r="C26" s="3">
        <v>1550217</v>
      </c>
    </row>
    <row r="27" spans="1:3">
      <c r="A27" s="5" t="s">
        <v>54</v>
      </c>
      <c r="B27" s="3">
        <v>7297531.3900000006</v>
      </c>
      <c r="C27" s="3">
        <v>1550217</v>
      </c>
    </row>
    <row r="28" spans="1:3">
      <c r="A28" s="2" t="s">
        <v>43</v>
      </c>
      <c r="B28" s="3">
        <v>5586859.8699999992</v>
      </c>
      <c r="C28" s="3">
        <v>1196668</v>
      </c>
    </row>
    <row r="29" spans="1:3">
      <c r="A29" s="5" t="s">
        <v>54</v>
      </c>
      <c r="B29" s="3">
        <v>5586859.8699999992</v>
      </c>
      <c r="C29" s="3">
        <v>1196668</v>
      </c>
    </row>
    <row r="30" spans="1:3">
      <c r="A30" s="2" t="s">
        <v>44</v>
      </c>
      <c r="B30" s="3">
        <v>6964775.0700000003</v>
      </c>
      <c r="C30" s="3">
        <v>586873.5</v>
      </c>
    </row>
    <row r="31" spans="1:3">
      <c r="A31" s="5" t="s">
        <v>54</v>
      </c>
      <c r="B31" s="3">
        <v>6964775.0700000003</v>
      </c>
      <c r="C31" s="3">
        <v>586873.5</v>
      </c>
    </row>
    <row r="32" spans="1:3">
      <c r="A32" s="2" t="s">
        <v>45</v>
      </c>
      <c r="B32" s="3">
        <v>6210211.0600000005</v>
      </c>
      <c r="C32" s="3">
        <v>1553921</v>
      </c>
    </row>
    <row r="33" spans="1:7">
      <c r="A33" s="5" t="s">
        <v>54</v>
      </c>
      <c r="B33" s="3">
        <v>6210211.0600000005</v>
      </c>
      <c r="C33" s="3">
        <v>1553921</v>
      </c>
    </row>
    <row r="34" spans="1:7">
      <c r="A34" s="2" t="s">
        <v>46</v>
      </c>
      <c r="B34" s="3">
        <v>9518893.8199999966</v>
      </c>
      <c r="C34" s="3">
        <v>-183478</v>
      </c>
    </row>
    <row r="35" spans="1:7">
      <c r="A35" s="5" t="s">
        <v>54</v>
      </c>
      <c r="B35" s="3">
        <v>9518893.8199999966</v>
      </c>
      <c r="C35" s="3">
        <v>-183478</v>
      </c>
    </row>
    <row r="36" spans="1:7">
      <c r="A36" s="2" t="s">
        <v>47</v>
      </c>
      <c r="B36" s="3">
        <v>8102920.1800000016</v>
      </c>
      <c r="C36" s="3">
        <v>2583807.5</v>
      </c>
    </row>
    <row r="37" spans="1:7">
      <c r="A37" s="5" t="s">
        <v>54</v>
      </c>
      <c r="B37" s="3">
        <v>8102920.1800000016</v>
      </c>
      <c r="C37" s="3">
        <v>2583807.5</v>
      </c>
    </row>
    <row r="38" spans="1:7">
      <c r="A38" s="2" t="s">
        <v>48</v>
      </c>
      <c r="B38" s="3">
        <v>5864622.4199999999</v>
      </c>
      <c r="C38" s="3">
        <v>191029</v>
      </c>
    </row>
    <row r="39" spans="1:7">
      <c r="A39" s="5" t="s">
        <v>54</v>
      </c>
      <c r="B39" s="3">
        <v>5864622.4199999999</v>
      </c>
      <c r="C39" s="3">
        <v>191029</v>
      </c>
    </row>
    <row r="40" spans="1:7">
      <c r="A40" s="2" t="s">
        <v>49</v>
      </c>
      <c r="B40" s="3">
        <v>10882697.27</v>
      </c>
      <c r="C40" s="3">
        <v>1362203</v>
      </c>
    </row>
    <row r="41" spans="1:7">
      <c r="A41" s="5" t="s">
        <v>55</v>
      </c>
      <c r="B41" s="3">
        <v>4484000.03</v>
      </c>
      <c r="C41" s="3">
        <v>-107549</v>
      </c>
      <c r="E41" s="22" t="s">
        <v>73</v>
      </c>
    </row>
    <row r="42" spans="1:7">
      <c r="A42" s="5" t="s">
        <v>54</v>
      </c>
      <c r="B42" s="3">
        <v>6398697.2400000002</v>
      </c>
      <c r="C42" s="3">
        <v>1469752</v>
      </c>
    </row>
    <row r="43" spans="1:7">
      <c r="A43" s="2" t="s">
        <v>50</v>
      </c>
      <c r="B43" s="3">
        <v>21671431.019999988</v>
      </c>
      <c r="C43" s="3">
        <v>4386213</v>
      </c>
      <c r="F43" s="1" t="s">
        <v>36</v>
      </c>
      <c r="G43" t="s">
        <v>65</v>
      </c>
    </row>
    <row r="44" spans="1:7">
      <c r="A44" s="5" t="s">
        <v>55</v>
      </c>
      <c r="B44" s="3">
        <v>9295611.0999999959</v>
      </c>
      <c r="C44" s="3">
        <v>1182785</v>
      </c>
      <c r="F44" s="2" t="s">
        <v>29</v>
      </c>
      <c r="G44" s="6">
        <v>19832</v>
      </c>
    </row>
    <row r="45" spans="1:7">
      <c r="A45" s="5" t="s">
        <v>54</v>
      </c>
      <c r="B45" s="3">
        <v>12375819.919999994</v>
      </c>
      <c r="C45" s="3">
        <v>3203428</v>
      </c>
      <c r="F45" s="2" t="s">
        <v>24</v>
      </c>
      <c r="G45" s="6">
        <v>10425</v>
      </c>
    </row>
    <row r="46" spans="1:7">
      <c r="A46" s="2" t="s">
        <v>51</v>
      </c>
      <c r="B46" s="3">
        <v>12651417.5</v>
      </c>
      <c r="C46" s="3">
        <v>3047904</v>
      </c>
      <c r="F46" s="2" t="s">
        <v>18</v>
      </c>
      <c r="G46" s="6">
        <v>10116</v>
      </c>
    </row>
    <row r="47" spans="1:7">
      <c r="A47" s="5" t="s">
        <v>55</v>
      </c>
      <c r="B47" s="3">
        <v>7267203.2999999998</v>
      </c>
      <c r="C47" s="3">
        <v>1875543</v>
      </c>
      <c r="F47" s="2" t="s">
        <v>30</v>
      </c>
      <c r="G47" s="6">
        <v>-519</v>
      </c>
    </row>
    <row r="48" spans="1:7">
      <c r="A48" s="5" t="s">
        <v>54</v>
      </c>
      <c r="B48" s="3">
        <v>5384214.2000000002</v>
      </c>
      <c r="C48" s="3">
        <v>1172361</v>
      </c>
      <c r="F48" s="2" t="s">
        <v>31</v>
      </c>
      <c r="G48" s="6">
        <v>-12144</v>
      </c>
    </row>
    <row r="49" spans="1:7">
      <c r="A49" s="2" t="s">
        <v>52</v>
      </c>
      <c r="B49" s="3">
        <v>17367228.980000004</v>
      </c>
      <c r="C49" s="3">
        <v>4274067</v>
      </c>
      <c r="F49" s="2" t="s">
        <v>32</v>
      </c>
      <c r="G49" s="6">
        <v>-12344</v>
      </c>
    </row>
    <row r="50" spans="1:7">
      <c r="A50" s="5" t="s">
        <v>55</v>
      </c>
      <c r="B50" s="3">
        <v>5368441.08</v>
      </c>
      <c r="C50" s="3">
        <v>620526</v>
      </c>
      <c r="F50" s="2" t="s">
        <v>37</v>
      </c>
      <c r="G50" s="6">
        <v>15366</v>
      </c>
    </row>
    <row r="51" spans="1:7">
      <c r="A51" s="5" t="s">
        <v>54</v>
      </c>
      <c r="B51" s="3">
        <v>11998787.900000002</v>
      </c>
      <c r="C51" s="3">
        <v>3653541</v>
      </c>
    </row>
    <row r="52" spans="1:7">
      <c r="A52" s="2" t="s">
        <v>37</v>
      </c>
      <c r="B52" s="3">
        <v>118726350.26000001</v>
      </c>
      <c r="C52" s="3">
        <v>21269085.5</v>
      </c>
    </row>
    <row r="57" spans="1:7">
      <c r="A57" s="22" t="s">
        <v>74</v>
      </c>
    </row>
    <row r="59" spans="1:7">
      <c r="A59" s="1" t="s">
        <v>60</v>
      </c>
      <c r="B59" s="1" t="s">
        <v>53</v>
      </c>
    </row>
    <row r="60" spans="1:7">
      <c r="A60" s="1" t="s">
        <v>36</v>
      </c>
      <c r="B60" t="s">
        <v>25</v>
      </c>
      <c r="C60" t="s">
        <v>26</v>
      </c>
      <c r="D60" t="s">
        <v>16</v>
      </c>
      <c r="E60" t="s">
        <v>21</v>
      </c>
      <c r="F60" t="s">
        <v>27</v>
      </c>
      <c r="G60" t="s">
        <v>37</v>
      </c>
    </row>
    <row r="61" spans="1:7">
      <c r="A61" s="2" t="s">
        <v>17</v>
      </c>
      <c r="B61" s="3">
        <v>491164.1399999999</v>
      </c>
      <c r="C61" s="3">
        <v>3967491.25</v>
      </c>
      <c r="D61" s="3">
        <v>10741236.52</v>
      </c>
      <c r="E61" s="3">
        <v>510213.97500000003</v>
      </c>
      <c r="F61" s="3">
        <v>9177549</v>
      </c>
      <c r="G61" s="3">
        <v>24887654.884999998</v>
      </c>
    </row>
    <row r="62" spans="1:7">
      <c r="A62" s="2" t="s">
        <v>22</v>
      </c>
      <c r="B62" s="3">
        <v>372090.36000000004</v>
      </c>
      <c r="C62" s="3">
        <v>3890890.625</v>
      </c>
      <c r="D62" s="3">
        <v>12127782.719999995</v>
      </c>
      <c r="E62" s="3">
        <v>593802.07499999995</v>
      </c>
      <c r="F62" s="3">
        <v>7369606.5</v>
      </c>
      <c r="G62" s="3">
        <v>24354172.279999994</v>
      </c>
    </row>
    <row r="63" spans="1:7">
      <c r="A63" s="2" t="s">
        <v>20</v>
      </c>
      <c r="B63" s="3">
        <v>336425.87999999995</v>
      </c>
      <c r="C63" s="3">
        <v>4086826.25</v>
      </c>
      <c r="D63" s="3">
        <v>11452895.939999998</v>
      </c>
      <c r="E63" s="3">
        <v>301344.75</v>
      </c>
      <c r="F63" s="3">
        <v>7327848</v>
      </c>
      <c r="G63" s="3">
        <v>23505340.819999997</v>
      </c>
    </row>
    <row r="64" spans="1:7">
      <c r="A64" s="2" t="s">
        <v>23</v>
      </c>
      <c r="B64" s="3">
        <v>234379.08000000002</v>
      </c>
      <c r="C64" s="3">
        <v>3315881.25</v>
      </c>
      <c r="D64" s="3">
        <v>9791599.3799999971</v>
      </c>
      <c r="E64" s="3">
        <v>511136.40000000008</v>
      </c>
      <c r="F64" s="3">
        <v>7096356</v>
      </c>
      <c r="G64" s="3">
        <v>20949352.109999999</v>
      </c>
    </row>
    <row r="65" spans="1:7">
      <c r="A65" s="2" t="s">
        <v>28</v>
      </c>
      <c r="B65" s="3">
        <v>366534.17999999993</v>
      </c>
      <c r="C65" s="3">
        <v>4350605</v>
      </c>
      <c r="D65" s="3">
        <v>8390746.1099999994</v>
      </c>
      <c r="E65" s="3">
        <v>465385.87499999988</v>
      </c>
      <c r="F65" s="3">
        <v>11456559</v>
      </c>
      <c r="G65" s="3">
        <v>25029830.164999999</v>
      </c>
    </row>
    <row r="66" spans="1:7">
      <c r="A66" s="2" t="s">
        <v>37</v>
      </c>
      <c r="B66" s="3">
        <v>1800593.64</v>
      </c>
      <c r="C66" s="3">
        <v>19611694.375</v>
      </c>
      <c r="D66" s="3">
        <v>52504260.669999987</v>
      </c>
      <c r="E66" s="3">
        <v>2381883.0750000002</v>
      </c>
      <c r="F66" s="3">
        <v>42427918.5</v>
      </c>
      <c r="G66" s="3">
        <v>118726350.25999999</v>
      </c>
    </row>
    <row r="69" spans="1:7">
      <c r="A69" s="2" t="s">
        <v>75</v>
      </c>
    </row>
    <row r="71" spans="1:7">
      <c r="A71" s="1" t="s">
        <v>101</v>
      </c>
      <c r="B71" s="1" t="s">
        <v>53</v>
      </c>
    </row>
    <row r="72" spans="1:7">
      <c r="A72" s="1" t="s">
        <v>36</v>
      </c>
      <c r="B72" t="s">
        <v>25</v>
      </c>
      <c r="C72" t="s">
        <v>26</v>
      </c>
      <c r="D72" t="s">
        <v>16</v>
      </c>
      <c r="E72" t="s">
        <v>21</v>
      </c>
      <c r="F72" t="s">
        <v>27</v>
      </c>
      <c r="G72" t="s">
        <v>37</v>
      </c>
    </row>
    <row r="73" spans="1:7">
      <c r="A73" s="2" t="s">
        <v>29</v>
      </c>
      <c r="B73" s="26">
        <v>4.6681867936091308</v>
      </c>
      <c r="C73" s="26">
        <v>25.253156019442891</v>
      </c>
      <c r="D73" s="26">
        <v>31.476596482707158</v>
      </c>
      <c r="E73" s="26">
        <v>12.906790920037617</v>
      </c>
      <c r="F73" s="26">
        <v>26.992553365039281</v>
      </c>
      <c r="G73" s="26">
        <v>101.29728358083608</v>
      </c>
    </row>
    <row r="74" spans="1:7">
      <c r="A74" s="2" t="s">
        <v>18</v>
      </c>
      <c r="B74" s="26">
        <v>14.296674420519848</v>
      </c>
      <c r="C74" s="26">
        <v>16.285303202540913</v>
      </c>
      <c r="D74" s="26">
        <v>31.117650607549763</v>
      </c>
      <c r="E74" s="26">
        <v>10.401770799873086</v>
      </c>
      <c r="F74" s="26">
        <v>12.886970170123002</v>
      </c>
      <c r="G74" s="26">
        <v>84.988369200606613</v>
      </c>
    </row>
    <row r="75" spans="1:7">
      <c r="A75" s="2" t="s">
        <v>24</v>
      </c>
      <c r="B75" s="26">
        <v>7.4220026911293839</v>
      </c>
      <c r="C75" s="26">
        <v>12.068011406593012</v>
      </c>
      <c r="D75" s="26">
        <v>28.438671415539606</v>
      </c>
      <c r="E75" s="26">
        <v>8.5341388917864975</v>
      </c>
      <c r="F75" s="26">
        <v>15.882062451650626</v>
      </c>
      <c r="G75" s="26">
        <v>72.344886856699119</v>
      </c>
    </row>
    <row r="76" spans="1:7">
      <c r="A76" s="2" t="s">
        <v>30</v>
      </c>
      <c r="B76" s="26">
        <v>-137.21206263248166</v>
      </c>
      <c r="C76" s="26">
        <v>0.89554102417872383</v>
      </c>
      <c r="D76" s="26">
        <v>-327.3784503931625</v>
      </c>
      <c r="E76" s="26">
        <v>-108.48606627356753</v>
      </c>
      <c r="F76" s="26">
        <v>9.3457820002838812</v>
      </c>
      <c r="G76" s="26">
        <v>-562.8352562747491</v>
      </c>
    </row>
    <row r="77" spans="1:7">
      <c r="A77" s="2" t="s">
        <v>32</v>
      </c>
      <c r="B77" s="26">
        <v>-365.40288874559036</v>
      </c>
      <c r="C77" s="26">
        <v>-14.116200333736034</v>
      </c>
      <c r="D77" s="26">
        <v>-622.5213457199352</v>
      </c>
      <c r="E77" s="26">
        <v>-214.89396798935292</v>
      </c>
      <c r="F77" s="26">
        <v>1.7467989367724104</v>
      </c>
      <c r="G77" s="26">
        <v>-1215.1876038518421</v>
      </c>
    </row>
    <row r="78" spans="1:7">
      <c r="A78" s="2" t="s">
        <v>31</v>
      </c>
      <c r="B78" s="26">
        <v>-301.19013686493014</v>
      </c>
      <c r="C78" s="26">
        <v>-15.185496118817031</v>
      </c>
      <c r="D78" s="26">
        <v>-698.67194723719706</v>
      </c>
      <c r="E78" s="26">
        <v>-239.8493469627517</v>
      </c>
      <c r="F78" s="26">
        <v>3.7709605527745755</v>
      </c>
      <c r="G78" s="26">
        <v>-1251.1259666309213</v>
      </c>
    </row>
    <row r="79" spans="1:7">
      <c r="A79" s="2" t="s">
        <v>37</v>
      </c>
      <c r="B79" s="26">
        <v>-777.41822433774382</v>
      </c>
      <c r="C79" s="26">
        <v>25.200315200202478</v>
      </c>
      <c r="D79" s="26">
        <v>-1557.5388248444983</v>
      </c>
      <c r="E79" s="26">
        <v>-531.38668061397493</v>
      </c>
      <c r="F79" s="26">
        <v>70.625127476643783</v>
      </c>
      <c r="G79" s="26">
        <v>-2770.5182871193711</v>
      </c>
    </row>
  </sheetData>
  <pageMargins left="0.7" right="0.7" top="0.75" bottom="0.75" header="0.3" footer="0.3"/>
  <drawing r:id="rId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0DB9E-D712-4D8E-8E49-6C1A84CBDD61}">
  <dimension ref="A1:Y59"/>
  <sheetViews>
    <sheetView topLeftCell="F7" zoomScale="53" workbookViewId="0">
      <selection activeCell="Y3" sqref="Y3:Y8"/>
    </sheetView>
  </sheetViews>
  <sheetFormatPr defaultRowHeight="14.5"/>
  <cols>
    <col min="1" max="1" width="13.1796875" bestFit="1" customWidth="1"/>
    <col min="2" max="2" width="16.81640625" bestFit="1" customWidth="1"/>
    <col min="3" max="3" width="16" customWidth="1"/>
    <col min="4" max="4" width="15.453125" customWidth="1"/>
    <col min="5" max="5" width="16.54296875" customWidth="1"/>
    <col min="6" max="6" width="16.81640625" customWidth="1"/>
    <col min="7" max="7" width="20.81640625" customWidth="1"/>
    <col min="8" max="8" width="22.08984375" customWidth="1"/>
    <col min="9" max="9" width="14.7265625" customWidth="1"/>
    <col min="10" max="10" width="18.26953125" customWidth="1"/>
    <col min="11" max="11" width="16.81640625" customWidth="1"/>
    <col min="12" max="12" width="16" customWidth="1"/>
    <col min="13" max="13" width="15.453125" customWidth="1"/>
    <col min="14" max="14" width="16.7265625" customWidth="1"/>
    <col min="15" max="15" width="19.1796875" customWidth="1"/>
    <col min="17" max="17" width="19.26953125" customWidth="1"/>
    <col min="19" max="19" width="19.453125" customWidth="1"/>
    <col min="21" max="21" width="19.26953125" customWidth="1"/>
    <col min="25" max="25" width="86.6328125" customWidth="1"/>
  </cols>
  <sheetData>
    <row r="1" spans="1:25">
      <c r="A1" t="s">
        <v>78</v>
      </c>
      <c r="H1" s="29" t="s">
        <v>79</v>
      </c>
    </row>
    <row r="3" spans="1:25" ht="18.5">
      <c r="A3" s="1" t="s">
        <v>36</v>
      </c>
      <c r="B3" t="s">
        <v>80</v>
      </c>
      <c r="I3" s="1" t="s">
        <v>36</v>
      </c>
      <c r="J3" s="1" t="s">
        <v>60</v>
      </c>
      <c r="K3" t="s">
        <v>39</v>
      </c>
      <c r="Y3" s="37" t="s">
        <v>117</v>
      </c>
    </row>
    <row r="4" spans="1:25" ht="18.5">
      <c r="A4" s="2" t="s">
        <v>32</v>
      </c>
      <c r="B4" s="3">
        <v>14933012</v>
      </c>
      <c r="I4" s="2" t="s">
        <v>55</v>
      </c>
      <c r="J4" s="3">
        <v>26415255.510000009</v>
      </c>
      <c r="K4" s="3">
        <v>3571305</v>
      </c>
      <c r="Y4" s="37" t="s">
        <v>118</v>
      </c>
    </row>
    <row r="5" spans="1:25" ht="18.5">
      <c r="A5" s="2" t="s">
        <v>18</v>
      </c>
      <c r="B5" s="3">
        <v>11988503</v>
      </c>
      <c r="I5" s="2" t="s">
        <v>54</v>
      </c>
      <c r="J5" s="3">
        <v>92311094.749999985</v>
      </c>
      <c r="K5" s="3">
        <v>17697780.5</v>
      </c>
      <c r="Y5" s="37" t="s">
        <v>119</v>
      </c>
    </row>
    <row r="6" spans="1:25" ht="18.5">
      <c r="A6" s="2" t="s">
        <v>24</v>
      </c>
      <c r="B6" s="3">
        <v>13276047</v>
      </c>
      <c r="I6" s="2" t="s">
        <v>37</v>
      </c>
      <c r="J6" s="3">
        <v>118726350.25999999</v>
      </c>
      <c r="K6" s="3">
        <v>21269085.5</v>
      </c>
      <c r="Y6" s="37" t="s">
        <v>120</v>
      </c>
    </row>
    <row r="7" spans="1:25" ht="18.5">
      <c r="A7" s="2" t="s">
        <v>29</v>
      </c>
      <c r="B7" s="3">
        <v>28213706</v>
      </c>
      <c r="Y7" s="37" t="s">
        <v>121</v>
      </c>
    </row>
    <row r="8" spans="1:25" ht="18.5">
      <c r="A8" s="2" t="s">
        <v>30</v>
      </c>
      <c r="B8" s="3">
        <v>15944067</v>
      </c>
      <c r="Y8" s="37" t="s">
        <v>122</v>
      </c>
    </row>
    <row r="9" spans="1:25">
      <c r="A9" s="2" t="s">
        <v>31</v>
      </c>
      <c r="B9" s="3">
        <v>17477313</v>
      </c>
    </row>
    <row r="10" spans="1:25">
      <c r="A10" s="2" t="s">
        <v>37</v>
      </c>
      <c r="B10" s="3">
        <v>101832648</v>
      </c>
    </row>
    <row r="21" spans="1:17">
      <c r="A21" t="s">
        <v>81</v>
      </c>
    </row>
    <row r="22" spans="1:17">
      <c r="O22" t="s">
        <v>82</v>
      </c>
    </row>
    <row r="23" spans="1:17">
      <c r="B23" s="1" t="s">
        <v>83</v>
      </c>
      <c r="C23" s="1" t="s">
        <v>53</v>
      </c>
    </row>
    <row r="24" spans="1:17">
      <c r="B24" s="1" t="s">
        <v>36</v>
      </c>
      <c r="C24" t="s">
        <v>25</v>
      </c>
      <c r="D24" t="s">
        <v>26</v>
      </c>
      <c r="E24" t="s">
        <v>16</v>
      </c>
      <c r="F24" t="s">
        <v>21</v>
      </c>
      <c r="G24" t="s">
        <v>27</v>
      </c>
      <c r="H24" t="s">
        <v>37</v>
      </c>
      <c r="P24" s="1" t="s">
        <v>36</v>
      </c>
      <c r="Q24" t="s">
        <v>84</v>
      </c>
    </row>
    <row r="25" spans="1:17">
      <c r="B25" s="2" t="s">
        <v>17</v>
      </c>
      <c r="C25">
        <v>20</v>
      </c>
      <c r="D25">
        <v>20</v>
      </c>
      <c r="E25">
        <v>60</v>
      </c>
      <c r="F25">
        <v>20</v>
      </c>
      <c r="G25">
        <v>20</v>
      </c>
      <c r="H25">
        <v>140</v>
      </c>
      <c r="P25" s="2" t="s">
        <v>30</v>
      </c>
      <c r="Q25" s="3">
        <v>14465.22050458716</v>
      </c>
    </row>
    <row r="26" spans="1:17">
      <c r="B26" s="2" t="s">
        <v>22</v>
      </c>
      <c r="C26">
        <v>20</v>
      </c>
      <c r="D26">
        <v>20</v>
      </c>
      <c r="E26">
        <v>60</v>
      </c>
      <c r="F26">
        <v>20</v>
      </c>
      <c r="G26">
        <v>20</v>
      </c>
      <c r="H26">
        <v>140</v>
      </c>
      <c r="P26" s="2" t="s">
        <v>32</v>
      </c>
      <c r="Q26" s="3">
        <v>13725.142978723406</v>
      </c>
    </row>
    <row r="27" spans="1:17">
      <c r="B27" s="2" t="s">
        <v>20</v>
      </c>
      <c r="C27">
        <v>20</v>
      </c>
      <c r="D27">
        <v>20</v>
      </c>
      <c r="E27">
        <v>60</v>
      </c>
      <c r="F27">
        <v>20</v>
      </c>
      <c r="G27">
        <v>20</v>
      </c>
      <c r="H27">
        <v>140</v>
      </c>
      <c r="P27" s="2" t="s">
        <v>31</v>
      </c>
      <c r="Q27" s="3">
        <v>13363.417247706417</v>
      </c>
    </row>
    <row r="28" spans="1:17">
      <c r="B28" s="2" t="s">
        <v>23</v>
      </c>
      <c r="C28">
        <v>20</v>
      </c>
      <c r="D28">
        <v>20</v>
      </c>
      <c r="E28">
        <v>60</v>
      </c>
      <c r="F28">
        <v>20</v>
      </c>
      <c r="G28">
        <v>20</v>
      </c>
      <c r="H28">
        <v>140</v>
      </c>
      <c r="P28" s="2" t="s">
        <v>29</v>
      </c>
      <c r="Q28" s="3">
        <v>12873.851732673269</v>
      </c>
    </row>
    <row r="29" spans="1:17">
      <c r="B29" s="2" t="s">
        <v>28</v>
      </c>
      <c r="C29">
        <v>20</v>
      </c>
      <c r="D29">
        <v>20</v>
      </c>
      <c r="E29">
        <v>60</v>
      </c>
      <c r="F29">
        <v>20</v>
      </c>
      <c r="G29">
        <v>20</v>
      </c>
      <c r="H29">
        <v>140</v>
      </c>
      <c r="P29" s="2" t="s">
        <v>24</v>
      </c>
      <c r="Q29" s="3">
        <v>12462.716344086022</v>
      </c>
    </row>
    <row r="30" spans="1:17">
      <c r="B30" s="2" t="s">
        <v>37</v>
      </c>
      <c r="C30">
        <v>100</v>
      </c>
      <c r="D30">
        <v>100</v>
      </c>
      <c r="E30">
        <v>300</v>
      </c>
      <c r="F30">
        <v>100</v>
      </c>
      <c r="G30">
        <v>100</v>
      </c>
      <c r="H30">
        <v>700</v>
      </c>
      <c r="P30" s="2" t="s">
        <v>18</v>
      </c>
      <c r="Q30" s="3">
        <v>12066.802311827956</v>
      </c>
    </row>
    <row r="31" spans="1:17">
      <c r="P31" s="2" t="s">
        <v>37</v>
      </c>
      <c r="Q31" s="3">
        <v>13150.35462857144</v>
      </c>
    </row>
    <row r="37" spans="1:15">
      <c r="A37" t="s">
        <v>85</v>
      </c>
    </row>
    <row r="38" spans="1:15">
      <c r="B38" s="1" t="s">
        <v>39</v>
      </c>
      <c r="C38" s="1" t="s">
        <v>53</v>
      </c>
    </row>
    <row r="39" spans="1:15">
      <c r="B39" s="1" t="s">
        <v>36</v>
      </c>
      <c r="C39" t="s">
        <v>41</v>
      </c>
      <c r="D39" t="s">
        <v>42</v>
      </c>
      <c r="E39" t="s">
        <v>43</v>
      </c>
      <c r="F39" t="s">
        <v>44</v>
      </c>
      <c r="G39" t="s">
        <v>45</v>
      </c>
      <c r="H39" t="s">
        <v>46</v>
      </c>
      <c r="I39" t="s">
        <v>47</v>
      </c>
      <c r="J39" t="s">
        <v>48</v>
      </c>
      <c r="K39" t="s">
        <v>49</v>
      </c>
      <c r="L39" t="s">
        <v>50</v>
      </c>
      <c r="M39" t="s">
        <v>51</v>
      </c>
      <c r="N39" t="s">
        <v>52</v>
      </c>
      <c r="O39" t="s">
        <v>37</v>
      </c>
    </row>
    <row r="40" spans="1:15">
      <c r="B40" s="2" t="s">
        <v>32</v>
      </c>
      <c r="C40" s="3">
        <v>-1628677.5</v>
      </c>
      <c r="D40" s="3">
        <v>762750</v>
      </c>
      <c r="E40" s="3">
        <v>308640</v>
      </c>
      <c r="F40" s="3">
        <v>-2072050.5</v>
      </c>
      <c r="G40" s="3">
        <v>-1596090</v>
      </c>
      <c r="H40" s="3">
        <v>-2735616</v>
      </c>
      <c r="I40" s="3">
        <v>-2901346.5</v>
      </c>
      <c r="J40" s="3">
        <v>-2011944</v>
      </c>
      <c r="K40" s="3">
        <v>-608435</v>
      </c>
      <c r="L40" s="3">
        <v>-3585503</v>
      </c>
      <c r="M40" s="3">
        <v>-2960865</v>
      </c>
      <c r="N40" s="3">
        <v>-2315483</v>
      </c>
      <c r="O40" s="3">
        <v>-21344620.5</v>
      </c>
    </row>
    <row r="41" spans="1:15">
      <c r="B41" s="2" t="s">
        <v>18</v>
      </c>
      <c r="C41" s="3">
        <v>111834.5</v>
      </c>
      <c r="D41" s="3">
        <v>67527</v>
      </c>
      <c r="E41" s="3">
        <v>2247172</v>
      </c>
      <c r="F41" s="3">
        <v>1116346</v>
      </c>
      <c r="G41" s="3">
        <v>81600</v>
      </c>
      <c r="H41" s="3">
        <v>1395740</v>
      </c>
      <c r="I41" s="3">
        <v>1086156</v>
      </c>
      <c r="J41" s="3">
        <v>685638</v>
      </c>
      <c r="K41" s="3">
        <v>572355</v>
      </c>
      <c r="L41" s="3">
        <v>3460702</v>
      </c>
      <c r="M41" s="3">
        <v>157396</v>
      </c>
      <c r="N41" s="3">
        <v>3514516</v>
      </c>
      <c r="O41" s="3">
        <v>14496982.5</v>
      </c>
    </row>
    <row r="42" spans="1:15">
      <c r="B42" s="2" t="s">
        <v>24</v>
      </c>
      <c r="C42" s="3">
        <v>1865752.5</v>
      </c>
      <c r="D42" s="3">
        <v>10810</v>
      </c>
      <c r="E42" s="3">
        <v>82800</v>
      </c>
      <c r="F42" s="3">
        <v>3075322.5</v>
      </c>
      <c r="G42" s="3">
        <v>1964082</v>
      </c>
      <c r="H42" s="3">
        <v>137005</v>
      </c>
      <c r="I42" s="3">
        <v>819232.5</v>
      </c>
      <c r="J42" s="3">
        <v>1295465</v>
      </c>
      <c r="K42" s="3">
        <v>2094402</v>
      </c>
      <c r="L42" s="3">
        <v>1736495</v>
      </c>
      <c r="M42" s="3">
        <v>1011446</v>
      </c>
      <c r="N42" s="3">
        <v>1686032</v>
      </c>
      <c r="O42" s="3">
        <v>15778844.5</v>
      </c>
    </row>
    <row r="43" spans="1:15">
      <c r="B43" s="2" t="s">
        <v>29</v>
      </c>
      <c r="C43" s="3">
        <v>3739365.5</v>
      </c>
      <c r="D43" s="3">
        <v>109165</v>
      </c>
      <c r="E43" s="3">
        <v>1118250</v>
      </c>
      <c r="F43" s="3">
        <v>887060.5</v>
      </c>
      <c r="G43" s="3">
        <v>3233743</v>
      </c>
      <c r="H43" s="3">
        <v>4547257</v>
      </c>
      <c r="I43" s="3">
        <v>2863308</v>
      </c>
      <c r="J43" s="3">
        <v>59300</v>
      </c>
      <c r="K43" s="3">
        <v>695193</v>
      </c>
      <c r="L43" s="3">
        <v>2253422</v>
      </c>
      <c r="M43" s="3">
        <v>8158074</v>
      </c>
      <c r="N43" s="3">
        <v>4565129</v>
      </c>
      <c r="O43" s="3">
        <v>32229267</v>
      </c>
    </row>
    <row r="44" spans="1:15">
      <c r="B44" s="2" t="s">
        <v>30</v>
      </c>
      <c r="C44" s="3">
        <v>-1058951.5</v>
      </c>
      <c r="D44" s="3">
        <v>39465</v>
      </c>
      <c r="E44" s="3">
        <v>-722628</v>
      </c>
      <c r="F44" s="3">
        <v>-1161540</v>
      </c>
      <c r="G44" s="3">
        <v>-739471</v>
      </c>
      <c r="H44" s="3">
        <v>62504</v>
      </c>
      <c r="I44" s="3">
        <v>2192680</v>
      </c>
      <c r="J44" s="3">
        <v>-583380</v>
      </c>
      <c r="K44" s="3">
        <v>-721660</v>
      </c>
      <c r="L44" s="3">
        <v>3074594</v>
      </c>
      <c r="M44" s="3">
        <v>431688</v>
      </c>
      <c r="N44" s="3">
        <v>-477472</v>
      </c>
      <c r="O44" s="3">
        <v>335828.5</v>
      </c>
    </row>
    <row r="45" spans="1:15">
      <c r="B45" s="2" t="s">
        <v>31</v>
      </c>
      <c r="C45" s="3">
        <v>-2309663</v>
      </c>
      <c r="D45" s="3">
        <v>560500</v>
      </c>
      <c r="E45" s="3">
        <v>-1837566</v>
      </c>
      <c r="F45" s="3">
        <v>-1258265</v>
      </c>
      <c r="G45" s="3">
        <v>-1389943</v>
      </c>
      <c r="H45" s="3">
        <v>-3590368</v>
      </c>
      <c r="I45" s="3">
        <v>-1476222.5</v>
      </c>
      <c r="J45" s="3">
        <v>745950</v>
      </c>
      <c r="K45" s="3">
        <v>-669652</v>
      </c>
      <c r="L45" s="3">
        <v>-2553497</v>
      </c>
      <c r="M45" s="3">
        <v>-3749835</v>
      </c>
      <c r="N45" s="3">
        <v>-2698655</v>
      </c>
      <c r="O45" s="3">
        <v>-20227216.5</v>
      </c>
    </row>
    <row r="46" spans="1:15">
      <c r="B46" s="2" t="s">
        <v>37</v>
      </c>
      <c r="C46" s="3">
        <v>719660.5</v>
      </c>
      <c r="D46" s="3">
        <v>1550217</v>
      </c>
      <c r="E46" s="3">
        <v>1196668</v>
      </c>
      <c r="F46" s="3">
        <v>586873.5</v>
      </c>
      <c r="G46" s="3">
        <v>1553921</v>
      </c>
      <c r="H46" s="3">
        <v>-183478</v>
      </c>
      <c r="I46" s="3">
        <v>2583807.5</v>
      </c>
      <c r="J46" s="3">
        <v>191029</v>
      </c>
      <c r="K46" s="3">
        <v>1362203</v>
      </c>
      <c r="L46" s="3">
        <v>4386213</v>
      </c>
      <c r="M46" s="3">
        <v>3047904</v>
      </c>
      <c r="N46" s="3">
        <v>4274067</v>
      </c>
      <c r="O46" s="3">
        <v>21269085.5</v>
      </c>
    </row>
    <row r="49" spans="7:13">
      <c r="G49" t="s">
        <v>86</v>
      </c>
    </row>
    <row r="51" spans="7:13">
      <c r="G51" s="1" t="s">
        <v>87</v>
      </c>
      <c r="H51" s="1" t="s">
        <v>53</v>
      </c>
    </row>
    <row r="52" spans="7:13">
      <c r="G52" s="1" t="s">
        <v>36</v>
      </c>
      <c r="H52" t="s">
        <v>17</v>
      </c>
      <c r="I52" t="s">
        <v>22</v>
      </c>
      <c r="J52" t="s">
        <v>20</v>
      </c>
      <c r="K52" t="s">
        <v>23</v>
      </c>
      <c r="L52" t="s">
        <v>28</v>
      </c>
      <c r="M52" t="s">
        <v>37</v>
      </c>
    </row>
    <row r="53" spans="7:13">
      <c r="G53" s="2" t="s">
        <v>29</v>
      </c>
      <c r="H53">
        <v>78191.5</v>
      </c>
      <c r="I53">
        <v>71606</v>
      </c>
      <c r="J53">
        <v>55693.5</v>
      </c>
      <c r="K53">
        <v>63282</v>
      </c>
      <c r="L53">
        <v>69466.5</v>
      </c>
      <c r="M53">
        <v>338239.5</v>
      </c>
    </row>
    <row r="54" spans="7:13">
      <c r="G54" s="2" t="s">
        <v>31</v>
      </c>
      <c r="H54">
        <v>41248.5</v>
      </c>
      <c r="I54">
        <v>35774.5</v>
      </c>
      <c r="J54">
        <v>31131</v>
      </c>
      <c r="K54">
        <v>26129</v>
      </c>
      <c r="L54">
        <v>34500</v>
      </c>
      <c r="M54">
        <v>168783</v>
      </c>
    </row>
    <row r="55" spans="7:13">
      <c r="G55" s="2" t="s">
        <v>30</v>
      </c>
      <c r="H55">
        <v>32464</v>
      </c>
      <c r="I55">
        <v>36609.5</v>
      </c>
      <c r="J55">
        <v>31050</v>
      </c>
      <c r="K55">
        <v>26540</v>
      </c>
      <c r="L55">
        <v>35761</v>
      </c>
      <c r="M55">
        <v>162424.5</v>
      </c>
    </row>
    <row r="56" spans="7:13">
      <c r="G56" s="2" t="s">
        <v>32</v>
      </c>
      <c r="H56">
        <v>29232</v>
      </c>
      <c r="I56">
        <v>31603</v>
      </c>
      <c r="J56">
        <v>30614.5</v>
      </c>
      <c r="K56">
        <v>28396</v>
      </c>
      <c r="L56">
        <v>35469.5</v>
      </c>
      <c r="M56">
        <v>155315</v>
      </c>
    </row>
    <row r="57" spans="7:13">
      <c r="G57" s="2" t="s">
        <v>24</v>
      </c>
      <c r="H57">
        <v>31488.5</v>
      </c>
      <c r="I57">
        <v>31282</v>
      </c>
      <c r="J57">
        <v>28061</v>
      </c>
      <c r="K57">
        <v>31754</v>
      </c>
      <c r="L57">
        <v>31612.5</v>
      </c>
      <c r="M57">
        <v>154198</v>
      </c>
    </row>
    <row r="58" spans="7:13">
      <c r="G58" s="2" t="s">
        <v>18</v>
      </c>
      <c r="H58">
        <v>34804</v>
      </c>
      <c r="I58">
        <v>34056</v>
      </c>
      <c r="J58">
        <v>24944</v>
      </c>
      <c r="K58">
        <v>27224</v>
      </c>
      <c r="L58">
        <v>25818</v>
      </c>
      <c r="M58">
        <v>146846</v>
      </c>
    </row>
    <row r="59" spans="7:13">
      <c r="G59" s="2" t="s">
        <v>37</v>
      </c>
      <c r="H59">
        <v>247428.5</v>
      </c>
      <c r="I59">
        <v>240931</v>
      </c>
      <c r="J59">
        <v>201494</v>
      </c>
      <c r="K59">
        <v>203325</v>
      </c>
      <c r="L59">
        <v>232627.5</v>
      </c>
      <c r="M59">
        <v>1125806</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F653D9-41D5-4A7A-BF65-5A24E606EFB0}">
  <dimension ref="A1:U42"/>
  <sheetViews>
    <sheetView tabSelected="1" zoomScale="47" workbookViewId="0">
      <selection activeCell="U22" sqref="U22"/>
    </sheetView>
  </sheetViews>
  <sheetFormatPr defaultRowHeight="14.5"/>
  <cols>
    <col min="1" max="1" width="16.26953125" bestFit="1" customWidth="1"/>
    <col min="2" max="2" width="19.54296875" customWidth="1"/>
    <col min="12" max="13" width="16.26953125" bestFit="1" customWidth="1"/>
    <col min="14" max="14" width="9.26953125" bestFit="1" customWidth="1"/>
    <col min="15" max="15" width="9" bestFit="1" customWidth="1"/>
    <col min="16" max="18" width="8.1796875" bestFit="1" customWidth="1"/>
    <col min="19" max="19" width="11.26953125" bestFit="1" customWidth="1"/>
    <col min="21" max="21" width="136" customWidth="1"/>
  </cols>
  <sheetData>
    <row r="1" spans="1:21">
      <c r="A1" t="s">
        <v>88</v>
      </c>
      <c r="L1" t="s">
        <v>89</v>
      </c>
    </row>
    <row r="3" spans="1:21">
      <c r="A3" s="1" t="s">
        <v>36</v>
      </c>
      <c r="B3" t="s">
        <v>38</v>
      </c>
      <c r="L3" s="1" t="s">
        <v>36</v>
      </c>
      <c r="M3" t="s">
        <v>90</v>
      </c>
    </row>
    <row r="4" spans="1:21" ht="18.5">
      <c r="A4" s="2" t="s">
        <v>16</v>
      </c>
      <c r="B4" s="3">
        <v>56403066.5</v>
      </c>
      <c r="L4" s="2" t="s">
        <v>18</v>
      </c>
      <c r="M4" s="26">
        <v>143.92138461538468</v>
      </c>
      <c r="U4" s="38" t="s">
        <v>123</v>
      </c>
    </row>
    <row r="5" spans="1:21" ht="18.5">
      <c r="A5" s="2" t="s">
        <v>27</v>
      </c>
      <c r="B5" s="3">
        <v>45941700</v>
      </c>
      <c r="L5" s="2" t="s">
        <v>29</v>
      </c>
      <c r="M5" s="26">
        <v>138.41000000000011</v>
      </c>
      <c r="U5" s="38" t="s">
        <v>124</v>
      </c>
    </row>
    <row r="6" spans="1:21" ht="18.5">
      <c r="A6" s="2" t="s">
        <v>26</v>
      </c>
      <c r="B6" s="3">
        <v>21069000</v>
      </c>
      <c r="L6" s="2" t="s">
        <v>24</v>
      </c>
      <c r="M6" s="26">
        <v>110.82307692307705</v>
      </c>
      <c r="U6" s="38" t="s">
        <v>125</v>
      </c>
    </row>
    <row r="7" spans="1:21" ht="18.5">
      <c r="A7" s="2" t="s">
        <v>21</v>
      </c>
      <c r="B7" s="3">
        <v>2582670</v>
      </c>
      <c r="L7" s="2" t="s">
        <v>30</v>
      </c>
      <c r="M7" s="26">
        <v>-1124.0603846153847</v>
      </c>
      <c r="U7" s="38" t="s">
        <v>126</v>
      </c>
    </row>
    <row r="8" spans="1:21" ht="18.5">
      <c r="A8" s="2" t="s">
        <v>25</v>
      </c>
      <c r="B8" s="3">
        <v>1935162</v>
      </c>
      <c r="L8" s="2" t="s">
        <v>31</v>
      </c>
      <c r="M8" s="26">
        <v>-2445.5269230769218</v>
      </c>
      <c r="U8" s="38" t="s">
        <v>127</v>
      </c>
    </row>
    <row r="9" spans="1:21" ht="18.5">
      <c r="A9" s="2" t="s">
        <v>37</v>
      </c>
      <c r="B9" s="3">
        <v>127931598.5</v>
      </c>
      <c r="L9" s="2" t="s">
        <v>32</v>
      </c>
      <c r="M9" s="26">
        <v>-2517.2158974358977</v>
      </c>
      <c r="U9" s="38" t="s">
        <v>128</v>
      </c>
    </row>
    <row r="10" spans="1:21" ht="18.5">
      <c r="L10" s="2" t="s">
        <v>37</v>
      </c>
      <c r="M10" s="26">
        <v>-5693.6487435897416</v>
      </c>
      <c r="U10" s="38" t="s">
        <v>129</v>
      </c>
    </row>
    <row r="11" spans="1:21" ht="18.5">
      <c r="U11" s="38" t="s">
        <v>130</v>
      </c>
    </row>
    <row r="12" spans="1:21" ht="18.5">
      <c r="U12" s="38" t="s">
        <v>131</v>
      </c>
    </row>
    <row r="18" spans="1:13">
      <c r="L18" t="s">
        <v>91</v>
      </c>
    </row>
    <row r="19" spans="1:13">
      <c r="A19" t="s">
        <v>92</v>
      </c>
    </row>
    <row r="20" spans="1:13">
      <c r="L20" s="1" t="s">
        <v>36</v>
      </c>
      <c r="M20" t="s">
        <v>93</v>
      </c>
    </row>
    <row r="21" spans="1:13">
      <c r="A21" s="1" t="s">
        <v>36</v>
      </c>
      <c r="B21" t="s">
        <v>39</v>
      </c>
      <c r="L21" s="2" t="s">
        <v>94</v>
      </c>
      <c r="M21" s="3">
        <v>65000</v>
      </c>
    </row>
    <row r="22" spans="1:13">
      <c r="A22" s="2" t="s">
        <v>95</v>
      </c>
      <c r="B22" s="3">
        <v>8234367</v>
      </c>
      <c r="L22" s="2" t="s">
        <v>96</v>
      </c>
      <c r="M22" s="3">
        <v>5400</v>
      </c>
    </row>
    <row r="23" spans="1:13">
      <c r="A23" s="2" t="s">
        <v>97</v>
      </c>
      <c r="B23" s="3">
        <v>13034718.5</v>
      </c>
      <c r="L23" s="2" t="s">
        <v>98</v>
      </c>
      <c r="M23" s="3">
        <v>12500</v>
      </c>
    </row>
    <row r="24" spans="1:13">
      <c r="A24" s="2" t="s">
        <v>37</v>
      </c>
      <c r="B24" s="3">
        <v>21269085.5</v>
      </c>
      <c r="L24" s="2" t="s">
        <v>37</v>
      </c>
      <c r="M24" s="3">
        <v>82900</v>
      </c>
    </row>
    <row r="33" spans="1:19">
      <c r="A33" t="s">
        <v>99</v>
      </c>
      <c r="L33" t="s">
        <v>100</v>
      </c>
    </row>
    <row r="35" spans="1:19">
      <c r="A35" s="1" t="s">
        <v>36</v>
      </c>
      <c r="B35" t="s">
        <v>40</v>
      </c>
      <c r="L35" s="1" t="s">
        <v>60</v>
      </c>
      <c r="M35" s="1" t="s">
        <v>53</v>
      </c>
    </row>
    <row r="36" spans="1:19">
      <c r="A36" s="2" t="s">
        <v>94</v>
      </c>
      <c r="B36">
        <v>1510.6125</v>
      </c>
      <c r="L36" s="1" t="s">
        <v>36</v>
      </c>
      <c r="M36" t="s">
        <v>32</v>
      </c>
      <c r="N36" t="s">
        <v>18</v>
      </c>
      <c r="O36" t="s">
        <v>24</v>
      </c>
      <c r="P36" t="s">
        <v>29</v>
      </c>
      <c r="Q36" t="s">
        <v>30</v>
      </c>
      <c r="R36" t="s">
        <v>31</v>
      </c>
      <c r="S36" t="s">
        <v>37</v>
      </c>
    </row>
    <row r="37" spans="1:19">
      <c r="A37" s="2" t="s">
        <v>96</v>
      </c>
      <c r="B37">
        <v>1637.8287499999999</v>
      </c>
      <c r="L37" s="2" t="s">
        <v>25</v>
      </c>
      <c r="M37" s="28">
        <v>1.789828831490721E-2</v>
      </c>
      <c r="N37" s="28">
        <v>2.0472846667940907E-2</v>
      </c>
      <c r="O37" s="28">
        <v>1.7013055072865376E-2</v>
      </c>
      <c r="P37" s="28">
        <v>1.3768514071745763E-2</v>
      </c>
      <c r="Q37" s="28">
        <v>1.0023202409329792E-2</v>
      </c>
      <c r="R37" s="28">
        <v>1.4666054910540993E-2</v>
      </c>
      <c r="S37" s="28">
        <v>1.516591418886256E-2</v>
      </c>
    </row>
    <row r="38" spans="1:19">
      <c r="A38" s="2" t="s">
        <v>98</v>
      </c>
      <c r="B38">
        <v>1685.52</v>
      </c>
      <c r="L38" s="2" t="s">
        <v>26</v>
      </c>
      <c r="M38" s="28">
        <v>0.14895983612562236</v>
      </c>
      <c r="N38" s="28">
        <v>0.23189552861709534</v>
      </c>
      <c r="O38" s="28">
        <v>0.16989652458576121</v>
      </c>
      <c r="P38" s="28">
        <v>0.15957823236840601</v>
      </c>
      <c r="Q38" s="28">
        <v>0.19623155238853354</v>
      </c>
      <c r="R38" s="28">
        <v>0.11215124598797818</v>
      </c>
      <c r="S38" s="28">
        <v>0.16518400786390014</v>
      </c>
    </row>
    <row r="39" spans="1:19">
      <c r="A39" s="2" t="s">
        <v>37</v>
      </c>
      <c r="B39">
        <v>1608.2942857142857</v>
      </c>
      <c r="L39" s="2" t="s">
        <v>16</v>
      </c>
      <c r="M39" s="28">
        <v>0.56025435774380128</v>
      </c>
      <c r="N39" s="28">
        <v>0.44015986691128306</v>
      </c>
      <c r="O39" s="28">
        <v>0.36053586182606356</v>
      </c>
      <c r="P39" s="28">
        <v>0.45082444651240255</v>
      </c>
      <c r="Q39" s="28">
        <v>0.42813132006416721</v>
      </c>
      <c r="R39" s="28">
        <v>0.40151425612304736</v>
      </c>
      <c r="S39" s="28">
        <v>0.44222921495540285</v>
      </c>
    </row>
    <row r="40" spans="1:19">
      <c r="L40" s="2" t="s">
        <v>21</v>
      </c>
      <c r="M40" s="28">
        <v>1.401272461166291E-2</v>
      </c>
      <c r="N40" s="28">
        <v>2.441530820795023E-2</v>
      </c>
      <c r="O40" s="28">
        <v>1.885795504762874E-2</v>
      </c>
      <c r="P40" s="28">
        <v>2.7497664163801269E-2</v>
      </c>
      <c r="Q40" s="28">
        <v>1.4493014420432739E-2</v>
      </c>
      <c r="R40" s="28">
        <v>1.6255222983498015E-2</v>
      </c>
      <c r="S40" s="28">
        <v>2.0061958190274454E-2</v>
      </c>
    </row>
    <row r="41" spans="1:19">
      <c r="L41" s="2" t="s">
        <v>27</v>
      </c>
      <c r="M41" s="28">
        <v>0.25887479320400641</v>
      </c>
      <c r="N41" s="28">
        <v>0.28305644959573051</v>
      </c>
      <c r="O41" s="28">
        <v>0.43369660346768102</v>
      </c>
      <c r="P41" s="28">
        <v>0.34833114288364436</v>
      </c>
      <c r="Q41" s="28">
        <v>0.35112091071753665</v>
      </c>
      <c r="R41" s="28">
        <v>0.4554132199949355</v>
      </c>
      <c r="S41" s="28">
        <v>0.35735890480155996</v>
      </c>
    </row>
    <row r="42" spans="1:19">
      <c r="L42" s="2" t="s">
        <v>37</v>
      </c>
      <c r="M42" s="26">
        <v>1</v>
      </c>
      <c r="N42" s="26">
        <v>1</v>
      </c>
      <c r="O42" s="26">
        <v>1</v>
      </c>
      <c r="P42" s="26">
        <v>1</v>
      </c>
      <c r="Q42" s="26">
        <v>1</v>
      </c>
      <c r="R42" s="26">
        <v>1</v>
      </c>
      <c r="S42" s="26">
        <v>1</v>
      </c>
    </row>
  </sheetData>
  <pageMargins left="0.7" right="0.7" top="0.75" bottom="0.75" header="0.3" footer="0.3"/>
  <drawing r:id="rId7"/>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245EE-F428-4701-A7A9-B3CA6BAAFBD8}">
  <dimension ref="I2:K2"/>
  <sheetViews>
    <sheetView zoomScale="44" workbookViewId="0">
      <selection activeCell="I23" sqref="I23"/>
    </sheetView>
  </sheetViews>
  <sheetFormatPr defaultColWidth="9.1796875" defaultRowHeight="14.5"/>
  <cols>
    <col min="1" max="30" width="9.1796875" style="32"/>
    <col min="31" max="31" width="9.1796875" style="32" customWidth="1"/>
    <col min="32" max="16384" width="9.1796875" style="32"/>
  </cols>
  <sheetData>
    <row r="2" spans="9:11" s="32" customFormat="1" ht="26">
      <c r="I2" s="30"/>
      <c r="J2" s="31"/>
      <c r="K2" s="31"/>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Financial data</vt:lpstr>
      <vt:lpstr>ques- 1 to 6</vt:lpstr>
      <vt:lpstr>ques- 7 to 12</vt:lpstr>
      <vt:lpstr>ques - 13 to 18</vt:lpstr>
      <vt:lpstr>ques - 19 to 24</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Patrick Baumgartner</dc:creator>
  <cp:lastModifiedBy>kalyani chouhan</cp:lastModifiedBy>
  <dcterms:created xsi:type="dcterms:W3CDTF">2014-01-28T02:45:41Z</dcterms:created>
  <dcterms:modified xsi:type="dcterms:W3CDTF">2026-03-17T06:25:58Z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icrosoft.ReportingServices.InteractiveReport.Excel.SheetName">
    <vt:i4>2</vt:i4>
  </property>
  <property fmtid="{D5CDD505-2E9C-101B-9397-08002B2CF9AE}" pid="3" name="ContentTypeId">
    <vt:lpwstr>0x0101002914170AD08CD84791A27D153F5B634B</vt:lpwstr>
  </property>
</Properties>
</file>