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esktop\financial statements\"/>
    </mc:Choice>
  </mc:AlternateContent>
  <xr:revisionPtr revIDLastSave="0" documentId="8_{56FE79DB-1E50-455F-864F-8466FD6EE083}" xr6:coauthVersionLast="47" xr6:coauthVersionMax="47" xr10:uidLastSave="{00000000-0000-0000-0000-000000000000}"/>
  <bookViews>
    <workbookView xWindow="-108" yWindow="-108" windowWidth="23256" windowHeight="12456" xr2:uid="{6DD16965-EA2A-4A95-AA7F-90B8239CE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I49" i="1"/>
  <c r="E55" i="1"/>
  <c r="J49" i="1" s="1"/>
  <c r="I48" i="1"/>
  <c r="I47" i="1"/>
  <c r="J47" i="1"/>
  <c r="J46" i="1"/>
  <c r="I46" i="1"/>
  <c r="D55" i="1"/>
  <c r="D54" i="1"/>
  <c r="J41" i="1"/>
  <c r="I41" i="1"/>
  <c r="J39" i="1"/>
  <c r="I39" i="1"/>
  <c r="J40" i="1"/>
  <c r="I40" i="1"/>
  <c r="J26" i="1"/>
  <c r="I26" i="1"/>
  <c r="J34" i="1"/>
  <c r="I34" i="1"/>
  <c r="J33" i="1"/>
  <c r="I33" i="1"/>
  <c r="J32" i="1"/>
  <c r="I32" i="1"/>
  <c r="J31" i="1"/>
  <c r="I31" i="1"/>
  <c r="T17" i="1"/>
  <c r="S17" i="1"/>
  <c r="T25" i="1"/>
  <c r="S25" i="1"/>
  <c r="J25" i="1"/>
  <c r="J24" i="1"/>
  <c r="I25" i="1"/>
  <c r="I24" i="1"/>
  <c r="J23" i="1"/>
  <c r="I23" i="1"/>
  <c r="J48" i="1" l="1"/>
</calcChain>
</file>

<file path=xl/sharedStrings.xml><?xml version="1.0" encoding="utf-8"?>
<sst xmlns="http://schemas.openxmlformats.org/spreadsheetml/2006/main" count="93" uniqueCount="80">
  <si>
    <t>Sales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</si>
  <si>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</si>
  <si>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</si>
  <si>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</si>
  <si>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</si>
  <si>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</si>
  <si>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</si>
  <si>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</si>
  <si>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HBL ENGINEERING LTD</t>
  </si>
  <si>
    <t xml:space="preserve">STATEMENT OF PROFIT AND LOSS </t>
  </si>
  <si>
    <t>Equity Share Capital</t>
  </si>
  <si>
    <t>Reserves</t>
  </si>
  <si>
    <t>Borrowings</t>
  </si>
  <si>
    <t>Total</t>
  </si>
  <si>
    <t>Capital Work in Progress</t>
  </si>
  <si>
    <t>Investments</t>
  </si>
  <si>
    <t>Fixed Assets</t>
  </si>
  <si>
    <t>Particulars</t>
  </si>
  <si>
    <t>Current Liabilities</t>
  </si>
  <si>
    <t>STATEMENT OF FINANCIAL POSITION</t>
  </si>
  <si>
    <t xml:space="preserve">CALCULATION OF RATIOS </t>
  </si>
  <si>
    <t>PARTICULAR</t>
  </si>
  <si>
    <t xml:space="preserve">FORMULA </t>
  </si>
  <si>
    <t>-</t>
  </si>
  <si>
    <t>PROFITABILITY RATIOS</t>
  </si>
  <si>
    <t>Revenue</t>
  </si>
  <si>
    <t>Operatinng Profit margin</t>
  </si>
  <si>
    <t>Net Profit margin</t>
  </si>
  <si>
    <t>Return on Capital employed</t>
  </si>
  <si>
    <t>(Operating Profit / Revenue) × 100</t>
  </si>
  <si>
    <t>(Net Profit / Revenue) × 100</t>
  </si>
  <si>
    <t xml:space="preserve"> (Operating Profit / Capital Employed) × 100</t>
  </si>
  <si>
    <t>capital employed =</t>
  </si>
  <si>
    <t>LIQUIDITY RATIOS</t>
  </si>
  <si>
    <t>Current Ratio</t>
  </si>
  <si>
    <t>Quick Ratio (Acid Test)</t>
  </si>
  <si>
    <t>CURRENT ASSETS</t>
  </si>
  <si>
    <t>Current Assets(wn1)</t>
  </si>
  <si>
    <t>WN1</t>
  </si>
  <si>
    <t>WN2</t>
  </si>
  <si>
    <t>CURRENT LIABILITIES</t>
  </si>
  <si>
    <t>Trade Payables</t>
  </si>
  <si>
    <t>Advance from Customers</t>
  </si>
  <si>
    <t>Other liability items</t>
  </si>
  <si>
    <t>Receivable collection period</t>
  </si>
  <si>
    <t>payable payment period</t>
  </si>
  <si>
    <t xml:space="preserve"> Current Assets / Current Liabilities</t>
  </si>
  <si>
    <t>Inventories</t>
  </si>
  <si>
    <t>Trade receivables</t>
  </si>
  <si>
    <t>Cash Equivalents</t>
  </si>
  <si>
    <t>Loans n Advances</t>
  </si>
  <si>
    <t>Other asset items</t>
  </si>
  <si>
    <t>TOTAL</t>
  </si>
  <si>
    <t>(Receivables / Revenue) × 365</t>
  </si>
  <si>
    <t>(Payables / Purchases) × 365</t>
  </si>
  <si>
    <t>Expenses(WN1)</t>
  </si>
  <si>
    <t>(Current Assets – fictitious assets) / Current Liabilities</t>
  </si>
  <si>
    <t>GEARING RATIO</t>
  </si>
  <si>
    <t>Debt to Equity Ratio</t>
  </si>
  <si>
    <t xml:space="preserve">Gearing Ratio </t>
  </si>
  <si>
    <t>Interest Coverage Ratio</t>
  </si>
  <si>
    <t xml:space="preserve"> Total Debt / Total Equity</t>
  </si>
  <si>
    <t xml:space="preserve"> Operating Profit / Finance Cost</t>
  </si>
  <si>
    <t>(Long-term Debt / (Equity + Long-term Debt)) × 100</t>
  </si>
  <si>
    <t xml:space="preserve">Earnings Per Share (EPS) </t>
  </si>
  <si>
    <t xml:space="preserve">Price to Earnings Ratio (P/E) </t>
  </si>
  <si>
    <t>Dividend Cover</t>
  </si>
  <si>
    <t>Dividend Yield</t>
  </si>
  <si>
    <t>Net Profit After Tax / Number of Ordinary Shares</t>
  </si>
  <si>
    <t>(Dividend per Share / Market Price per Share) × 100</t>
  </si>
  <si>
    <t xml:space="preserve"> EPS / Dividend per Share</t>
  </si>
  <si>
    <t xml:space="preserve"> Market Price per Share / EPS</t>
  </si>
  <si>
    <t>NO OF SHARES</t>
  </si>
  <si>
    <t>SHARE PRICE</t>
  </si>
  <si>
    <t>DIVIDENDS</t>
  </si>
  <si>
    <t>DIVIDEND PER SHARE</t>
  </si>
  <si>
    <t>Assets</t>
  </si>
  <si>
    <t xml:space="preserve">Equity  </t>
  </si>
  <si>
    <t>particulars</t>
  </si>
  <si>
    <t>WORKING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</si>
</sst>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72" formatCode="_ * #,##0_ ;_ * \-#,##0_ ;_ * &quot;-&quot;??_ ;_ @_ "/>
    <numFmt numFmtId="174" formatCode="0.0%"/>
    <numFmt numFmtId="178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C00000"/>
      <name val="Calibri"/>
      <family val="2"/>
      <scheme val="minor"/>
    </font>
    <font>
      <sz val="11"/>
      <color rgb="FF22222F"/>
      <name val="Arial"/>
      <family val="2"/>
    </font>
    <font>
      <sz val="10"/>
      <color rgb="FF0A0A0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43" fontId="4" fillId="0" borderId="0" xfId="1" applyFont="1" applyFill="1" applyBorder="1"/>
    <xf numFmtId="43" fontId="3" fillId="0" borderId="0" xfId="1" applyFont="1" applyFill="1" applyBorder="1"/>
    <xf numFmtId="0" fontId="2" fillId="0" borderId="0" xfId="0" applyFont="1"/>
    <xf numFmtId="43" fontId="4" fillId="0" borderId="3" xfId="1" applyFont="1" applyFill="1" applyBorder="1"/>
    <xf numFmtId="0" fontId="2" fillId="0" borderId="4" xfId="0" applyFont="1" applyBorder="1"/>
    <xf numFmtId="43" fontId="4" fillId="0" borderId="4" xfId="1" applyFont="1" applyFill="1" applyBorder="1"/>
    <xf numFmtId="0" fontId="0" fillId="0" borderId="0" xfId="0" applyAlignment="1">
      <alignment horizontal="center"/>
    </xf>
    <xf numFmtId="43" fontId="9" fillId="0" borderId="0" xfId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4" borderId="0" xfId="0" applyFont="1" applyFill="1" applyAlignment="1">
      <alignment horizontal="center"/>
    </xf>
    <xf numFmtId="43" fontId="0" fillId="0" borderId="0" xfId="0" applyNumberFormat="1"/>
    <xf numFmtId="0" fontId="2" fillId="4" borderId="0" xfId="0" applyFont="1" applyFill="1" applyAlignment="1"/>
    <xf numFmtId="0" fontId="2" fillId="4" borderId="0" xfId="0" applyFont="1" applyFill="1" applyAlignment="1"/>
    <xf numFmtId="0" fontId="0" fillId="0" borderId="0" xfId="0" applyFill="1" applyBorder="1" applyAlignme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9" fontId="0" fillId="0" borderId="0" xfId="2" applyFont="1"/>
    <xf numFmtId="172" fontId="0" fillId="0" borderId="0" xfId="0" applyNumberFormat="1"/>
    <xf numFmtId="0" fontId="0" fillId="0" borderId="0" xfId="0" applyFill="1" applyBorder="1" applyAlignment="1"/>
    <xf numFmtId="0" fontId="5" fillId="4" borderId="0" xfId="0" applyFont="1" applyFill="1"/>
    <xf numFmtId="0" fontId="6" fillId="4" borderId="0" xfId="0" applyFont="1" applyFill="1"/>
    <xf numFmtId="0" fontId="5" fillId="4" borderId="0" xfId="0" applyFont="1" applyFill="1" applyAlignment="1"/>
    <xf numFmtId="1" fontId="0" fillId="0" borderId="0" xfId="0" applyNumberFormat="1" applyFill="1"/>
    <xf numFmtId="1" fontId="0" fillId="2" borderId="0" xfId="0" applyNumberFormat="1" applyFill="1"/>
    <xf numFmtId="0" fontId="0" fillId="0" borderId="0" xfId="0" applyFill="1"/>
    <xf numFmtId="172" fontId="0" fillId="0" borderId="0" xfId="0" applyNumberFormat="1" applyFill="1"/>
    <xf numFmtId="2" fontId="0" fillId="0" borderId="0" xfId="2" applyNumberFormat="1" applyFont="1"/>
    <xf numFmtId="1" fontId="0" fillId="0" borderId="0" xfId="2" applyNumberFormat="1" applyFont="1"/>
    <xf numFmtId="174" fontId="0" fillId="0" borderId="0" xfId="2" applyNumberFormat="1" applyFont="1"/>
    <xf numFmtId="44" fontId="13" fillId="0" borderId="0" xfId="0" applyNumberFormat="1" applyFont="1"/>
    <xf numFmtId="8" fontId="0" fillId="0" borderId="0" xfId="0" applyNumberFormat="1"/>
    <xf numFmtId="0" fontId="2" fillId="4" borderId="0" xfId="0" applyFont="1" applyFill="1"/>
    <xf numFmtId="178" fontId="0" fillId="0" borderId="0" xfId="2" applyNumberFormat="1" applyFont="1"/>
    <xf numFmtId="0" fontId="5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43" fontId="4" fillId="0" borderId="2" xfId="1" applyFont="1" applyFill="1" applyBorder="1" applyAlignment="1">
      <alignment horizontal="center"/>
    </xf>
    <xf numFmtId="43" fontId="10" fillId="0" borderId="2" xfId="1" applyFont="1" applyFill="1" applyBorder="1" applyAlignment="1">
      <alignment horizontal="center"/>
    </xf>
    <xf numFmtId="0" fontId="2" fillId="0" borderId="2" xfId="0" applyFont="1" applyBorder="1"/>
    <xf numFmtId="0" fontId="8" fillId="0" borderId="0" xfId="0" applyFont="1" applyBorder="1"/>
    <xf numFmtId="0" fontId="8" fillId="0" borderId="3" xfId="0" applyFont="1" applyBorder="1"/>
    <xf numFmtId="0" fontId="12" fillId="0" borderId="0" xfId="0" applyFont="1"/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0" fontId="6" fillId="2" borderId="0" xfId="0" applyFont="1" applyFill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E068-B9DB-4141-9C65-CD2420BF621C}">
  <dimension ref="B1:T55"/>
  <sheetViews>
    <sheetView tabSelected="1" workbookViewId="0">
      <selection activeCell="M44" sqref="M44"/>
    </sheetView>
  </sheetViews>
  <sheetFormatPr defaultRowHeight="14.4" x14ac:dyDescent="0.3"/>
  <cols>
    <col min="11" max="11" width="10.5546875" customWidth="1"/>
  </cols>
  <sheetData>
    <row r="1" spans="2:20" x14ac:dyDescent="0.3">
      <c r="F1" s="12" t="s">
        <v>8</v>
      </c>
      <c r="G1" s="12"/>
      <c r="H1" s="12"/>
    </row>
    <row r="3" spans="2:20" x14ac:dyDescent="0.3">
      <c r="I3" s="10" t="s">
        <v>19</v>
      </c>
      <c r="J3" s="10"/>
      <c r="K3" s="10"/>
      <c r="L3" s="10"/>
      <c r="M3" s="10"/>
      <c r="N3" s="10"/>
    </row>
    <row r="4" spans="2:20" x14ac:dyDescent="0.3">
      <c r="B4" s="10" t="s">
        <v>9</v>
      </c>
      <c r="C4" s="10"/>
      <c r="D4" s="10"/>
      <c r="E4" s="10"/>
      <c r="F4" s="10"/>
      <c r="I4" s="41" t="s">
        <v>17</v>
      </c>
      <c r="J4" s="41"/>
      <c r="K4" s="41"/>
      <c r="L4" s="41"/>
      <c r="M4" s="13">
        <v>2024</v>
      </c>
      <c r="N4" s="13">
        <v>2025</v>
      </c>
      <c r="P4" s="12" t="s">
        <v>79</v>
      </c>
      <c r="Q4" s="12"/>
    </row>
    <row r="5" spans="2:20" x14ac:dyDescent="0.3">
      <c r="B5" s="41" t="s">
        <v>17</v>
      </c>
      <c r="C5" s="41"/>
      <c r="D5" s="41"/>
      <c r="E5" s="13">
        <v>2024</v>
      </c>
      <c r="F5" s="13">
        <v>2025</v>
      </c>
      <c r="I5" s="49" t="s">
        <v>77</v>
      </c>
      <c r="J5" s="49"/>
      <c r="K5" s="49"/>
      <c r="L5" s="49"/>
    </row>
    <row r="6" spans="2:20" x14ac:dyDescent="0.3">
      <c r="B6" s="42" t="s">
        <v>0</v>
      </c>
      <c r="C6" s="42"/>
      <c r="D6" s="42"/>
      <c r="E6" s="1">
        <v>2233.36</v>
      </c>
      <c r="F6" s="1">
        <v>1967.2</v>
      </c>
      <c r="I6" s="14" t="s">
        <v>10</v>
      </c>
      <c r="J6" s="14"/>
      <c r="K6" s="14"/>
      <c r="L6" s="14"/>
      <c r="M6" s="8">
        <v>27.72</v>
      </c>
      <c r="N6" s="8">
        <v>27.72</v>
      </c>
    </row>
    <row r="7" spans="2:20" x14ac:dyDescent="0.3">
      <c r="B7" s="43" t="s">
        <v>55</v>
      </c>
      <c r="C7" s="43"/>
      <c r="D7" s="43"/>
      <c r="E7" s="2">
        <v>1809.9000000000003</v>
      </c>
      <c r="F7" s="2">
        <v>1575.16</v>
      </c>
      <c r="I7" s="14" t="s">
        <v>11</v>
      </c>
      <c r="J7" s="14"/>
      <c r="K7" s="14"/>
      <c r="L7" s="14"/>
      <c r="M7" s="8">
        <v>1177.6199999999999</v>
      </c>
      <c r="N7" s="8">
        <v>1430.6</v>
      </c>
      <c r="P7" s="55" t="s">
        <v>78</v>
      </c>
      <c r="Q7" s="56"/>
      <c r="R7" s="31">
        <v>2024</v>
      </c>
      <c r="S7" s="31">
        <v>2025</v>
      </c>
    </row>
    <row r="8" spans="2:20" x14ac:dyDescent="0.3">
      <c r="B8" s="44" t="s">
        <v>1</v>
      </c>
      <c r="C8" s="44"/>
      <c r="D8" s="44"/>
      <c r="E8" s="4">
        <v>423.45999999999981</v>
      </c>
      <c r="F8" s="4">
        <v>392.03999999999996</v>
      </c>
      <c r="I8" s="14" t="s">
        <v>12</v>
      </c>
      <c r="J8" s="14"/>
      <c r="K8" s="14"/>
      <c r="L8" s="14"/>
      <c r="M8" s="8">
        <v>55.75</v>
      </c>
      <c r="N8" s="8">
        <v>62.55</v>
      </c>
      <c r="P8" s="14" t="s">
        <v>32</v>
      </c>
      <c r="Q8" s="14"/>
      <c r="R8" s="25">
        <v>1261.0899999999999</v>
      </c>
      <c r="S8" s="25">
        <v>1520.8700000000001</v>
      </c>
    </row>
    <row r="9" spans="2:20" x14ac:dyDescent="0.3">
      <c r="B9" s="14" t="s">
        <v>2</v>
      </c>
      <c r="C9" s="14"/>
      <c r="D9" s="14"/>
      <c r="E9" s="2">
        <v>7.52</v>
      </c>
      <c r="F9" s="2">
        <v>25.11</v>
      </c>
      <c r="I9" s="43" t="s">
        <v>18</v>
      </c>
      <c r="J9" s="43"/>
      <c r="K9" s="43"/>
      <c r="L9" s="43"/>
      <c r="M9" s="8">
        <v>362.68</v>
      </c>
      <c r="N9" s="8">
        <v>416.55</v>
      </c>
      <c r="P9" s="32"/>
      <c r="Q9" s="32"/>
      <c r="R9" s="32"/>
      <c r="S9" s="32"/>
    </row>
    <row r="10" spans="2:20" x14ac:dyDescent="0.3">
      <c r="B10" s="14" t="s">
        <v>3</v>
      </c>
      <c r="C10" s="14"/>
      <c r="D10" s="14"/>
      <c r="E10" s="2">
        <v>41.26</v>
      </c>
      <c r="F10" s="2">
        <v>44.19</v>
      </c>
      <c r="I10" s="48" t="s">
        <v>13</v>
      </c>
      <c r="J10" s="48"/>
      <c r="K10" s="48"/>
      <c r="L10" s="48"/>
      <c r="M10" s="46">
        <v>1623.77</v>
      </c>
      <c r="N10" s="46">
        <v>1937.42</v>
      </c>
      <c r="P10" s="10" t="s">
        <v>38</v>
      </c>
      <c r="Q10" s="10"/>
      <c r="R10" s="10"/>
      <c r="S10" s="10"/>
      <c r="T10" s="10"/>
    </row>
    <row r="11" spans="2:20" x14ac:dyDescent="0.3">
      <c r="B11" s="43" t="s">
        <v>4</v>
      </c>
      <c r="C11" s="43"/>
      <c r="D11" s="43"/>
      <c r="E11" s="2">
        <v>12.94</v>
      </c>
      <c r="F11" s="2">
        <v>13.02</v>
      </c>
      <c r="I11" s="50" t="s">
        <v>76</v>
      </c>
      <c r="J11" s="50"/>
      <c r="K11" s="50"/>
      <c r="L11" s="50"/>
      <c r="M11" s="9"/>
      <c r="N11" s="9"/>
      <c r="P11" s="29" t="s">
        <v>36</v>
      </c>
      <c r="Q11" s="29"/>
      <c r="R11" s="29"/>
      <c r="S11" s="28">
        <v>2024</v>
      </c>
      <c r="T11" s="28">
        <v>2025</v>
      </c>
    </row>
    <row r="12" spans="2:20" x14ac:dyDescent="0.3">
      <c r="B12" s="44" t="s">
        <v>5</v>
      </c>
      <c r="C12" s="44"/>
      <c r="D12" s="44"/>
      <c r="E12" s="4">
        <v>376.78</v>
      </c>
      <c r="F12" s="4">
        <v>359.94</v>
      </c>
      <c r="I12" s="14" t="s">
        <v>16</v>
      </c>
      <c r="J12" s="14"/>
      <c r="K12" s="14"/>
      <c r="L12" s="14"/>
      <c r="M12" s="8">
        <v>345.18</v>
      </c>
      <c r="N12" s="8">
        <v>383.6</v>
      </c>
      <c r="P12" s="51" t="s">
        <v>47</v>
      </c>
      <c r="Q12" s="51"/>
      <c r="R12" s="51"/>
      <c r="S12">
        <v>429</v>
      </c>
      <c r="T12">
        <v>521</v>
      </c>
    </row>
    <row r="13" spans="2:20" x14ac:dyDescent="0.3">
      <c r="B13" s="43" t="s">
        <v>6</v>
      </c>
      <c r="C13" s="43"/>
      <c r="D13" s="43"/>
      <c r="E13" s="2">
        <v>96.43</v>
      </c>
      <c r="F13" s="2">
        <v>97.37</v>
      </c>
      <c r="I13" s="14" t="s">
        <v>14</v>
      </c>
      <c r="J13" s="14"/>
      <c r="K13" s="14"/>
      <c r="L13" s="14"/>
      <c r="M13" s="8">
        <v>17.989999999999998</v>
      </c>
      <c r="N13" s="8">
        <v>68.180000000000007</v>
      </c>
      <c r="P13" s="51" t="s">
        <v>48</v>
      </c>
      <c r="Q13" s="51"/>
      <c r="R13" s="51"/>
      <c r="S13">
        <v>386</v>
      </c>
      <c r="T13">
        <v>386</v>
      </c>
    </row>
    <row r="14" spans="2:20" ht="15" thickBot="1" x14ac:dyDescent="0.35">
      <c r="B14" s="45" t="s">
        <v>7</v>
      </c>
      <c r="C14" s="45"/>
      <c r="D14" s="45"/>
      <c r="E14" s="6">
        <v>280.89</v>
      </c>
      <c r="F14" s="6">
        <v>276.92</v>
      </c>
      <c r="I14" s="14" t="s">
        <v>15</v>
      </c>
      <c r="J14" s="14"/>
      <c r="K14" s="14"/>
      <c r="L14" s="14"/>
      <c r="M14" s="8">
        <v>93.25</v>
      </c>
      <c r="N14" s="8">
        <v>265.62</v>
      </c>
      <c r="P14" s="51" t="s">
        <v>49</v>
      </c>
      <c r="Q14" s="51"/>
      <c r="R14" s="51"/>
      <c r="S14">
        <v>232</v>
      </c>
      <c r="T14">
        <v>137</v>
      </c>
    </row>
    <row r="15" spans="2:20" ht="15" thickTop="1" x14ac:dyDescent="0.3">
      <c r="I15" s="43" t="s">
        <v>37</v>
      </c>
      <c r="J15" s="43"/>
      <c r="K15" s="43"/>
      <c r="L15" s="43"/>
      <c r="M15" s="8">
        <v>1167.3499999999999</v>
      </c>
      <c r="N15" s="8">
        <v>1220.02</v>
      </c>
      <c r="P15" s="51" t="s">
        <v>50</v>
      </c>
      <c r="Q15" s="51"/>
      <c r="R15" s="51"/>
      <c r="S15">
        <v>23</v>
      </c>
      <c r="T15">
        <v>55</v>
      </c>
    </row>
    <row r="16" spans="2:20" x14ac:dyDescent="0.3">
      <c r="I16" s="48" t="s">
        <v>13</v>
      </c>
      <c r="J16" s="48"/>
      <c r="K16" s="48"/>
      <c r="L16" s="48"/>
      <c r="M16" s="47">
        <v>1623.77</v>
      </c>
      <c r="N16" s="47">
        <v>1937.42</v>
      </c>
      <c r="P16" s="52" t="s">
        <v>51</v>
      </c>
      <c r="Q16" s="52"/>
      <c r="R16" s="52"/>
      <c r="S16">
        <v>98</v>
      </c>
      <c r="T16">
        <v>121</v>
      </c>
    </row>
    <row r="17" spans="2:20" ht="15" thickBot="1" x14ac:dyDescent="0.35">
      <c r="P17" s="45" t="s">
        <v>52</v>
      </c>
      <c r="Q17" s="45"/>
      <c r="R17" s="45"/>
      <c r="S17" s="5">
        <f>SUM(S12:S16)</f>
        <v>1168</v>
      </c>
      <c r="T17" s="5">
        <f>SUM(T12:T16)</f>
        <v>1220</v>
      </c>
    </row>
    <row r="18" spans="2:20" ht="15" thickTop="1" x14ac:dyDescent="0.3">
      <c r="I18" s="32"/>
      <c r="J18" s="32"/>
      <c r="K18" s="30"/>
      <c r="L18" s="30"/>
    </row>
    <row r="19" spans="2:20" x14ac:dyDescent="0.3">
      <c r="I19" s="32"/>
      <c r="J19" s="32"/>
      <c r="K19" s="33"/>
      <c r="L19" s="33"/>
    </row>
    <row r="20" spans="2:20" x14ac:dyDescent="0.3">
      <c r="B20" s="11" t="s">
        <v>20</v>
      </c>
      <c r="P20" s="10" t="s">
        <v>39</v>
      </c>
      <c r="Q20" s="10"/>
      <c r="R20" s="10"/>
      <c r="S20" s="10"/>
      <c r="T20" s="10"/>
    </row>
    <row r="21" spans="2:20" x14ac:dyDescent="0.3">
      <c r="B21" s="12" t="s">
        <v>24</v>
      </c>
      <c r="C21" s="12"/>
      <c r="D21" s="12"/>
      <c r="E21" s="12"/>
      <c r="F21" s="12"/>
      <c r="G21" s="12"/>
      <c r="H21" s="12"/>
      <c r="I21" s="12"/>
      <c r="J21" s="12"/>
      <c r="P21" s="29" t="s">
        <v>40</v>
      </c>
      <c r="Q21" s="29"/>
      <c r="R21" s="29"/>
      <c r="S21" s="27">
        <v>2024</v>
      </c>
      <c r="T21" s="27">
        <v>2025</v>
      </c>
    </row>
    <row r="22" spans="2:20" x14ac:dyDescent="0.3">
      <c r="B22" s="20" t="s">
        <v>21</v>
      </c>
      <c r="C22" s="20"/>
      <c r="D22" s="20"/>
      <c r="E22" s="20" t="s">
        <v>22</v>
      </c>
      <c r="F22" s="20"/>
      <c r="G22" s="20"/>
      <c r="H22" s="20"/>
      <c r="I22" s="17">
        <v>2024</v>
      </c>
      <c r="J22" s="17">
        <v>2025</v>
      </c>
      <c r="M22" s="3"/>
      <c r="P22" s="53" t="s">
        <v>41</v>
      </c>
      <c r="Q22" s="53"/>
      <c r="R22" s="53"/>
      <c r="S22">
        <v>129</v>
      </c>
      <c r="T22">
        <v>179</v>
      </c>
    </row>
    <row r="23" spans="2:20" x14ac:dyDescent="0.3">
      <c r="B23" s="15" t="s">
        <v>25</v>
      </c>
      <c r="C23" s="15"/>
      <c r="D23" s="15"/>
      <c r="E23" s="7" t="s">
        <v>23</v>
      </c>
      <c r="F23" s="7"/>
      <c r="G23" s="7"/>
      <c r="H23" s="7"/>
      <c r="I23" s="18">
        <f>E6</f>
        <v>2233.36</v>
      </c>
      <c r="J23" s="18">
        <f>F6</f>
        <v>1967.2</v>
      </c>
      <c r="P23" s="53" t="s">
        <v>42</v>
      </c>
      <c r="Q23" s="53"/>
      <c r="R23" s="53"/>
      <c r="S23">
        <v>48</v>
      </c>
      <c r="T23" t="s">
        <v>23</v>
      </c>
    </row>
    <row r="24" spans="2:20" x14ac:dyDescent="0.3">
      <c r="B24" s="15" t="s">
        <v>26</v>
      </c>
      <c r="C24" s="15"/>
      <c r="D24" s="15"/>
      <c r="E24" s="15" t="s">
        <v>29</v>
      </c>
      <c r="F24" s="15"/>
      <c r="G24" s="15"/>
      <c r="H24" s="15"/>
      <c r="I24" s="24">
        <f>E8/E6</f>
        <v>0.18960669126338781</v>
      </c>
      <c r="J24" s="24">
        <f>F8/F6</f>
        <v>0.19928832858885723</v>
      </c>
      <c r="M24" s="3"/>
      <c r="P24" s="54" t="s">
        <v>43</v>
      </c>
      <c r="Q24" s="54"/>
      <c r="R24" s="54"/>
      <c r="S24">
        <v>186</v>
      </c>
      <c r="T24">
        <v>237</v>
      </c>
    </row>
    <row r="25" spans="2:20" ht="15" thickBot="1" x14ac:dyDescent="0.35">
      <c r="B25" s="21" t="s">
        <v>27</v>
      </c>
      <c r="C25" s="21"/>
      <c r="D25" s="21"/>
      <c r="E25" s="15" t="s">
        <v>30</v>
      </c>
      <c r="F25" s="15"/>
      <c r="G25" s="15"/>
      <c r="H25" s="15"/>
      <c r="I25" s="24">
        <f>E14/E6</f>
        <v>0.12577014005802914</v>
      </c>
      <c r="J25" s="24">
        <f>F14/F6</f>
        <v>0.14076860512403416</v>
      </c>
      <c r="P25" s="45" t="s">
        <v>52</v>
      </c>
      <c r="Q25" s="45"/>
      <c r="R25" s="45"/>
      <c r="S25" s="5">
        <f>SUM(S22:S24)</f>
        <v>363</v>
      </c>
      <c r="T25" s="5">
        <f>SUM(T22:T24)</f>
        <v>416</v>
      </c>
    </row>
    <row r="26" spans="2:20" ht="15" thickTop="1" x14ac:dyDescent="0.3">
      <c r="B26" s="21" t="s">
        <v>28</v>
      </c>
      <c r="C26" s="21"/>
      <c r="D26" s="21"/>
      <c r="E26" s="15" t="s">
        <v>31</v>
      </c>
      <c r="F26" s="15"/>
      <c r="G26" s="15"/>
      <c r="H26" s="15"/>
      <c r="I26" s="24">
        <f>E8/R8</f>
        <v>0.33578888104734778</v>
      </c>
      <c r="J26" s="24">
        <f>F8/S8</f>
        <v>0.25777351121397618</v>
      </c>
      <c r="M26" s="3"/>
    </row>
    <row r="27" spans="2:20" x14ac:dyDescent="0.3">
      <c r="B27" s="14"/>
      <c r="C27" s="14"/>
      <c r="D27" s="14"/>
      <c r="E27" s="16"/>
      <c r="F27" s="16"/>
      <c r="G27" s="16"/>
      <c r="H27" s="16"/>
      <c r="M27" s="23"/>
    </row>
    <row r="28" spans="2:20" x14ac:dyDescent="0.3">
      <c r="B28" s="14"/>
      <c r="C28" s="14"/>
      <c r="D28" s="14"/>
      <c r="E28" s="14"/>
      <c r="F28" s="14"/>
      <c r="G28" s="14"/>
      <c r="H28" s="14"/>
    </row>
    <row r="29" spans="2:20" x14ac:dyDescent="0.3">
      <c r="B29" s="12" t="s">
        <v>33</v>
      </c>
      <c r="C29" s="12"/>
      <c r="D29" s="12"/>
      <c r="E29" s="12"/>
      <c r="F29" s="12"/>
      <c r="G29" s="12"/>
      <c r="H29" s="12"/>
      <c r="I29" s="12"/>
      <c r="J29" s="12"/>
    </row>
    <row r="30" spans="2:20" x14ac:dyDescent="0.3">
      <c r="B30" s="20" t="s">
        <v>21</v>
      </c>
      <c r="C30" s="20"/>
      <c r="D30" s="20"/>
      <c r="E30" s="20" t="s">
        <v>22</v>
      </c>
      <c r="F30" s="20"/>
      <c r="G30" s="20"/>
      <c r="H30" s="20"/>
      <c r="I30" s="17">
        <v>2024</v>
      </c>
      <c r="J30" s="17">
        <v>2025</v>
      </c>
    </row>
    <row r="31" spans="2:20" x14ac:dyDescent="0.3">
      <c r="B31" s="15" t="s">
        <v>34</v>
      </c>
      <c r="C31" s="15"/>
      <c r="D31" s="15"/>
      <c r="E31" s="15" t="s">
        <v>46</v>
      </c>
      <c r="F31" s="15"/>
      <c r="G31" s="15"/>
      <c r="H31" s="15"/>
      <c r="I31" s="18">
        <f>M15/M9</f>
        <v>3.2186776221462443</v>
      </c>
      <c r="J31" s="18">
        <f>N15/N9</f>
        <v>2.9288680830632576</v>
      </c>
    </row>
    <row r="32" spans="2:20" x14ac:dyDescent="0.3">
      <c r="B32" s="15" t="s">
        <v>35</v>
      </c>
      <c r="C32" s="15"/>
      <c r="D32" s="15"/>
      <c r="E32" s="15" t="s">
        <v>56</v>
      </c>
      <c r="F32" s="15"/>
      <c r="G32" s="15"/>
      <c r="H32" s="15"/>
      <c r="I32" s="34">
        <f>(S17-S15)/S25</f>
        <v>3.1542699724517904</v>
      </c>
      <c r="J32" s="34">
        <f>(T17-T15)/T25</f>
        <v>2.8004807692307692</v>
      </c>
    </row>
    <row r="33" spans="2:13" x14ac:dyDescent="0.3">
      <c r="B33" s="21" t="s">
        <v>44</v>
      </c>
      <c r="C33" s="21"/>
      <c r="D33" s="21"/>
      <c r="E33" s="15" t="s">
        <v>53</v>
      </c>
      <c r="F33" s="15"/>
      <c r="G33" s="15"/>
      <c r="H33" s="15"/>
      <c r="I33" s="35">
        <f>(S13/E6)*365</f>
        <v>63.084321381237238</v>
      </c>
      <c r="J33" s="35">
        <f>(T13/F6)*365</f>
        <v>71.619560797071983</v>
      </c>
    </row>
    <row r="34" spans="2:13" x14ac:dyDescent="0.3">
      <c r="B34" s="21" t="s">
        <v>45</v>
      </c>
      <c r="C34" s="21"/>
      <c r="D34" s="21"/>
      <c r="E34" s="15" t="s">
        <v>54</v>
      </c>
      <c r="F34" s="15"/>
      <c r="G34" s="15"/>
      <c r="H34" s="15"/>
      <c r="I34" s="35">
        <f>(S22/E7)*365</f>
        <v>26.0152494612962</v>
      </c>
      <c r="J34" s="35">
        <f>(T22/F7)*365</f>
        <v>41.478326011325827</v>
      </c>
    </row>
    <row r="35" spans="2:13" x14ac:dyDescent="0.3">
      <c r="B35" s="26"/>
      <c r="E35" s="16"/>
    </row>
    <row r="37" spans="2:13" x14ac:dyDescent="0.3">
      <c r="B37" s="12" t="s">
        <v>57</v>
      </c>
      <c r="C37" s="12"/>
      <c r="D37" s="12"/>
      <c r="E37" s="12"/>
      <c r="F37" s="12"/>
      <c r="G37" s="12"/>
      <c r="H37" s="12"/>
      <c r="I37" s="12"/>
      <c r="J37" s="12"/>
    </row>
    <row r="38" spans="2:13" x14ac:dyDescent="0.3">
      <c r="B38" s="19" t="s">
        <v>21</v>
      </c>
      <c r="C38" s="19"/>
      <c r="D38" s="19"/>
      <c r="E38" s="19" t="s">
        <v>22</v>
      </c>
      <c r="F38" s="19"/>
      <c r="G38" s="19"/>
      <c r="H38" s="19"/>
      <c r="I38" s="17">
        <v>2024</v>
      </c>
      <c r="J38" s="17">
        <v>2025</v>
      </c>
      <c r="L38" s="23"/>
    </row>
    <row r="39" spans="2:13" x14ac:dyDescent="0.3">
      <c r="B39" s="15" t="s">
        <v>58</v>
      </c>
      <c r="C39" s="15"/>
      <c r="D39" s="15"/>
      <c r="E39" s="15" t="s">
        <v>61</v>
      </c>
      <c r="F39" s="15"/>
      <c r="G39" s="15"/>
      <c r="H39" s="15"/>
      <c r="I39" s="24">
        <f>(M8)/(M7+M6)</f>
        <v>4.6252509665322648E-2</v>
      </c>
      <c r="J39" s="36">
        <f>(N8)/(N7+N6)</f>
        <v>4.2891820725218056E-2</v>
      </c>
      <c r="L39" s="22"/>
    </row>
    <row r="40" spans="2:13" x14ac:dyDescent="0.3">
      <c r="B40" s="15" t="s">
        <v>60</v>
      </c>
      <c r="C40" s="15"/>
      <c r="D40" s="15"/>
      <c r="E40" s="15" t="s">
        <v>62</v>
      </c>
      <c r="F40" s="15"/>
      <c r="G40" s="15"/>
      <c r="H40" s="15"/>
      <c r="I40" s="34">
        <f>E8/E11</f>
        <v>32.724884080370927</v>
      </c>
      <c r="J40" s="34">
        <f>F8/F11</f>
        <v>30.110599078341011</v>
      </c>
      <c r="L40" s="23"/>
      <c r="M40" s="23"/>
    </row>
    <row r="41" spans="2:13" x14ac:dyDescent="0.3">
      <c r="B41" s="21" t="s">
        <v>59</v>
      </c>
      <c r="C41" s="21"/>
      <c r="D41" s="21"/>
      <c r="E41" s="15" t="s">
        <v>63</v>
      </c>
      <c r="F41" s="15"/>
      <c r="G41" s="15"/>
      <c r="H41" s="15"/>
      <c r="I41" s="36">
        <f>(M8)/(M6+M7+M8)</f>
        <v>4.4207788500424242E-2</v>
      </c>
      <c r="J41" s="36">
        <f>(N8)/(N6+N7+N8)</f>
        <v>4.1127775549520997E-2</v>
      </c>
      <c r="L41" s="22"/>
      <c r="M41" s="22"/>
    </row>
    <row r="42" spans="2:13" x14ac:dyDescent="0.3">
      <c r="B42" s="26"/>
      <c r="C42" s="26"/>
      <c r="D42" s="26"/>
      <c r="E42" s="16"/>
      <c r="F42" s="16"/>
      <c r="G42" s="16"/>
      <c r="H42" s="16"/>
      <c r="I42" s="34"/>
      <c r="J42" s="35"/>
      <c r="L42" s="23"/>
      <c r="M42" s="23"/>
    </row>
    <row r="43" spans="2:13" x14ac:dyDescent="0.3">
      <c r="B43" s="26"/>
      <c r="E43" s="16"/>
      <c r="M43" s="22"/>
    </row>
    <row r="44" spans="2:13" x14ac:dyDescent="0.3">
      <c r="B44" s="12" t="s">
        <v>79</v>
      </c>
      <c r="C44" s="12"/>
      <c r="D44" s="12"/>
      <c r="E44" s="12"/>
      <c r="F44" s="12"/>
      <c r="G44" s="12"/>
      <c r="H44" s="12"/>
      <c r="I44" s="12"/>
      <c r="J44" s="12"/>
      <c r="M44" s="23"/>
    </row>
    <row r="45" spans="2:13" x14ac:dyDescent="0.3">
      <c r="B45" s="20" t="s">
        <v>21</v>
      </c>
      <c r="C45" s="20"/>
      <c r="D45" s="20"/>
      <c r="E45" s="20" t="s">
        <v>22</v>
      </c>
      <c r="F45" s="20"/>
      <c r="G45" s="20"/>
      <c r="H45" s="20"/>
      <c r="I45" s="17">
        <v>2024</v>
      </c>
      <c r="J45" s="17">
        <v>2025</v>
      </c>
      <c r="M45" s="22"/>
    </row>
    <row r="46" spans="2:13" x14ac:dyDescent="0.3">
      <c r="B46" s="15" t="s">
        <v>64</v>
      </c>
      <c r="C46" s="15"/>
      <c r="D46" s="15"/>
      <c r="E46" s="15" t="s">
        <v>68</v>
      </c>
      <c r="F46" s="15"/>
      <c r="G46" s="15"/>
      <c r="H46" s="15"/>
      <c r="I46" s="18">
        <f>E14/D52</f>
        <v>10.133116883116884</v>
      </c>
      <c r="J46" s="18">
        <f>F14/E52</f>
        <v>9.9898989898989914</v>
      </c>
      <c r="K46" s="37"/>
      <c r="M46" s="23"/>
    </row>
    <row r="47" spans="2:13" x14ac:dyDescent="0.3">
      <c r="B47" s="15" t="s">
        <v>65</v>
      </c>
      <c r="C47" s="15"/>
      <c r="D47" s="15"/>
      <c r="E47" s="15" t="s">
        <v>71</v>
      </c>
      <c r="F47" s="15"/>
      <c r="G47" s="15"/>
      <c r="H47" s="15"/>
      <c r="I47" s="34">
        <f>D53/I46</f>
        <v>46.382569689202178</v>
      </c>
      <c r="J47" s="34">
        <f>E53/J46</f>
        <v>60.060667340748225</v>
      </c>
      <c r="K47" s="38"/>
    </row>
    <row r="48" spans="2:13" x14ac:dyDescent="0.3">
      <c r="B48" s="21" t="s">
        <v>67</v>
      </c>
      <c r="C48" s="21"/>
      <c r="D48" s="21"/>
      <c r="E48" s="15" t="s">
        <v>69</v>
      </c>
      <c r="F48" s="15"/>
      <c r="G48" s="15"/>
      <c r="H48" s="15"/>
      <c r="I48" s="40">
        <f>D55/D53</f>
        <v>1.0779911577783918E-3</v>
      </c>
      <c r="J48" s="40">
        <f>(E55/E53)</f>
        <v>1.6649831649831652E-3</v>
      </c>
      <c r="K48" s="18"/>
    </row>
    <row r="49" spans="2:10" x14ac:dyDescent="0.3">
      <c r="B49" s="21" t="s">
        <v>66</v>
      </c>
      <c r="C49" s="21"/>
      <c r="D49" s="21"/>
      <c r="E49" s="15" t="s">
        <v>70</v>
      </c>
      <c r="F49" s="15"/>
      <c r="G49" s="15"/>
      <c r="H49" s="15"/>
      <c r="I49" s="35">
        <f>I46/D55</f>
        <v>20</v>
      </c>
      <c r="J49" s="35">
        <f>J46/E55</f>
        <v>10</v>
      </c>
    </row>
    <row r="50" spans="2:10" x14ac:dyDescent="0.3">
      <c r="B50" s="12" t="s">
        <v>79</v>
      </c>
      <c r="C50" s="12"/>
    </row>
    <row r="51" spans="2:10" x14ac:dyDescent="0.3">
      <c r="B51" s="39" t="s">
        <v>21</v>
      </c>
      <c r="C51" s="39"/>
      <c r="D51" s="39">
        <v>2024</v>
      </c>
      <c r="E51" s="39">
        <v>2025</v>
      </c>
    </row>
    <row r="52" spans="2:10" x14ac:dyDescent="0.3">
      <c r="B52" t="s">
        <v>72</v>
      </c>
      <c r="D52">
        <v>27.72</v>
      </c>
      <c r="E52">
        <v>27.72</v>
      </c>
    </row>
    <row r="53" spans="2:10" x14ac:dyDescent="0.3">
      <c r="B53" t="s">
        <v>73</v>
      </c>
      <c r="D53">
        <v>470</v>
      </c>
      <c r="E53">
        <v>600</v>
      </c>
    </row>
    <row r="54" spans="2:10" x14ac:dyDescent="0.3">
      <c r="B54" t="s">
        <v>74</v>
      </c>
      <c r="D54" s="18">
        <f>E14*5%</f>
        <v>14.044499999999999</v>
      </c>
      <c r="E54" s="18">
        <f>F14*10%</f>
        <v>27.692000000000004</v>
      </c>
    </row>
    <row r="55" spans="2:10" x14ac:dyDescent="0.3">
      <c r="B55" t="s">
        <v>75</v>
      </c>
      <c r="D55" s="18">
        <f>D54/D52</f>
        <v>0.50665584415584419</v>
      </c>
      <c r="E55" s="18">
        <f>E54/E52</f>
        <v>0.99898989898989921</v>
      </c>
    </row>
  </sheetData>
  <mergeCells count="87">
    <mergeCell ref="B37:J37"/>
    <mergeCell ref="B44:J44"/>
    <mergeCell ref="B50:C50"/>
    <mergeCell ref="P23:R23"/>
    <mergeCell ref="P24:R24"/>
    <mergeCell ref="P25:R25"/>
    <mergeCell ref="P7:Q7"/>
    <mergeCell ref="P8:Q8"/>
    <mergeCell ref="P4:Q4"/>
    <mergeCell ref="I3:N3"/>
    <mergeCell ref="P10:T10"/>
    <mergeCell ref="P20:T20"/>
    <mergeCell ref="P16:R16"/>
    <mergeCell ref="P17:R17"/>
    <mergeCell ref="P22:R22"/>
    <mergeCell ref="B21:J21"/>
    <mergeCell ref="I12:L12"/>
    <mergeCell ref="I13:L13"/>
    <mergeCell ref="I14:L14"/>
    <mergeCell ref="I15:L15"/>
    <mergeCell ref="I16:L16"/>
    <mergeCell ref="I5:L5"/>
    <mergeCell ref="B12:D12"/>
    <mergeCell ref="B13:D13"/>
    <mergeCell ref="B14:D14"/>
    <mergeCell ref="I4:L4"/>
    <mergeCell ref="I6:L6"/>
    <mergeCell ref="I7:L7"/>
    <mergeCell ref="I8:L8"/>
    <mergeCell ref="I9:L9"/>
    <mergeCell ref="I10:L10"/>
    <mergeCell ref="I11:L11"/>
    <mergeCell ref="B49:D49"/>
    <mergeCell ref="E49:H49"/>
    <mergeCell ref="B5:D5"/>
    <mergeCell ref="B6:D6"/>
    <mergeCell ref="B7:D7"/>
    <mergeCell ref="B8:D8"/>
    <mergeCell ref="B9:D9"/>
    <mergeCell ref="B10:D10"/>
    <mergeCell ref="B11:D11"/>
    <mergeCell ref="B46:D46"/>
    <mergeCell ref="E46:H46"/>
    <mergeCell ref="B47:D47"/>
    <mergeCell ref="E47:H47"/>
    <mergeCell ref="B48:D48"/>
    <mergeCell ref="E48:H48"/>
    <mergeCell ref="B41:D41"/>
    <mergeCell ref="E41:H41"/>
    <mergeCell ref="B45:D45"/>
    <mergeCell ref="E45:H45"/>
    <mergeCell ref="B39:D39"/>
    <mergeCell ref="E39:H39"/>
    <mergeCell ref="B40:D40"/>
    <mergeCell ref="E40:H40"/>
    <mergeCell ref="P21:R21"/>
    <mergeCell ref="P11:R11"/>
    <mergeCell ref="P12:R12"/>
    <mergeCell ref="P13:R13"/>
    <mergeCell ref="P14:R14"/>
    <mergeCell ref="P15:R15"/>
    <mergeCell ref="B32:D32"/>
    <mergeCell ref="E32:H32"/>
    <mergeCell ref="B33:D33"/>
    <mergeCell ref="E33:H33"/>
    <mergeCell ref="B34:D34"/>
    <mergeCell ref="E34:H34"/>
    <mergeCell ref="E28:H28"/>
    <mergeCell ref="B30:D30"/>
    <mergeCell ref="E30:H30"/>
    <mergeCell ref="B31:D31"/>
    <mergeCell ref="E31:H31"/>
    <mergeCell ref="B29:J29"/>
    <mergeCell ref="E22:H22"/>
    <mergeCell ref="E23:H23"/>
    <mergeCell ref="E24:H24"/>
    <mergeCell ref="E25:H25"/>
    <mergeCell ref="E26:H26"/>
    <mergeCell ref="B22:D22"/>
    <mergeCell ref="B23:D23"/>
    <mergeCell ref="B24:D24"/>
    <mergeCell ref="B25:D25"/>
    <mergeCell ref="B26:D26"/>
    <mergeCell ref="B27:D27"/>
    <mergeCell ref="B28:D28"/>
    <mergeCell ref="B4:F4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KALYAN RAM</dc:creator>
  <cp:lastModifiedBy>P KALYAN RAM</cp:lastModifiedBy>
  <dcterms:created xsi:type="dcterms:W3CDTF">2025-08-02T13:40:16Z</dcterms:created>
  <dcterms:modified xsi:type="dcterms:W3CDTF">2025-08-02T20:30:22Z</dcterms:modified>
</cp:coreProperties>
</file>