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ack38\Downloads\informatyka-2020-czerwiec-stara\"/>
    </mc:Choice>
  </mc:AlternateContent>
  <xr:revisionPtr revIDLastSave="0" documentId="13_ncr:1_{EB6D689A-535B-4763-AC0C-EABAAE70DD5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Zadanie 5" sheetId="1" r:id="rId1"/>
  </sheets>
  <definedNames>
    <definedName name="statek" localSheetId="0">'Zadanie 5'!$A$1:$F$203</definedName>
  </definedNames>
  <calcPr calcId="191029"/>
  <pivotCaches>
    <pivotCache cacheId="4" r:id="rId2"/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1" l="1"/>
  <c r="M5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M54" i="1" s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  <c r="N1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3" i="1"/>
  <c r="L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645FC7-DBAE-43A9-AE83-689E0080C264}" name="statek" type="6" refreshedVersion="8" background="1" saveData="1">
    <textPr codePage="852" sourceFile="C:\Users\kamack38\Downloads\informatyka-2020-czerwiec-stara\dane\statek.txt" decimal="," thousands=" 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<sst xmlns="http://schemas.openxmlformats.org/spreadsheetml/2006/main" count="708" uniqueCount="74">
  <si>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</si>
  <si>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</si>
  <si>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</si>
  <si>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</si>
  <si>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</si>
  <si>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</si>
  <si>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</si>
  <si>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</si>
  <si>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</si>
  <si>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</si>
  <si>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</si>
  <si>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</si>
  <si>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</si>
  <si>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</si>
  <si>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</si>
  <si>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</si>
  <si>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</si>
  <si>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</si>
  <si>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</si>
  <si>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</si>
  <si>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</si>
  <si>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</si>
  <si>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</si>
  <si>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5.1</t>
  </si>
  <si>
    <t>Etykiety wierszy</t>
  </si>
  <si>
    <t>Suma końcowa</t>
  </si>
  <si>
    <t>Suma z ile ton</t>
  </si>
  <si>
    <t>5.2</t>
  </si>
  <si>
    <t>roznica dni</t>
  </si>
  <si>
    <t>5.3</t>
  </si>
  <si>
    <t>miesiąc</t>
  </si>
  <si>
    <t>Etykiety kolumn</t>
  </si>
  <si>
    <t>2016-01</t>
  </si>
  <si>
    <t>2016-02</t>
  </si>
  <si>
    <t>2016-03</t>
  </si>
  <si>
    <t>2016-04</t>
  </si>
  <si>
    <t>2016-06</t>
  </si>
  <si>
    <t>2016-07</t>
  </si>
  <si>
    <t>2016-08</t>
  </si>
  <si>
    <t>2016-09</t>
  </si>
  <si>
    <t>2016-11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</si>
  <si>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</si>
  <si>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</si>
  <si>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</si>
  <si>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</si>
  <si>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</si>
  <si>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</si>
  <si>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</si>
  <si>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</si>
  <si>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2017-10</t>
  </si>
  <si>
    <t>2017-11</t>
  </si>
  <si>
    <t>2018-01</t>
  </si>
  <si>
    <t>2018-02</t>
  </si>
  <si>
    <t>2018-03</t>
  </si>
  <si>
    <t>2018-04</t>
  </si>
  <si>
    <t>2018-06</t>
  </si>
  <si>
    <t>2018-07</t>
  </si>
  <si>
    <t>2018-08</t>
  </si>
  <si>
    <t>2018-09</t>
  </si>
  <si>
    <t>2018-10</t>
  </si>
  <si>
    <t>2018-11</t>
  </si>
  <si>
    <t>2018-12</t>
  </si>
  <si>
    <t>Miesiąc</t>
  </si>
  <si>
    <t>Wyładunek</t>
  </si>
  <si>
    <t>Załadunek</t>
  </si>
  <si>
    <t>5.4</t>
  </si>
  <si>
    <t>Saldo 18 grudnia 2018</t>
  </si>
  <si>
    <t>Data</t>
  </si>
  <si>
    <t>Stan po wypłynięciu</t>
  </si>
  <si>
    <t>Największe saldo po wypłynięciu</t>
  </si>
  <si>
    <t>Minimalne saldo początkowe</t>
  </si>
  <si>
    <t>a)</t>
  </si>
  <si>
    <t>Czas wykonania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</si>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</sst>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0" fillId="3" borderId="0" xfId="0" applyFill="1" applyAlignment="1">
      <alignment horizontal="left"/>
    </xf>
    <xf numFmtId="0" fontId="0" fillId="3" borderId="0" xfId="0" applyNumberFormat="1" applyFill="1"/>
    <xf numFmtId="44" fontId="0" fillId="0" borderId="0" xfId="1" applyFont="1"/>
    <xf numFmtId="44" fontId="0" fillId="0" borderId="0" xfId="0" applyNumberFormat="1"/>
    <xf numFmtId="46" fontId="0" fillId="0" borderId="0" xfId="0" applyNumberFormat="1"/>
  </cellXfs>
  <cellStyles count="2">
    <cellStyle name="Normalny" xfId="0" builtinId="0"/>
    <cellStyle name="Walutowy" xfId="1" builtinId="4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Załadunki i</a:t>
            </a:r>
            <a:r>
              <a:rPr lang="pl-PL" baseline="0"/>
              <a:t> wyładunki towaru T5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5'!$R$18</c:f>
              <c:strCache>
                <c:ptCount val="1"/>
                <c:pt idx="0">
                  <c:v>Wyładunek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5'!$Q$19:$Q$48</c:f>
              <c:strCache>
                <c:ptCount val="30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2016-06</c:v>
                </c:pt>
                <c:pt idx="5">
                  <c:v>2016-07</c:v>
                </c:pt>
                <c:pt idx="6">
                  <c:v>2016-08</c:v>
                </c:pt>
                <c:pt idx="7">
                  <c:v>2016-09</c:v>
                </c:pt>
                <c:pt idx="8">
                  <c:v>2016-11</c:v>
                </c:pt>
                <c:pt idx="9">
                  <c:v>2017-01</c:v>
                </c:pt>
                <c:pt idx="10">
                  <c:v>2017-02</c:v>
                </c:pt>
                <c:pt idx="11">
                  <c:v>2017-03</c:v>
                </c:pt>
                <c:pt idx="12">
                  <c:v>2017-04</c:v>
                </c:pt>
                <c:pt idx="13">
                  <c:v>2017-05</c:v>
                </c:pt>
                <c:pt idx="14">
                  <c:v>2017-06</c:v>
                </c:pt>
                <c:pt idx="15">
                  <c:v>2017-07</c:v>
                </c:pt>
                <c:pt idx="16">
                  <c:v>2017-08</c:v>
                </c:pt>
                <c:pt idx="17">
                  <c:v>2017-10</c:v>
                </c:pt>
                <c:pt idx="18">
                  <c:v>2017-11</c:v>
                </c:pt>
                <c:pt idx="19">
                  <c:v>2018-01</c:v>
                </c:pt>
                <c:pt idx="20">
                  <c:v>2018-02</c:v>
                </c:pt>
                <c:pt idx="21">
                  <c:v>2018-03</c:v>
                </c:pt>
                <c:pt idx="22">
                  <c:v>2018-04</c:v>
                </c:pt>
                <c:pt idx="23">
                  <c:v>2018-06</c:v>
                </c:pt>
                <c:pt idx="24">
                  <c:v>2018-07</c:v>
                </c:pt>
                <c:pt idx="25">
                  <c:v>2018-08</c:v>
                </c:pt>
                <c:pt idx="26">
                  <c:v>2018-09</c:v>
                </c:pt>
                <c:pt idx="27">
                  <c:v>2018-10</c:v>
                </c:pt>
                <c:pt idx="28">
                  <c:v>2018-11</c:v>
                </c:pt>
                <c:pt idx="29">
                  <c:v>2018-12</c:v>
                </c:pt>
              </c:strCache>
            </c:strRef>
          </c:cat>
          <c:val>
            <c:numRef>
              <c:f>'Zadanie 5'!$R$19:$R$48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7-419F-B283-3D378706DBB0}"/>
            </c:ext>
          </c:extLst>
        </c:ser>
        <c:ser>
          <c:idx val="1"/>
          <c:order val="1"/>
          <c:tx>
            <c:strRef>
              <c:f>'Zadanie 5'!$S$18</c:f>
              <c:strCache>
                <c:ptCount val="1"/>
                <c:pt idx="0">
                  <c:v>Załadunek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5'!$Q$19:$Q$48</c:f>
              <c:strCache>
                <c:ptCount val="30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2016-06</c:v>
                </c:pt>
                <c:pt idx="5">
                  <c:v>2016-07</c:v>
                </c:pt>
                <c:pt idx="6">
                  <c:v>2016-08</c:v>
                </c:pt>
                <c:pt idx="7">
                  <c:v>2016-09</c:v>
                </c:pt>
                <c:pt idx="8">
                  <c:v>2016-11</c:v>
                </c:pt>
                <c:pt idx="9">
                  <c:v>2017-01</c:v>
                </c:pt>
                <c:pt idx="10">
                  <c:v>2017-02</c:v>
                </c:pt>
                <c:pt idx="11">
                  <c:v>2017-03</c:v>
                </c:pt>
                <c:pt idx="12">
                  <c:v>2017-04</c:v>
                </c:pt>
                <c:pt idx="13">
                  <c:v>2017-05</c:v>
                </c:pt>
                <c:pt idx="14">
                  <c:v>2017-06</c:v>
                </c:pt>
                <c:pt idx="15">
                  <c:v>2017-07</c:v>
                </c:pt>
                <c:pt idx="16">
                  <c:v>2017-08</c:v>
                </c:pt>
                <c:pt idx="17">
                  <c:v>2017-10</c:v>
                </c:pt>
                <c:pt idx="18">
                  <c:v>2017-11</c:v>
                </c:pt>
                <c:pt idx="19">
                  <c:v>2018-01</c:v>
                </c:pt>
                <c:pt idx="20">
                  <c:v>2018-02</c:v>
                </c:pt>
                <c:pt idx="21">
                  <c:v>2018-03</c:v>
                </c:pt>
                <c:pt idx="22">
                  <c:v>2018-04</c:v>
                </c:pt>
                <c:pt idx="23">
                  <c:v>2018-06</c:v>
                </c:pt>
                <c:pt idx="24">
                  <c:v>2018-07</c:v>
                </c:pt>
                <c:pt idx="25">
                  <c:v>2018-08</c:v>
                </c:pt>
                <c:pt idx="26">
                  <c:v>2018-09</c:v>
                </c:pt>
                <c:pt idx="27">
                  <c:v>2018-10</c:v>
                </c:pt>
                <c:pt idx="28">
                  <c:v>2018-11</c:v>
                </c:pt>
                <c:pt idx="29">
                  <c:v>2018-12</c:v>
                </c:pt>
              </c:strCache>
            </c:strRef>
          </c:cat>
          <c:val>
            <c:numRef>
              <c:f>'Zadanie 5'!$S$19:$S$48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7-419F-B283-3D378706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5504"/>
        <c:axId val="50735904"/>
      </c:barChart>
      <c:catAx>
        <c:axId val="507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35904"/>
        <c:crosses val="autoZero"/>
        <c:auto val="1"/>
        <c:lblAlgn val="ctr"/>
        <c:lblOffset val="100"/>
        <c:noMultiLvlLbl val="0"/>
      </c:catAx>
      <c:valAx>
        <c:axId val="507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ton towaru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352425</xdr:colOff>
      <xdr:row>16</xdr:row>
      <xdr:rowOff>180975</xdr:rowOff>
    </xdr:from>
    <xdr:to>
      <xdr:col>28</xdr:col>
      <xdr:colOff>123825</xdr:colOff>
      <xdr:row>38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B7F8EE5-6FFA-AEFE-A556-2E8A46864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43.777916087965" createdVersion="8" refreshedVersion="8" minRefreshableVersion="3" recordCount="202" xr:uid="{CBD9820E-CCC0-4CAE-B1E8-7C67AC1E71A4}">
  <cacheSource type="worksheet">
    <worksheetSource ref="A1:F203" sheet="Zadanie 5"/>
  </cacheSource>
  <cacheFields count="6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43.785456481484" createdVersion="8" refreshedVersion="8" minRefreshableVersion="3" recordCount="202" xr:uid="{BCABC1B1-D1BF-4750-9014-DE1F9140FA95}">
  <cacheSource type="worksheet">
    <worksheetSource ref="A1:H203" sheet="Zadanie 5"/>
  </cacheSource>
  <cacheFields count="8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roznica dni" numFmtId="0">
      <sharedItems containsSemiMixedTypes="0" containsString="0" containsNumber="1" containsInteger="1" minValue="0" maxValue="25"/>
    </cacheField>
    <cacheField name="miesiąc" numFmtId="0">
      <sharedItems count="36"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d v="2016-01-01T00:00:00"/>
    <s v="Algier"/>
    <x v="0"/>
    <x v="0"/>
    <n v="3"/>
    <n v="80"/>
  </r>
  <r>
    <d v="2016-01-01T00:00:00"/>
    <s v="Algier"/>
    <x v="1"/>
    <x v="0"/>
    <n v="32"/>
    <n v="50"/>
  </r>
  <r>
    <d v="2016-01-01T00:00:00"/>
    <s v="Algier"/>
    <x v="2"/>
    <x v="0"/>
    <n v="38"/>
    <n v="10"/>
  </r>
  <r>
    <d v="2016-01-01T00:00:00"/>
    <s v="Algier"/>
    <x v="3"/>
    <x v="0"/>
    <n v="33"/>
    <n v="30"/>
  </r>
  <r>
    <d v="2016-01-01T00:00:00"/>
    <s v="Algier"/>
    <x v="4"/>
    <x v="0"/>
    <n v="43"/>
    <n v="25"/>
  </r>
  <r>
    <d v="2016-01-16T00:00:00"/>
    <s v="Tunis"/>
    <x v="1"/>
    <x v="1"/>
    <n v="32"/>
    <n v="58"/>
  </r>
  <r>
    <d v="2016-01-16T00:00:00"/>
    <s v="Tunis"/>
    <x v="3"/>
    <x v="0"/>
    <n v="14"/>
    <n v="26"/>
  </r>
  <r>
    <d v="2016-01-24T00:00:00"/>
    <s v="Benghazi"/>
    <x v="1"/>
    <x v="0"/>
    <n v="44"/>
    <n v="46"/>
  </r>
  <r>
    <d v="2016-01-24T00:00:00"/>
    <s v="Benghazi"/>
    <x v="3"/>
    <x v="0"/>
    <n v="1"/>
    <n v="28"/>
  </r>
  <r>
    <d v="2016-01-24T00:00:00"/>
    <s v="Benghazi"/>
    <x v="0"/>
    <x v="0"/>
    <n v="21"/>
    <n v="74"/>
  </r>
  <r>
    <d v="2016-02-19T00:00:00"/>
    <s v="Aleksandria"/>
    <x v="4"/>
    <x v="1"/>
    <n v="43"/>
    <n v="32"/>
  </r>
  <r>
    <d v="2016-02-19T00:00:00"/>
    <s v="Aleksandria"/>
    <x v="2"/>
    <x v="1"/>
    <n v="38"/>
    <n v="13"/>
  </r>
  <r>
    <d v="2016-02-19T00:00:00"/>
    <s v="Aleksandria"/>
    <x v="0"/>
    <x v="0"/>
    <n v="9"/>
    <n v="59"/>
  </r>
  <r>
    <d v="2016-02-19T00:00:00"/>
    <s v="Aleksandria"/>
    <x v="1"/>
    <x v="0"/>
    <n v="8"/>
    <n v="37"/>
  </r>
  <r>
    <d v="2016-03-11T00:00:00"/>
    <s v="Bejrut"/>
    <x v="1"/>
    <x v="1"/>
    <n v="50"/>
    <n v="61"/>
  </r>
  <r>
    <d v="2016-03-11T00:00:00"/>
    <s v="Bejrut"/>
    <x v="4"/>
    <x v="0"/>
    <n v="32"/>
    <n v="20"/>
  </r>
  <r>
    <d v="2016-03-11T00:00:00"/>
    <s v="Bejrut"/>
    <x v="2"/>
    <x v="0"/>
    <n v="7"/>
    <n v="8"/>
  </r>
  <r>
    <d v="2016-03-11T00:00:00"/>
    <s v="Bejrut"/>
    <x v="3"/>
    <x v="0"/>
    <n v="10"/>
    <n v="24"/>
  </r>
  <r>
    <d v="2016-04-04T00:00:00"/>
    <s v="Palermo"/>
    <x v="2"/>
    <x v="1"/>
    <n v="7"/>
    <n v="12"/>
  </r>
  <r>
    <d v="2016-04-04T00:00:00"/>
    <s v="Palermo"/>
    <x v="4"/>
    <x v="0"/>
    <n v="25"/>
    <n v="19"/>
  </r>
  <r>
    <d v="2016-04-04T00:00:00"/>
    <s v="Palermo"/>
    <x v="1"/>
    <x v="0"/>
    <n v="33"/>
    <n v="38"/>
  </r>
  <r>
    <d v="2016-04-22T00:00:00"/>
    <s v="Neapol"/>
    <x v="3"/>
    <x v="1"/>
    <n v="36"/>
    <n v="35"/>
  </r>
  <r>
    <d v="2016-04-22T00:00:00"/>
    <s v="Neapol"/>
    <x v="0"/>
    <x v="0"/>
    <n v="5"/>
    <n v="66"/>
  </r>
  <r>
    <d v="2016-04-22T00:00:00"/>
    <s v="Neapol"/>
    <x v="1"/>
    <x v="0"/>
    <n v="35"/>
    <n v="41"/>
  </r>
  <r>
    <d v="2016-05-14T00:00:00"/>
    <s v="Monako"/>
    <x v="0"/>
    <x v="1"/>
    <n v="38"/>
    <n v="98"/>
  </r>
  <r>
    <d v="2016-05-14T00:00:00"/>
    <s v="Monako"/>
    <x v="3"/>
    <x v="0"/>
    <n v="10"/>
    <n v="23"/>
  </r>
  <r>
    <d v="2016-06-08T00:00:00"/>
    <s v="Barcelona"/>
    <x v="3"/>
    <x v="1"/>
    <n v="4"/>
    <n v="38"/>
  </r>
  <r>
    <d v="2016-06-08T00:00:00"/>
    <s v="Barcelona"/>
    <x v="0"/>
    <x v="0"/>
    <n v="42"/>
    <n v="60"/>
  </r>
  <r>
    <d v="2016-06-08T00:00:00"/>
    <s v="Barcelona"/>
    <x v="2"/>
    <x v="0"/>
    <n v="28"/>
    <n v="8"/>
  </r>
  <r>
    <d v="2016-06-08T00:00:00"/>
    <s v="Barcelona"/>
    <x v="4"/>
    <x v="0"/>
    <n v="19"/>
    <n v="19"/>
  </r>
  <r>
    <d v="2016-06-21T00:00:00"/>
    <s v="Walencja"/>
    <x v="4"/>
    <x v="1"/>
    <n v="72"/>
    <n v="28"/>
  </r>
  <r>
    <d v="2016-06-21T00:00:00"/>
    <s v="Walencja"/>
    <x v="0"/>
    <x v="1"/>
    <n v="42"/>
    <n v="90"/>
  </r>
  <r>
    <d v="2016-06-21T00:00:00"/>
    <s v="Walencja"/>
    <x v="1"/>
    <x v="0"/>
    <n v="42"/>
    <n v="44"/>
  </r>
  <r>
    <d v="2016-06-21T00:00:00"/>
    <s v="Walencja"/>
    <x v="3"/>
    <x v="0"/>
    <n v="33"/>
    <n v="26"/>
  </r>
  <r>
    <d v="2016-06-21T00:00:00"/>
    <s v="Walencja"/>
    <x v="2"/>
    <x v="0"/>
    <n v="9"/>
    <n v="9"/>
  </r>
  <r>
    <d v="2016-07-08T00:00:00"/>
    <s v="Algier"/>
    <x v="4"/>
    <x v="1"/>
    <n v="4"/>
    <n v="29"/>
  </r>
  <r>
    <d v="2016-07-08T00:00:00"/>
    <s v="Algier"/>
    <x v="2"/>
    <x v="1"/>
    <n v="37"/>
    <n v="12"/>
  </r>
  <r>
    <d v="2016-07-08T00:00:00"/>
    <s v="Algier"/>
    <x v="1"/>
    <x v="0"/>
    <n v="35"/>
    <n v="42"/>
  </r>
  <r>
    <d v="2016-07-08T00:00:00"/>
    <s v="Algier"/>
    <x v="0"/>
    <x v="0"/>
    <n v="32"/>
    <n v="66"/>
  </r>
  <r>
    <d v="2016-07-23T00:00:00"/>
    <s v="Tunis"/>
    <x v="0"/>
    <x v="1"/>
    <n v="32"/>
    <n v="92"/>
  </r>
  <r>
    <d v="2016-07-23T00:00:00"/>
    <s v="Tunis"/>
    <x v="1"/>
    <x v="0"/>
    <n v="48"/>
    <n v="43"/>
  </r>
  <r>
    <d v="2016-08-11T00:00:00"/>
    <s v="Benghazi"/>
    <x v="1"/>
    <x v="1"/>
    <n v="191"/>
    <n v="60"/>
  </r>
  <r>
    <d v="2016-08-11T00:00:00"/>
    <s v="Benghazi"/>
    <x v="3"/>
    <x v="0"/>
    <n v="9"/>
    <n v="24"/>
  </r>
  <r>
    <d v="2016-08-11T00:00:00"/>
    <s v="Benghazi"/>
    <x v="0"/>
    <x v="0"/>
    <n v="36"/>
    <n v="65"/>
  </r>
  <r>
    <d v="2016-09-06T00:00:00"/>
    <s v="Aleksandria"/>
    <x v="2"/>
    <x v="0"/>
    <n v="47"/>
    <n v="7"/>
  </r>
  <r>
    <d v="2016-09-06T00:00:00"/>
    <s v="Aleksandria"/>
    <x v="1"/>
    <x v="1"/>
    <n v="4"/>
    <n v="63"/>
  </r>
  <r>
    <d v="2016-09-06T00:00:00"/>
    <s v="Aleksandria"/>
    <x v="4"/>
    <x v="0"/>
    <n v="8"/>
    <n v="19"/>
  </r>
  <r>
    <d v="2016-09-06T00:00:00"/>
    <s v="Aleksandria"/>
    <x v="3"/>
    <x v="0"/>
    <n v="3"/>
    <n v="22"/>
  </r>
  <r>
    <d v="2016-09-06T00:00:00"/>
    <s v="Aleksandria"/>
    <x v="0"/>
    <x v="0"/>
    <n v="41"/>
    <n v="59"/>
  </r>
  <r>
    <d v="2016-09-27T00:00:00"/>
    <s v="Bejrut"/>
    <x v="1"/>
    <x v="0"/>
    <n v="44"/>
    <n v="40"/>
  </r>
  <r>
    <d v="2016-09-27T00:00:00"/>
    <s v="Bejrut"/>
    <x v="2"/>
    <x v="1"/>
    <n v="45"/>
    <n v="12"/>
  </r>
  <r>
    <d v="2016-09-27T00:00:00"/>
    <s v="Bejrut"/>
    <x v="4"/>
    <x v="0"/>
    <n v="40"/>
    <n v="20"/>
  </r>
  <r>
    <d v="2016-09-27T00:00:00"/>
    <s v="Bejrut"/>
    <x v="0"/>
    <x v="0"/>
    <n v="3"/>
    <n v="63"/>
  </r>
  <r>
    <d v="2016-09-27T00:00:00"/>
    <s v="Bejrut"/>
    <x v="3"/>
    <x v="0"/>
    <n v="17"/>
    <n v="24"/>
  </r>
  <r>
    <d v="2016-10-21T00:00:00"/>
    <s v="Palermo"/>
    <x v="2"/>
    <x v="1"/>
    <n v="2"/>
    <n v="12"/>
  </r>
  <r>
    <d v="2016-10-21T00:00:00"/>
    <s v="Palermo"/>
    <x v="4"/>
    <x v="0"/>
    <n v="14"/>
    <n v="19"/>
  </r>
  <r>
    <d v="2016-10-21T00:00:00"/>
    <s v="Palermo"/>
    <x v="3"/>
    <x v="0"/>
    <n v="23"/>
    <n v="23"/>
  </r>
  <r>
    <d v="2016-11-08T00:00:00"/>
    <s v="Neapol"/>
    <x v="2"/>
    <x v="0"/>
    <n v="11"/>
    <n v="8"/>
  </r>
  <r>
    <d v="2016-11-08T00:00:00"/>
    <s v="Neapol"/>
    <x v="0"/>
    <x v="0"/>
    <n v="17"/>
    <n v="66"/>
  </r>
  <r>
    <d v="2016-11-08T00:00:00"/>
    <s v="Neapol"/>
    <x v="1"/>
    <x v="0"/>
    <n v="30"/>
    <n v="41"/>
  </r>
  <r>
    <d v="2016-11-30T00:00:00"/>
    <s v="Monako"/>
    <x v="0"/>
    <x v="1"/>
    <n v="97"/>
    <n v="98"/>
  </r>
  <r>
    <d v="2016-11-30T00:00:00"/>
    <s v="Monako"/>
    <x v="2"/>
    <x v="1"/>
    <n v="11"/>
    <n v="12"/>
  </r>
  <r>
    <d v="2016-11-30T00:00:00"/>
    <s v="Monako"/>
    <x v="4"/>
    <x v="0"/>
    <n v="17"/>
    <n v="20"/>
  </r>
  <r>
    <d v="2016-11-30T00:00:00"/>
    <s v="Monako"/>
    <x v="3"/>
    <x v="0"/>
    <n v="4"/>
    <n v="23"/>
  </r>
  <r>
    <d v="2016-12-25T00:00:00"/>
    <s v="Barcelona"/>
    <x v="4"/>
    <x v="1"/>
    <n v="79"/>
    <n v="31"/>
  </r>
  <r>
    <d v="2016-12-25T00:00:00"/>
    <s v="Barcelona"/>
    <x v="0"/>
    <x v="0"/>
    <n v="33"/>
    <n v="60"/>
  </r>
  <r>
    <d v="2016-12-25T00:00:00"/>
    <s v="Barcelona"/>
    <x v="3"/>
    <x v="0"/>
    <n v="26"/>
    <n v="23"/>
  </r>
  <r>
    <d v="2017-01-07T00:00:00"/>
    <s v="Walencja"/>
    <x v="4"/>
    <x v="0"/>
    <n v="40"/>
    <n v="22"/>
  </r>
  <r>
    <d v="2017-01-07T00:00:00"/>
    <s v="Walencja"/>
    <x v="2"/>
    <x v="0"/>
    <n v="42"/>
    <n v="9"/>
  </r>
  <r>
    <d v="2017-01-07T00:00:00"/>
    <s v="Walencja"/>
    <x v="3"/>
    <x v="0"/>
    <n v="42"/>
    <n v="26"/>
  </r>
  <r>
    <d v="2017-01-07T00:00:00"/>
    <s v="Walencja"/>
    <x v="0"/>
    <x v="0"/>
    <n v="9"/>
    <n v="70"/>
  </r>
  <r>
    <d v="2017-01-07T00:00:00"/>
    <s v="Walencja"/>
    <x v="1"/>
    <x v="0"/>
    <n v="39"/>
    <n v="44"/>
  </r>
  <r>
    <d v="2017-01-24T00:00:00"/>
    <s v="Algier"/>
    <x v="1"/>
    <x v="1"/>
    <n v="112"/>
    <n v="59"/>
  </r>
  <r>
    <d v="2017-01-24T00:00:00"/>
    <s v="Algier"/>
    <x v="0"/>
    <x v="0"/>
    <n v="34"/>
    <n v="66"/>
  </r>
  <r>
    <d v="2017-01-24T00:00:00"/>
    <s v="Algier"/>
    <x v="4"/>
    <x v="0"/>
    <n v="5"/>
    <n v="21"/>
  </r>
  <r>
    <d v="2017-02-08T00:00:00"/>
    <s v="Tunis"/>
    <x v="0"/>
    <x v="1"/>
    <n v="74"/>
    <n v="92"/>
  </r>
  <r>
    <d v="2017-02-08T00:00:00"/>
    <s v="Tunis"/>
    <x v="3"/>
    <x v="0"/>
    <n v="14"/>
    <n v="26"/>
  </r>
  <r>
    <d v="2017-02-27T00:00:00"/>
    <s v="Benghazi"/>
    <x v="1"/>
    <x v="1"/>
    <n v="1"/>
    <n v="60"/>
  </r>
  <r>
    <d v="2017-02-27T00:00:00"/>
    <s v="Benghazi"/>
    <x v="3"/>
    <x v="1"/>
    <n v="43"/>
    <n v="36"/>
  </r>
  <r>
    <d v="2017-02-27T00:00:00"/>
    <s v="Benghazi"/>
    <x v="2"/>
    <x v="0"/>
    <n v="30"/>
    <n v="8"/>
  </r>
  <r>
    <d v="2017-02-27T00:00:00"/>
    <s v="Benghazi"/>
    <x v="4"/>
    <x v="0"/>
    <n v="14"/>
    <n v="20"/>
  </r>
  <r>
    <d v="2017-03-25T00:00:00"/>
    <s v="Aleksandria"/>
    <x v="3"/>
    <x v="1"/>
    <n v="33"/>
    <n v="38"/>
  </r>
  <r>
    <d v="2017-03-25T00:00:00"/>
    <s v="Aleksandria"/>
    <x v="1"/>
    <x v="0"/>
    <n v="35"/>
    <n v="37"/>
  </r>
  <r>
    <d v="2017-03-25T00:00:00"/>
    <s v="Aleksandria"/>
    <x v="4"/>
    <x v="0"/>
    <n v="40"/>
    <n v="19"/>
  </r>
  <r>
    <d v="2017-04-15T00:00:00"/>
    <s v="Bejrut"/>
    <x v="3"/>
    <x v="1"/>
    <n v="21"/>
    <n v="36"/>
  </r>
  <r>
    <d v="2017-04-15T00:00:00"/>
    <s v="Bejrut"/>
    <x v="0"/>
    <x v="1"/>
    <n v="2"/>
    <n v="97"/>
  </r>
  <r>
    <d v="2017-04-15T00:00:00"/>
    <s v="Bejrut"/>
    <x v="4"/>
    <x v="0"/>
    <n v="12"/>
    <n v="20"/>
  </r>
  <r>
    <d v="2017-04-15T00:00:00"/>
    <s v="Bejrut"/>
    <x v="2"/>
    <x v="0"/>
    <n v="15"/>
    <n v="8"/>
  </r>
  <r>
    <d v="2017-04-15T00:00:00"/>
    <s v="Bejrut"/>
    <x v="1"/>
    <x v="0"/>
    <n v="1"/>
    <n v="40"/>
  </r>
  <r>
    <d v="2017-05-09T00:00:00"/>
    <s v="Palermo"/>
    <x v="2"/>
    <x v="1"/>
    <n v="86"/>
    <n v="12"/>
  </r>
  <r>
    <d v="2017-05-09T00:00:00"/>
    <s v="Palermo"/>
    <x v="4"/>
    <x v="1"/>
    <n v="110"/>
    <n v="31"/>
  </r>
  <r>
    <d v="2017-05-09T00:00:00"/>
    <s v="Palermo"/>
    <x v="1"/>
    <x v="0"/>
    <n v="33"/>
    <n v="38"/>
  </r>
  <r>
    <d v="2017-05-09T00:00:00"/>
    <s v="Palermo"/>
    <x v="3"/>
    <x v="0"/>
    <n v="13"/>
    <n v="23"/>
  </r>
  <r>
    <d v="2017-05-09T00:00:00"/>
    <s v="Palermo"/>
    <x v="0"/>
    <x v="0"/>
    <n v="37"/>
    <n v="61"/>
  </r>
  <r>
    <d v="2017-05-27T00:00:00"/>
    <s v="Neapol"/>
    <x v="2"/>
    <x v="1"/>
    <n v="1"/>
    <n v="12"/>
  </r>
  <r>
    <d v="2017-05-27T00:00:00"/>
    <s v="Neapol"/>
    <x v="1"/>
    <x v="1"/>
    <n v="68"/>
    <n v="59"/>
  </r>
  <r>
    <d v="2017-05-27T00:00:00"/>
    <s v="Neapol"/>
    <x v="0"/>
    <x v="0"/>
    <n v="35"/>
    <n v="66"/>
  </r>
  <r>
    <d v="2017-05-27T00:00:00"/>
    <s v="Neapol"/>
    <x v="4"/>
    <x v="0"/>
    <n v="25"/>
    <n v="21"/>
  </r>
  <r>
    <d v="2017-05-27T00:00:00"/>
    <s v="Neapol"/>
    <x v="3"/>
    <x v="0"/>
    <n v="10"/>
    <n v="25"/>
  </r>
  <r>
    <d v="2017-06-18T00:00:00"/>
    <s v="Monako"/>
    <x v="3"/>
    <x v="1"/>
    <n v="38"/>
    <n v="37"/>
  </r>
  <r>
    <d v="2017-06-18T00:00:00"/>
    <s v="Monako"/>
    <x v="2"/>
    <x v="0"/>
    <n v="22"/>
    <n v="8"/>
  </r>
  <r>
    <d v="2017-06-18T00:00:00"/>
    <s v="Monako"/>
    <x v="4"/>
    <x v="0"/>
    <n v="25"/>
    <n v="20"/>
  </r>
  <r>
    <d v="2017-06-18T00:00:00"/>
    <s v="Monako"/>
    <x v="1"/>
    <x v="0"/>
    <n v="8"/>
    <n v="39"/>
  </r>
  <r>
    <d v="2017-06-18T00:00:00"/>
    <s v="Monako"/>
    <x v="0"/>
    <x v="0"/>
    <n v="45"/>
    <n v="62"/>
  </r>
  <r>
    <d v="2017-07-13T00:00:00"/>
    <s v="Barcelona"/>
    <x v="0"/>
    <x v="1"/>
    <n v="116"/>
    <n v="100"/>
  </r>
  <r>
    <d v="2017-07-13T00:00:00"/>
    <s v="Barcelona"/>
    <x v="4"/>
    <x v="0"/>
    <n v="29"/>
    <n v="19"/>
  </r>
  <r>
    <d v="2017-07-26T00:00:00"/>
    <s v="Walencja"/>
    <x v="3"/>
    <x v="1"/>
    <n v="5"/>
    <n v="34"/>
  </r>
  <r>
    <d v="2017-07-26T00:00:00"/>
    <s v="Walencja"/>
    <x v="2"/>
    <x v="1"/>
    <n v="22"/>
    <n v="11"/>
  </r>
  <r>
    <d v="2017-07-26T00:00:00"/>
    <s v="Walencja"/>
    <x v="4"/>
    <x v="0"/>
    <n v="37"/>
    <n v="22"/>
  </r>
  <r>
    <d v="2017-07-26T00:00:00"/>
    <s v="Walencja"/>
    <x v="0"/>
    <x v="0"/>
    <n v="10"/>
    <n v="70"/>
  </r>
  <r>
    <d v="2017-07-26T00:00:00"/>
    <s v="Walencja"/>
    <x v="1"/>
    <x v="0"/>
    <n v="42"/>
    <n v="44"/>
  </r>
  <r>
    <d v="2017-08-12T00:00:00"/>
    <s v="Algier"/>
    <x v="0"/>
    <x v="1"/>
    <n v="11"/>
    <n v="94"/>
  </r>
  <r>
    <d v="2017-08-12T00:00:00"/>
    <s v="Algier"/>
    <x v="1"/>
    <x v="1"/>
    <n v="48"/>
    <n v="59"/>
  </r>
  <r>
    <d v="2017-08-12T00:00:00"/>
    <s v="Algier"/>
    <x v="4"/>
    <x v="0"/>
    <n v="20"/>
    <n v="21"/>
  </r>
  <r>
    <d v="2017-08-12T00:00:00"/>
    <s v="Algier"/>
    <x v="3"/>
    <x v="0"/>
    <n v="26"/>
    <n v="25"/>
  </r>
  <r>
    <d v="2017-08-27T00:00:00"/>
    <s v="Tunis"/>
    <x v="2"/>
    <x v="0"/>
    <n v="24"/>
    <n v="9"/>
  </r>
  <r>
    <d v="2017-08-27T00:00:00"/>
    <s v="Tunis"/>
    <x v="0"/>
    <x v="0"/>
    <n v="38"/>
    <n v="68"/>
  </r>
  <r>
    <d v="2017-08-27T00:00:00"/>
    <s v="Tunis"/>
    <x v="4"/>
    <x v="0"/>
    <n v="14"/>
    <n v="21"/>
  </r>
  <r>
    <d v="2017-08-27T00:00:00"/>
    <s v="Tunis"/>
    <x v="1"/>
    <x v="0"/>
    <n v="4"/>
    <n v="43"/>
  </r>
  <r>
    <d v="2017-09-15T00:00:00"/>
    <s v="Benghazi"/>
    <x v="3"/>
    <x v="1"/>
    <n v="19"/>
    <n v="36"/>
  </r>
  <r>
    <d v="2017-09-15T00:00:00"/>
    <s v="Benghazi"/>
    <x v="0"/>
    <x v="0"/>
    <n v="30"/>
    <n v="65"/>
  </r>
  <r>
    <d v="2017-10-11T00:00:00"/>
    <s v="Aleksandria"/>
    <x v="1"/>
    <x v="1"/>
    <n v="6"/>
    <n v="63"/>
  </r>
  <r>
    <d v="2017-10-11T00:00:00"/>
    <s v="Aleksandria"/>
    <x v="0"/>
    <x v="0"/>
    <n v="43"/>
    <n v="59"/>
  </r>
  <r>
    <d v="2017-11-01T00:00:00"/>
    <s v="Bejrut"/>
    <x v="1"/>
    <x v="1"/>
    <n v="1"/>
    <n v="61"/>
  </r>
  <r>
    <d v="2017-11-01T00:00:00"/>
    <s v="Bejrut"/>
    <x v="4"/>
    <x v="1"/>
    <n v="147"/>
    <n v="30"/>
  </r>
  <r>
    <d v="2017-11-01T00:00:00"/>
    <s v="Bejrut"/>
    <x v="2"/>
    <x v="0"/>
    <n v="15"/>
    <n v="8"/>
  </r>
  <r>
    <d v="2017-11-01T00:00:00"/>
    <s v="Bejrut"/>
    <x v="0"/>
    <x v="0"/>
    <n v="24"/>
    <n v="63"/>
  </r>
  <r>
    <d v="2017-11-01T00:00:00"/>
    <s v="Bejrut"/>
    <x v="3"/>
    <x v="0"/>
    <n v="19"/>
    <n v="24"/>
  </r>
  <r>
    <d v="2017-11-25T00:00:00"/>
    <s v="Palermo"/>
    <x v="0"/>
    <x v="1"/>
    <n v="134"/>
    <n v="99"/>
  </r>
  <r>
    <d v="2017-11-25T00:00:00"/>
    <s v="Palermo"/>
    <x v="1"/>
    <x v="0"/>
    <n v="12"/>
    <n v="38"/>
  </r>
  <r>
    <d v="2017-12-13T00:00:00"/>
    <s v="Neapol"/>
    <x v="4"/>
    <x v="1"/>
    <n v="4"/>
    <n v="30"/>
  </r>
  <r>
    <d v="2017-12-13T00:00:00"/>
    <s v="Neapol"/>
    <x v="2"/>
    <x v="0"/>
    <n v="26"/>
    <n v="8"/>
  </r>
  <r>
    <d v="2017-12-13T00:00:00"/>
    <s v="Neapol"/>
    <x v="0"/>
    <x v="0"/>
    <n v="38"/>
    <n v="66"/>
  </r>
  <r>
    <d v="2018-01-04T00:00:00"/>
    <s v="Monako"/>
    <x v="0"/>
    <x v="1"/>
    <n v="38"/>
    <n v="98"/>
  </r>
  <r>
    <d v="2018-01-04T00:00:00"/>
    <s v="Monako"/>
    <x v="3"/>
    <x v="1"/>
    <n v="44"/>
    <n v="37"/>
  </r>
  <r>
    <d v="2018-01-04T00:00:00"/>
    <s v="Monako"/>
    <x v="2"/>
    <x v="0"/>
    <n v="21"/>
    <n v="8"/>
  </r>
  <r>
    <d v="2018-01-04T00:00:00"/>
    <s v="Monako"/>
    <x v="1"/>
    <x v="0"/>
    <n v="10"/>
    <n v="39"/>
  </r>
  <r>
    <d v="2018-01-29T00:00:00"/>
    <s v="Barcelona"/>
    <x v="3"/>
    <x v="1"/>
    <n v="15"/>
    <n v="38"/>
  </r>
  <r>
    <d v="2018-01-29T00:00:00"/>
    <s v="Barcelona"/>
    <x v="1"/>
    <x v="1"/>
    <n v="22"/>
    <n v="63"/>
  </r>
  <r>
    <d v="2018-01-29T00:00:00"/>
    <s v="Barcelona"/>
    <x v="0"/>
    <x v="0"/>
    <n v="9"/>
    <n v="60"/>
  </r>
  <r>
    <d v="2018-01-29T00:00:00"/>
    <s v="Barcelona"/>
    <x v="4"/>
    <x v="0"/>
    <n v="6"/>
    <n v="19"/>
  </r>
  <r>
    <d v="2018-01-29T00:00:00"/>
    <s v="Barcelona"/>
    <x v="2"/>
    <x v="0"/>
    <n v="4"/>
    <n v="8"/>
  </r>
  <r>
    <d v="2018-01-30T00:00:00"/>
    <s v="Walencja"/>
    <x v="4"/>
    <x v="1"/>
    <n v="6"/>
    <n v="25"/>
  </r>
  <r>
    <d v="2018-01-30T00:00:00"/>
    <s v="Walencja"/>
    <x v="0"/>
    <x v="0"/>
    <n v="48"/>
    <n v="79"/>
  </r>
  <r>
    <d v="2018-02-16T00:00:00"/>
    <s v="Algier"/>
    <x v="1"/>
    <x v="0"/>
    <n v="34"/>
    <n v="42"/>
  </r>
  <r>
    <d v="2018-02-16T00:00:00"/>
    <s v="Algier"/>
    <x v="3"/>
    <x v="1"/>
    <n v="49"/>
    <n v="35"/>
  </r>
  <r>
    <d v="2018-02-16T00:00:00"/>
    <s v="Algier"/>
    <x v="2"/>
    <x v="0"/>
    <n v="10"/>
    <n v="8"/>
  </r>
  <r>
    <d v="2018-02-16T00:00:00"/>
    <s v="Algier"/>
    <x v="4"/>
    <x v="0"/>
    <n v="47"/>
    <n v="21"/>
  </r>
  <r>
    <d v="2018-02-16T00:00:00"/>
    <s v="Algier"/>
    <x v="0"/>
    <x v="0"/>
    <n v="48"/>
    <n v="66"/>
  </r>
  <r>
    <d v="2018-03-03T00:00:00"/>
    <s v="Tunis"/>
    <x v="1"/>
    <x v="1"/>
    <n v="34"/>
    <n v="58"/>
  </r>
  <r>
    <d v="2018-03-03T00:00:00"/>
    <s v="Tunis"/>
    <x v="2"/>
    <x v="0"/>
    <n v="5"/>
    <n v="9"/>
  </r>
  <r>
    <d v="2018-03-22T00:00:00"/>
    <s v="Benghazi"/>
    <x v="4"/>
    <x v="1"/>
    <n v="46"/>
    <n v="30"/>
  </r>
  <r>
    <d v="2018-03-22T00:00:00"/>
    <s v="Benghazi"/>
    <x v="0"/>
    <x v="0"/>
    <n v="49"/>
    <n v="65"/>
  </r>
  <r>
    <d v="2018-03-22T00:00:00"/>
    <s v="Benghazi"/>
    <x v="2"/>
    <x v="0"/>
    <n v="16"/>
    <n v="8"/>
  </r>
  <r>
    <d v="2018-04-17T00:00:00"/>
    <s v="Aleksandria"/>
    <x v="1"/>
    <x v="0"/>
    <n v="5"/>
    <n v="37"/>
  </r>
  <r>
    <d v="2018-04-17T00:00:00"/>
    <s v="Aleksandria"/>
    <x v="4"/>
    <x v="1"/>
    <n v="1"/>
    <n v="32"/>
  </r>
  <r>
    <d v="2018-04-17T00:00:00"/>
    <s v="Aleksandria"/>
    <x v="2"/>
    <x v="0"/>
    <n v="34"/>
    <n v="7"/>
  </r>
  <r>
    <d v="2018-04-17T00:00:00"/>
    <s v="Aleksandria"/>
    <x v="0"/>
    <x v="0"/>
    <n v="29"/>
    <n v="59"/>
  </r>
  <r>
    <d v="2018-05-08T00:00:00"/>
    <s v="Bejrut"/>
    <x v="3"/>
    <x v="0"/>
    <n v="34"/>
    <n v="24"/>
  </r>
  <r>
    <d v="2018-05-08T00:00:00"/>
    <s v="Bejrut"/>
    <x v="4"/>
    <x v="0"/>
    <n v="27"/>
    <n v="20"/>
  </r>
  <r>
    <d v="2018-05-08T00:00:00"/>
    <s v="Bejrut"/>
    <x v="2"/>
    <x v="0"/>
    <n v="40"/>
    <n v="8"/>
  </r>
  <r>
    <d v="2018-06-01T00:00:00"/>
    <s v="Palermo"/>
    <x v="0"/>
    <x v="1"/>
    <n v="184"/>
    <n v="99"/>
  </r>
  <r>
    <d v="2018-06-01T00:00:00"/>
    <s v="Palermo"/>
    <x v="1"/>
    <x v="0"/>
    <n v="48"/>
    <n v="38"/>
  </r>
  <r>
    <d v="2018-06-01T00:00:00"/>
    <s v="Palermo"/>
    <x v="3"/>
    <x v="0"/>
    <n v="21"/>
    <n v="23"/>
  </r>
  <r>
    <d v="2018-06-19T00:00:00"/>
    <s v="Neapol"/>
    <x v="0"/>
    <x v="0"/>
    <n v="47"/>
    <n v="66"/>
  </r>
  <r>
    <d v="2018-06-19T00:00:00"/>
    <s v="Neapol"/>
    <x v="3"/>
    <x v="0"/>
    <n v="6"/>
    <n v="25"/>
  </r>
  <r>
    <d v="2018-06-19T00:00:00"/>
    <s v="Neapol"/>
    <x v="1"/>
    <x v="0"/>
    <n v="47"/>
    <n v="41"/>
  </r>
  <r>
    <d v="2018-07-11T00:00:00"/>
    <s v="Monako"/>
    <x v="2"/>
    <x v="1"/>
    <n v="192"/>
    <n v="12"/>
  </r>
  <r>
    <d v="2018-07-11T00:00:00"/>
    <s v="Monako"/>
    <x v="3"/>
    <x v="1"/>
    <n v="48"/>
    <n v="37"/>
  </r>
  <r>
    <d v="2018-07-11T00:00:00"/>
    <s v="Monako"/>
    <x v="0"/>
    <x v="0"/>
    <n v="18"/>
    <n v="62"/>
  </r>
  <r>
    <d v="2018-07-11T00:00:00"/>
    <s v="Monako"/>
    <x v="1"/>
    <x v="0"/>
    <n v="25"/>
    <n v="39"/>
  </r>
  <r>
    <d v="2018-07-11T00:00:00"/>
    <s v="Monako"/>
    <x v="4"/>
    <x v="0"/>
    <n v="2"/>
    <n v="20"/>
  </r>
  <r>
    <d v="2018-08-05T00:00:00"/>
    <s v="Barcelona"/>
    <x v="3"/>
    <x v="1"/>
    <n v="13"/>
    <n v="38"/>
  </r>
  <r>
    <d v="2018-08-05T00:00:00"/>
    <s v="Barcelona"/>
    <x v="1"/>
    <x v="1"/>
    <n v="121"/>
    <n v="63"/>
  </r>
  <r>
    <d v="2018-08-05T00:00:00"/>
    <s v="Barcelona"/>
    <x v="4"/>
    <x v="0"/>
    <n v="30"/>
    <n v="19"/>
  </r>
  <r>
    <d v="2018-08-05T00:00:00"/>
    <s v="Barcelona"/>
    <x v="2"/>
    <x v="0"/>
    <n v="46"/>
    <n v="8"/>
  </r>
  <r>
    <d v="2018-08-18T00:00:00"/>
    <s v="Walencja"/>
    <x v="2"/>
    <x v="1"/>
    <n v="49"/>
    <n v="11"/>
  </r>
  <r>
    <d v="2018-08-18T00:00:00"/>
    <s v="Walencja"/>
    <x v="0"/>
    <x v="1"/>
    <n v="61"/>
    <n v="90"/>
  </r>
  <r>
    <d v="2018-08-18T00:00:00"/>
    <s v="Walencja"/>
    <x v="4"/>
    <x v="0"/>
    <n v="19"/>
    <n v="22"/>
  </r>
  <r>
    <d v="2018-08-18T00:00:00"/>
    <s v="Walencja"/>
    <x v="1"/>
    <x v="0"/>
    <n v="22"/>
    <n v="44"/>
  </r>
  <r>
    <d v="2018-09-04T00:00:00"/>
    <s v="Algier"/>
    <x v="3"/>
    <x v="0"/>
    <n v="9"/>
    <n v="25"/>
  </r>
  <r>
    <d v="2018-09-04T00:00:00"/>
    <s v="Algier"/>
    <x v="0"/>
    <x v="1"/>
    <n v="4"/>
    <n v="94"/>
  </r>
  <r>
    <d v="2018-09-04T00:00:00"/>
    <s v="Algier"/>
    <x v="4"/>
    <x v="0"/>
    <n v="8"/>
    <n v="21"/>
  </r>
  <r>
    <d v="2018-09-04T00:00:00"/>
    <s v="Algier"/>
    <x v="2"/>
    <x v="0"/>
    <n v="47"/>
    <n v="8"/>
  </r>
  <r>
    <d v="2018-09-19T00:00:00"/>
    <s v="Tunis"/>
    <x v="4"/>
    <x v="1"/>
    <n v="82"/>
    <n v="29"/>
  </r>
  <r>
    <d v="2018-09-19T00:00:00"/>
    <s v="Tunis"/>
    <x v="1"/>
    <x v="1"/>
    <n v="26"/>
    <n v="58"/>
  </r>
  <r>
    <d v="2018-09-19T00:00:00"/>
    <s v="Tunis"/>
    <x v="2"/>
    <x v="0"/>
    <n v="24"/>
    <n v="9"/>
  </r>
  <r>
    <d v="2018-09-19T00:00:00"/>
    <s v="Tunis"/>
    <x v="3"/>
    <x v="0"/>
    <n v="36"/>
    <n v="26"/>
  </r>
  <r>
    <d v="2018-09-19T00:00:00"/>
    <s v="Tunis"/>
    <x v="0"/>
    <x v="0"/>
    <n v="6"/>
    <n v="68"/>
  </r>
  <r>
    <d v="2018-10-08T00:00:00"/>
    <s v="Benghazi"/>
    <x v="3"/>
    <x v="1"/>
    <n v="45"/>
    <n v="36"/>
  </r>
  <r>
    <d v="2018-10-08T00:00:00"/>
    <s v="Benghazi"/>
    <x v="2"/>
    <x v="0"/>
    <n v="18"/>
    <n v="8"/>
  </r>
  <r>
    <d v="2018-10-08T00:00:00"/>
    <s v="Benghazi"/>
    <x v="1"/>
    <x v="0"/>
    <n v="20"/>
    <n v="41"/>
  </r>
  <r>
    <d v="2018-11-03T00:00:00"/>
    <s v="Aleksandria"/>
    <x v="4"/>
    <x v="1"/>
    <n v="4"/>
    <n v="32"/>
  </r>
  <r>
    <d v="2018-11-03T00:00:00"/>
    <s v="Aleksandria"/>
    <x v="1"/>
    <x v="0"/>
    <n v="48"/>
    <n v="37"/>
  </r>
  <r>
    <d v="2018-11-24T00:00:00"/>
    <s v="Bejrut"/>
    <x v="1"/>
    <x v="1"/>
    <n v="64"/>
    <n v="61"/>
  </r>
  <r>
    <d v="2018-11-24T00:00:00"/>
    <s v="Bejrut"/>
    <x v="0"/>
    <x v="0"/>
    <n v="43"/>
    <n v="63"/>
  </r>
  <r>
    <d v="2018-11-24T00:00:00"/>
    <s v="Bejrut"/>
    <x v="3"/>
    <x v="0"/>
    <n v="24"/>
    <n v="24"/>
  </r>
  <r>
    <d v="2018-12-18T00:00:00"/>
    <s v="Palermo"/>
    <x v="1"/>
    <x v="1"/>
    <n v="4"/>
    <n v="62"/>
  </r>
  <r>
    <d v="2018-12-18T00:00:00"/>
    <s v="Palermo"/>
    <x v="4"/>
    <x v="0"/>
    <n v="35"/>
    <n v="19"/>
  </r>
  <r>
    <d v="2018-12-18T00:00:00"/>
    <s v="Palermo"/>
    <x v="2"/>
    <x v="0"/>
    <n v="41"/>
    <n v="8"/>
  </r>
  <r>
    <d v="2018-12-18T00:00:00"/>
    <s v="Palermo"/>
    <x v="0"/>
    <x v="0"/>
    <n v="23"/>
    <n v="61"/>
  </r>
  <r>
    <d v="2018-12-18T00:00:00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d v="2016-01-01T00:00:00"/>
    <s v="Algier"/>
    <x v="0"/>
    <x v="0"/>
    <n v="3"/>
    <n v="80"/>
    <n v="0"/>
    <x v="0"/>
  </r>
  <r>
    <d v="2016-01-01T00:00:00"/>
    <s v="Algier"/>
    <x v="1"/>
    <x v="0"/>
    <n v="32"/>
    <n v="50"/>
    <n v="0"/>
    <x v="0"/>
  </r>
  <r>
    <d v="2016-01-01T00:00:00"/>
    <s v="Algier"/>
    <x v="2"/>
    <x v="0"/>
    <n v="38"/>
    <n v="10"/>
    <n v="0"/>
    <x v="0"/>
  </r>
  <r>
    <d v="2016-01-01T00:00:00"/>
    <s v="Algier"/>
    <x v="3"/>
    <x v="0"/>
    <n v="33"/>
    <n v="30"/>
    <n v="0"/>
    <x v="0"/>
  </r>
  <r>
    <d v="2016-01-01T00:00:00"/>
    <s v="Algier"/>
    <x v="4"/>
    <x v="0"/>
    <n v="43"/>
    <n v="25"/>
    <n v="0"/>
    <x v="0"/>
  </r>
  <r>
    <d v="2016-01-16T00:00:00"/>
    <s v="Tunis"/>
    <x v="1"/>
    <x v="1"/>
    <n v="32"/>
    <n v="58"/>
    <n v="14"/>
    <x v="0"/>
  </r>
  <r>
    <d v="2016-01-16T00:00:00"/>
    <s v="Tunis"/>
    <x v="3"/>
    <x v="0"/>
    <n v="14"/>
    <n v="26"/>
    <n v="0"/>
    <x v="0"/>
  </r>
  <r>
    <d v="2016-01-24T00:00:00"/>
    <s v="Benghazi"/>
    <x v="1"/>
    <x v="0"/>
    <n v="44"/>
    <n v="46"/>
    <n v="7"/>
    <x v="0"/>
  </r>
  <r>
    <d v="2016-01-24T00:00:00"/>
    <s v="Benghazi"/>
    <x v="3"/>
    <x v="0"/>
    <n v="1"/>
    <n v="28"/>
    <n v="0"/>
    <x v="0"/>
  </r>
  <r>
    <d v="2016-01-24T00:00:00"/>
    <s v="Benghazi"/>
    <x v="0"/>
    <x v="0"/>
    <n v="21"/>
    <n v="74"/>
    <n v="0"/>
    <x v="0"/>
  </r>
  <r>
    <d v="2016-02-19T00:00:00"/>
    <s v="Aleksandria"/>
    <x v="4"/>
    <x v="1"/>
    <n v="43"/>
    <n v="32"/>
    <n v="25"/>
    <x v="1"/>
  </r>
  <r>
    <d v="2016-02-19T00:00:00"/>
    <s v="Aleksandria"/>
    <x v="2"/>
    <x v="1"/>
    <n v="38"/>
    <n v="13"/>
    <n v="0"/>
    <x v="1"/>
  </r>
  <r>
    <d v="2016-02-19T00:00:00"/>
    <s v="Aleksandria"/>
    <x v="0"/>
    <x v="0"/>
    <n v="9"/>
    <n v="59"/>
    <n v="0"/>
    <x v="1"/>
  </r>
  <r>
    <d v="2016-02-19T00:00:00"/>
    <s v="Aleksandria"/>
    <x v="1"/>
    <x v="0"/>
    <n v="8"/>
    <n v="37"/>
    <n v="0"/>
    <x v="1"/>
  </r>
  <r>
    <d v="2016-03-11T00:00:00"/>
    <s v="Bejrut"/>
    <x v="1"/>
    <x v="1"/>
    <n v="50"/>
    <n v="61"/>
    <n v="20"/>
    <x v="2"/>
  </r>
  <r>
    <d v="2016-03-11T00:00:00"/>
    <s v="Bejrut"/>
    <x v="4"/>
    <x v="0"/>
    <n v="32"/>
    <n v="20"/>
    <n v="0"/>
    <x v="2"/>
  </r>
  <r>
    <d v="2016-03-11T00:00:00"/>
    <s v="Bejrut"/>
    <x v="2"/>
    <x v="0"/>
    <n v="7"/>
    <n v="8"/>
    <n v="0"/>
    <x v="2"/>
  </r>
  <r>
    <d v="2016-03-11T00:00:00"/>
    <s v="Bejrut"/>
    <x v="3"/>
    <x v="0"/>
    <n v="10"/>
    <n v="24"/>
    <n v="0"/>
    <x v="2"/>
  </r>
  <r>
    <d v="2016-04-04T00:00:00"/>
    <s v="Palermo"/>
    <x v="2"/>
    <x v="1"/>
    <n v="7"/>
    <n v="12"/>
    <n v="23"/>
    <x v="3"/>
  </r>
  <r>
    <d v="2016-04-04T00:00:00"/>
    <s v="Palermo"/>
    <x v="4"/>
    <x v="0"/>
    <n v="25"/>
    <n v="19"/>
    <n v="0"/>
    <x v="3"/>
  </r>
  <r>
    <d v="2016-04-04T00:00:00"/>
    <s v="Palermo"/>
    <x v="1"/>
    <x v="0"/>
    <n v="33"/>
    <n v="38"/>
    <n v="0"/>
    <x v="3"/>
  </r>
  <r>
    <d v="2016-04-22T00:00:00"/>
    <s v="Neapol"/>
    <x v="3"/>
    <x v="1"/>
    <n v="36"/>
    <n v="35"/>
    <n v="17"/>
    <x v="3"/>
  </r>
  <r>
    <d v="2016-04-22T00:00:00"/>
    <s v="Neapol"/>
    <x v="0"/>
    <x v="0"/>
    <n v="5"/>
    <n v="66"/>
    <n v="0"/>
    <x v="3"/>
  </r>
  <r>
    <d v="2016-04-22T00:00:00"/>
    <s v="Neapol"/>
    <x v="1"/>
    <x v="0"/>
    <n v="35"/>
    <n v="41"/>
    <n v="0"/>
    <x v="3"/>
  </r>
  <r>
    <d v="2016-05-14T00:00:00"/>
    <s v="Monako"/>
    <x v="0"/>
    <x v="1"/>
    <n v="38"/>
    <n v="98"/>
    <n v="21"/>
    <x v="4"/>
  </r>
  <r>
    <d v="2016-05-14T00:00:00"/>
    <s v="Monako"/>
    <x v="3"/>
    <x v="0"/>
    <n v="10"/>
    <n v="23"/>
    <n v="0"/>
    <x v="4"/>
  </r>
  <r>
    <d v="2016-06-08T00:00:00"/>
    <s v="Barcelona"/>
    <x v="3"/>
    <x v="1"/>
    <n v="4"/>
    <n v="38"/>
    <n v="24"/>
    <x v="5"/>
  </r>
  <r>
    <d v="2016-06-08T00:00:00"/>
    <s v="Barcelona"/>
    <x v="0"/>
    <x v="0"/>
    <n v="42"/>
    <n v="60"/>
    <n v="0"/>
    <x v="5"/>
  </r>
  <r>
    <d v="2016-06-08T00:00:00"/>
    <s v="Barcelona"/>
    <x v="2"/>
    <x v="0"/>
    <n v="28"/>
    <n v="8"/>
    <n v="0"/>
    <x v="5"/>
  </r>
  <r>
    <d v="2016-06-08T00:00:00"/>
    <s v="Barcelona"/>
    <x v="4"/>
    <x v="0"/>
    <n v="19"/>
    <n v="19"/>
    <n v="0"/>
    <x v="5"/>
  </r>
  <r>
    <d v="2016-06-21T00:00:00"/>
    <s v="Walencja"/>
    <x v="4"/>
    <x v="1"/>
    <n v="72"/>
    <n v="28"/>
    <n v="12"/>
    <x v="5"/>
  </r>
  <r>
    <d v="2016-06-21T00:00:00"/>
    <s v="Walencja"/>
    <x v="0"/>
    <x v="1"/>
    <n v="42"/>
    <n v="90"/>
    <n v="0"/>
    <x v="5"/>
  </r>
  <r>
    <d v="2016-06-21T00:00:00"/>
    <s v="Walencja"/>
    <x v="1"/>
    <x v="0"/>
    <n v="42"/>
    <n v="44"/>
    <n v="0"/>
    <x v="5"/>
  </r>
  <r>
    <d v="2016-06-21T00:00:00"/>
    <s v="Walencja"/>
    <x v="3"/>
    <x v="0"/>
    <n v="33"/>
    <n v="26"/>
    <n v="0"/>
    <x v="5"/>
  </r>
  <r>
    <d v="2016-06-21T00:00:00"/>
    <s v="Walencja"/>
    <x v="2"/>
    <x v="0"/>
    <n v="9"/>
    <n v="9"/>
    <n v="0"/>
    <x v="5"/>
  </r>
  <r>
    <d v="2016-07-08T00:00:00"/>
    <s v="Algier"/>
    <x v="4"/>
    <x v="1"/>
    <n v="4"/>
    <n v="29"/>
    <n v="16"/>
    <x v="6"/>
  </r>
  <r>
    <d v="2016-07-08T00:00:00"/>
    <s v="Algier"/>
    <x v="2"/>
    <x v="1"/>
    <n v="37"/>
    <n v="12"/>
    <n v="0"/>
    <x v="6"/>
  </r>
  <r>
    <d v="2016-07-08T00:00:00"/>
    <s v="Algier"/>
    <x v="1"/>
    <x v="0"/>
    <n v="35"/>
    <n v="42"/>
    <n v="0"/>
    <x v="6"/>
  </r>
  <r>
    <d v="2016-07-08T00:00:00"/>
    <s v="Algier"/>
    <x v="0"/>
    <x v="0"/>
    <n v="32"/>
    <n v="66"/>
    <n v="0"/>
    <x v="6"/>
  </r>
  <r>
    <d v="2016-07-23T00:00:00"/>
    <s v="Tunis"/>
    <x v="0"/>
    <x v="1"/>
    <n v="32"/>
    <n v="92"/>
    <n v="14"/>
    <x v="6"/>
  </r>
  <r>
    <d v="2016-07-23T00:00:00"/>
    <s v="Tunis"/>
    <x v="1"/>
    <x v="0"/>
    <n v="48"/>
    <n v="43"/>
    <n v="0"/>
    <x v="6"/>
  </r>
  <r>
    <d v="2016-08-11T00:00:00"/>
    <s v="Benghazi"/>
    <x v="1"/>
    <x v="1"/>
    <n v="191"/>
    <n v="60"/>
    <n v="18"/>
    <x v="7"/>
  </r>
  <r>
    <d v="2016-08-11T00:00:00"/>
    <s v="Benghazi"/>
    <x v="3"/>
    <x v="0"/>
    <n v="9"/>
    <n v="24"/>
    <n v="0"/>
    <x v="7"/>
  </r>
  <r>
    <d v="2016-08-11T00:00:00"/>
    <s v="Benghazi"/>
    <x v="0"/>
    <x v="0"/>
    <n v="36"/>
    <n v="65"/>
    <n v="0"/>
    <x v="7"/>
  </r>
  <r>
    <d v="2016-09-06T00:00:00"/>
    <s v="Aleksandria"/>
    <x v="2"/>
    <x v="0"/>
    <n v="47"/>
    <n v="7"/>
    <n v="25"/>
    <x v="8"/>
  </r>
  <r>
    <d v="2016-09-06T00:00:00"/>
    <s v="Aleksandria"/>
    <x v="1"/>
    <x v="1"/>
    <n v="4"/>
    <n v="63"/>
    <n v="0"/>
    <x v="8"/>
  </r>
  <r>
    <d v="2016-09-06T00:00:00"/>
    <s v="Aleksandria"/>
    <x v="4"/>
    <x v="0"/>
    <n v="8"/>
    <n v="19"/>
    <n v="0"/>
    <x v="8"/>
  </r>
  <r>
    <d v="2016-09-06T00:00:00"/>
    <s v="Aleksandria"/>
    <x v="3"/>
    <x v="0"/>
    <n v="3"/>
    <n v="22"/>
    <n v="0"/>
    <x v="8"/>
  </r>
  <r>
    <d v="2016-09-06T00:00:00"/>
    <s v="Aleksandria"/>
    <x v="0"/>
    <x v="0"/>
    <n v="41"/>
    <n v="59"/>
    <n v="0"/>
    <x v="8"/>
  </r>
  <r>
    <d v="2016-09-27T00:00:00"/>
    <s v="Bejrut"/>
    <x v="1"/>
    <x v="0"/>
    <n v="44"/>
    <n v="40"/>
    <n v="20"/>
    <x v="8"/>
  </r>
  <r>
    <d v="2016-09-27T00:00:00"/>
    <s v="Bejrut"/>
    <x v="2"/>
    <x v="1"/>
    <n v="45"/>
    <n v="12"/>
    <n v="0"/>
    <x v="8"/>
  </r>
  <r>
    <d v="2016-09-27T00:00:00"/>
    <s v="Bejrut"/>
    <x v="4"/>
    <x v="0"/>
    <n v="40"/>
    <n v="20"/>
    <n v="0"/>
    <x v="8"/>
  </r>
  <r>
    <d v="2016-09-27T00:00:00"/>
    <s v="Bejrut"/>
    <x v="0"/>
    <x v="0"/>
    <n v="3"/>
    <n v="63"/>
    <n v="0"/>
    <x v="8"/>
  </r>
  <r>
    <d v="2016-09-27T00:00:00"/>
    <s v="Bejrut"/>
    <x v="3"/>
    <x v="0"/>
    <n v="17"/>
    <n v="24"/>
    <n v="0"/>
    <x v="8"/>
  </r>
  <r>
    <d v="2016-10-21T00:00:00"/>
    <s v="Palermo"/>
    <x v="2"/>
    <x v="1"/>
    <n v="2"/>
    <n v="12"/>
    <n v="23"/>
    <x v="9"/>
  </r>
  <r>
    <d v="2016-10-21T00:00:00"/>
    <s v="Palermo"/>
    <x v="4"/>
    <x v="0"/>
    <n v="14"/>
    <n v="19"/>
    <n v="0"/>
    <x v="9"/>
  </r>
  <r>
    <d v="2016-10-21T00:00:00"/>
    <s v="Palermo"/>
    <x v="3"/>
    <x v="0"/>
    <n v="23"/>
    <n v="23"/>
    <n v="0"/>
    <x v="9"/>
  </r>
  <r>
    <d v="2016-11-08T00:00:00"/>
    <s v="Neapol"/>
    <x v="2"/>
    <x v="0"/>
    <n v="11"/>
    <n v="8"/>
    <n v="17"/>
    <x v="10"/>
  </r>
  <r>
    <d v="2016-11-08T00:00:00"/>
    <s v="Neapol"/>
    <x v="0"/>
    <x v="0"/>
    <n v="17"/>
    <n v="66"/>
    <n v="0"/>
    <x v="10"/>
  </r>
  <r>
    <d v="2016-11-08T00:00:00"/>
    <s v="Neapol"/>
    <x v="1"/>
    <x v="0"/>
    <n v="30"/>
    <n v="41"/>
    <n v="0"/>
    <x v="10"/>
  </r>
  <r>
    <d v="2016-11-30T00:00:00"/>
    <s v="Monako"/>
    <x v="0"/>
    <x v="1"/>
    <n v="97"/>
    <n v="98"/>
    <n v="21"/>
    <x v="10"/>
  </r>
  <r>
    <d v="2016-11-30T00:00:00"/>
    <s v="Monako"/>
    <x v="2"/>
    <x v="1"/>
    <n v="11"/>
    <n v="12"/>
    <n v="0"/>
    <x v="10"/>
  </r>
  <r>
    <d v="2016-11-30T00:00:00"/>
    <s v="Monako"/>
    <x v="4"/>
    <x v="0"/>
    <n v="17"/>
    <n v="20"/>
    <n v="0"/>
    <x v="10"/>
  </r>
  <r>
    <d v="2016-11-30T00:00:00"/>
    <s v="Monako"/>
    <x v="3"/>
    <x v="0"/>
    <n v="4"/>
    <n v="23"/>
    <n v="0"/>
    <x v="10"/>
  </r>
  <r>
    <d v="2016-12-25T00:00:00"/>
    <s v="Barcelona"/>
    <x v="4"/>
    <x v="1"/>
    <n v="79"/>
    <n v="31"/>
    <n v="24"/>
    <x v="11"/>
  </r>
  <r>
    <d v="2016-12-25T00:00:00"/>
    <s v="Barcelona"/>
    <x v="0"/>
    <x v="0"/>
    <n v="33"/>
    <n v="60"/>
    <n v="0"/>
    <x v="11"/>
  </r>
  <r>
    <d v="2016-12-25T00:00:00"/>
    <s v="Barcelona"/>
    <x v="3"/>
    <x v="0"/>
    <n v="26"/>
    <n v="23"/>
    <n v="0"/>
    <x v="11"/>
  </r>
  <r>
    <d v="2017-01-07T00:00:00"/>
    <s v="Walencja"/>
    <x v="4"/>
    <x v="0"/>
    <n v="40"/>
    <n v="22"/>
    <n v="12"/>
    <x v="12"/>
  </r>
  <r>
    <d v="2017-01-07T00:00:00"/>
    <s v="Walencja"/>
    <x v="2"/>
    <x v="0"/>
    <n v="42"/>
    <n v="9"/>
    <n v="0"/>
    <x v="12"/>
  </r>
  <r>
    <d v="2017-01-07T00:00:00"/>
    <s v="Walencja"/>
    <x v="3"/>
    <x v="0"/>
    <n v="42"/>
    <n v="26"/>
    <n v="0"/>
    <x v="12"/>
  </r>
  <r>
    <d v="2017-01-07T00:00:00"/>
    <s v="Walencja"/>
    <x v="0"/>
    <x v="0"/>
    <n v="9"/>
    <n v="70"/>
    <n v="0"/>
    <x v="12"/>
  </r>
  <r>
    <d v="2017-01-07T00:00:00"/>
    <s v="Walencja"/>
    <x v="1"/>
    <x v="0"/>
    <n v="39"/>
    <n v="44"/>
    <n v="0"/>
    <x v="12"/>
  </r>
  <r>
    <d v="2017-01-24T00:00:00"/>
    <s v="Algier"/>
    <x v="1"/>
    <x v="1"/>
    <n v="112"/>
    <n v="59"/>
    <n v="16"/>
    <x v="12"/>
  </r>
  <r>
    <d v="2017-01-24T00:00:00"/>
    <s v="Algier"/>
    <x v="0"/>
    <x v="0"/>
    <n v="34"/>
    <n v="66"/>
    <n v="0"/>
    <x v="12"/>
  </r>
  <r>
    <d v="2017-01-24T00:00:00"/>
    <s v="Algier"/>
    <x v="4"/>
    <x v="0"/>
    <n v="5"/>
    <n v="21"/>
    <n v="0"/>
    <x v="12"/>
  </r>
  <r>
    <d v="2017-02-08T00:00:00"/>
    <s v="Tunis"/>
    <x v="0"/>
    <x v="1"/>
    <n v="74"/>
    <n v="92"/>
    <n v="14"/>
    <x v="13"/>
  </r>
  <r>
    <d v="2017-02-08T00:00:00"/>
    <s v="Tunis"/>
    <x v="3"/>
    <x v="0"/>
    <n v="14"/>
    <n v="26"/>
    <n v="0"/>
    <x v="13"/>
  </r>
  <r>
    <d v="2017-02-27T00:00:00"/>
    <s v="Benghazi"/>
    <x v="1"/>
    <x v="1"/>
    <n v="1"/>
    <n v="60"/>
    <n v="18"/>
    <x v="13"/>
  </r>
  <r>
    <d v="2017-02-27T00:00:00"/>
    <s v="Benghazi"/>
    <x v="3"/>
    <x v="1"/>
    <n v="43"/>
    <n v="36"/>
    <n v="0"/>
    <x v="13"/>
  </r>
  <r>
    <d v="2017-02-27T00:00:00"/>
    <s v="Benghazi"/>
    <x v="2"/>
    <x v="0"/>
    <n v="30"/>
    <n v="8"/>
    <n v="0"/>
    <x v="13"/>
  </r>
  <r>
    <d v="2017-02-27T00:00:00"/>
    <s v="Benghazi"/>
    <x v="4"/>
    <x v="0"/>
    <n v="14"/>
    <n v="20"/>
    <n v="0"/>
    <x v="13"/>
  </r>
  <r>
    <d v="2017-03-25T00:00:00"/>
    <s v="Aleksandria"/>
    <x v="3"/>
    <x v="1"/>
    <n v="33"/>
    <n v="38"/>
    <n v="25"/>
    <x v="14"/>
  </r>
  <r>
    <d v="2017-03-25T00:00:00"/>
    <s v="Aleksandria"/>
    <x v="1"/>
    <x v="0"/>
    <n v="35"/>
    <n v="37"/>
    <n v="0"/>
    <x v="14"/>
  </r>
  <r>
    <d v="2017-03-25T00:00:00"/>
    <s v="Aleksandria"/>
    <x v="4"/>
    <x v="0"/>
    <n v="40"/>
    <n v="19"/>
    <n v="0"/>
    <x v="14"/>
  </r>
  <r>
    <d v="2017-04-15T00:00:00"/>
    <s v="Bejrut"/>
    <x v="3"/>
    <x v="1"/>
    <n v="21"/>
    <n v="36"/>
    <n v="20"/>
    <x v="15"/>
  </r>
  <r>
    <d v="2017-04-15T00:00:00"/>
    <s v="Bejrut"/>
    <x v="0"/>
    <x v="1"/>
    <n v="2"/>
    <n v="97"/>
    <n v="0"/>
    <x v="15"/>
  </r>
  <r>
    <d v="2017-04-15T00:00:00"/>
    <s v="Bejrut"/>
    <x v="4"/>
    <x v="0"/>
    <n v="12"/>
    <n v="20"/>
    <n v="0"/>
    <x v="15"/>
  </r>
  <r>
    <d v="2017-04-15T00:00:00"/>
    <s v="Bejrut"/>
    <x v="2"/>
    <x v="0"/>
    <n v="15"/>
    <n v="8"/>
    <n v="0"/>
    <x v="15"/>
  </r>
  <r>
    <d v="2017-04-15T00:00:00"/>
    <s v="Bejrut"/>
    <x v="1"/>
    <x v="0"/>
    <n v="1"/>
    <n v="40"/>
    <n v="0"/>
    <x v="15"/>
  </r>
  <r>
    <d v="2017-05-09T00:00:00"/>
    <s v="Palermo"/>
    <x v="2"/>
    <x v="1"/>
    <n v="86"/>
    <n v="12"/>
    <n v="23"/>
    <x v="16"/>
  </r>
  <r>
    <d v="2017-05-09T00:00:00"/>
    <s v="Palermo"/>
    <x v="4"/>
    <x v="1"/>
    <n v="110"/>
    <n v="31"/>
    <n v="0"/>
    <x v="16"/>
  </r>
  <r>
    <d v="2017-05-09T00:00:00"/>
    <s v="Palermo"/>
    <x v="1"/>
    <x v="0"/>
    <n v="33"/>
    <n v="38"/>
    <n v="0"/>
    <x v="16"/>
  </r>
  <r>
    <d v="2017-05-09T00:00:00"/>
    <s v="Palermo"/>
    <x v="3"/>
    <x v="0"/>
    <n v="13"/>
    <n v="23"/>
    <n v="0"/>
    <x v="16"/>
  </r>
  <r>
    <d v="2017-05-09T00:00:00"/>
    <s v="Palermo"/>
    <x v="0"/>
    <x v="0"/>
    <n v="37"/>
    <n v="61"/>
    <n v="0"/>
    <x v="16"/>
  </r>
  <r>
    <d v="2017-05-27T00:00:00"/>
    <s v="Neapol"/>
    <x v="2"/>
    <x v="1"/>
    <n v="1"/>
    <n v="12"/>
    <n v="17"/>
    <x v="16"/>
  </r>
  <r>
    <d v="2017-05-27T00:00:00"/>
    <s v="Neapol"/>
    <x v="1"/>
    <x v="1"/>
    <n v="68"/>
    <n v="59"/>
    <n v="0"/>
    <x v="16"/>
  </r>
  <r>
    <d v="2017-05-27T00:00:00"/>
    <s v="Neapol"/>
    <x v="0"/>
    <x v="0"/>
    <n v="35"/>
    <n v="66"/>
    <n v="0"/>
    <x v="16"/>
  </r>
  <r>
    <d v="2017-05-27T00:00:00"/>
    <s v="Neapol"/>
    <x v="4"/>
    <x v="0"/>
    <n v="25"/>
    <n v="21"/>
    <n v="0"/>
    <x v="16"/>
  </r>
  <r>
    <d v="2017-05-27T00:00:00"/>
    <s v="Neapol"/>
    <x v="3"/>
    <x v="0"/>
    <n v="10"/>
    <n v="25"/>
    <n v="0"/>
    <x v="16"/>
  </r>
  <r>
    <d v="2017-06-18T00:00:00"/>
    <s v="Monako"/>
    <x v="3"/>
    <x v="1"/>
    <n v="38"/>
    <n v="37"/>
    <n v="21"/>
    <x v="17"/>
  </r>
  <r>
    <d v="2017-06-18T00:00:00"/>
    <s v="Monako"/>
    <x v="2"/>
    <x v="0"/>
    <n v="22"/>
    <n v="8"/>
    <n v="0"/>
    <x v="17"/>
  </r>
  <r>
    <d v="2017-06-18T00:00:00"/>
    <s v="Monako"/>
    <x v="4"/>
    <x v="0"/>
    <n v="25"/>
    <n v="20"/>
    <n v="0"/>
    <x v="17"/>
  </r>
  <r>
    <d v="2017-06-18T00:00:00"/>
    <s v="Monako"/>
    <x v="1"/>
    <x v="0"/>
    <n v="8"/>
    <n v="39"/>
    <n v="0"/>
    <x v="17"/>
  </r>
  <r>
    <d v="2017-06-18T00:00:00"/>
    <s v="Monako"/>
    <x v="0"/>
    <x v="0"/>
    <n v="45"/>
    <n v="62"/>
    <n v="0"/>
    <x v="17"/>
  </r>
  <r>
    <d v="2017-07-13T00:00:00"/>
    <s v="Barcelona"/>
    <x v="0"/>
    <x v="1"/>
    <n v="116"/>
    <n v="100"/>
    <n v="24"/>
    <x v="18"/>
  </r>
  <r>
    <d v="2017-07-13T00:00:00"/>
    <s v="Barcelona"/>
    <x v="4"/>
    <x v="0"/>
    <n v="29"/>
    <n v="19"/>
    <n v="0"/>
    <x v="18"/>
  </r>
  <r>
    <d v="2017-07-26T00:00:00"/>
    <s v="Walencja"/>
    <x v="3"/>
    <x v="1"/>
    <n v="5"/>
    <n v="34"/>
    <n v="12"/>
    <x v="18"/>
  </r>
  <r>
    <d v="2017-07-26T00:00:00"/>
    <s v="Walencja"/>
    <x v="2"/>
    <x v="1"/>
    <n v="22"/>
    <n v="11"/>
    <n v="0"/>
    <x v="18"/>
  </r>
  <r>
    <d v="2017-07-26T00:00:00"/>
    <s v="Walencja"/>
    <x v="4"/>
    <x v="0"/>
    <n v="37"/>
    <n v="22"/>
    <n v="0"/>
    <x v="18"/>
  </r>
  <r>
    <d v="2017-07-26T00:00:00"/>
    <s v="Walencja"/>
    <x v="0"/>
    <x v="0"/>
    <n v="10"/>
    <n v="70"/>
    <n v="0"/>
    <x v="18"/>
  </r>
  <r>
    <d v="2017-07-26T00:00:00"/>
    <s v="Walencja"/>
    <x v="1"/>
    <x v="0"/>
    <n v="42"/>
    <n v="44"/>
    <n v="0"/>
    <x v="18"/>
  </r>
  <r>
    <d v="2017-08-12T00:00:00"/>
    <s v="Algier"/>
    <x v="0"/>
    <x v="1"/>
    <n v="11"/>
    <n v="94"/>
    <n v="16"/>
    <x v="19"/>
  </r>
  <r>
    <d v="2017-08-12T00:00:00"/>
    <s v="Algier"/>
    <x v="1"/>
    <x v="1"/>
    <n v="48"/>
    <n v="59"/>
    <n v="0"/>
    <x v="19"/>
  </r>
  <r>
    <d v="2017-08-12T00:00:00"/>
    <s v="Algier"/>
    <x v="4"/>
    <x v="0"/>
    <n v="20"/>
    <n v="21"/>
    <n v="0"/>
    <x v="19"/>
  </r>
  <r>
    <d v="2017-08-12T00:00:00"/>
    <s v="Algier"/>
    <x v="3"/>
    <x v="0"/>
    <n v="26"/>
    <n v="25"/>
    <n v="0"/>
    <x v="19"/>
  </r>
  <r>
    <d v="2017-08-27T00:00:00"/>
    <s v="Tunis"/>
    <x v="2"/>
    <x v="0"/>
    <n v="24"/>
    <n v="9"/>
    <n v="14"/>
    <x v="19"/>
  </r>
  <r>
    <d v="2017-08-27T00:00:00"/>
    <s v="Tunis"/>
    <x v="0"/>
    <x v="0"/>
    <n v="38"/>
    <n v="68"/>
    <n v="0"/>
    <x v="19"/>
  </r>
  <r>
    <d v="2017-08-27T00:00:00"/>
    <s v="Tunis"/>
    <x v="4"/>
    <x v="0"/>
    <n v="14"/>
    <n v="21"/>
    <n v="0"/>
    <x v="19"/>
  </r>
  <r>
    <d v="2017-08-27T00:00:00"/>
    <s v="Tunis"/>
    <x v="1"/>
    <x v="0"/>
    <n v="4"/>
    <n v="43"/>
    <n v="0"/>
    <x v="19"/>
  </r>
  <r>
    <d v="2017-09-15T00:00:00"/>
    <s v="Benghazi"/>
    <x v="3"/>
    <x v="1"/>
    <n v="19"/>
    <n v="36"/>
    <n v="18"/>
    <x v="20"/>
  </r>
  <r>
    <d v="2017-09-15T00:00:00"/>
    <s v="Benghazi"/>
    <x v="0"/>
    <x v="0"/>
    <n v="30"/>
    <n v="65"/>
    <n v="0"/>
    <x v="20"/>
  </r>
  <r>
    <d v="2017-10-11T00:00:00"/>
    <s v="Aleksandria"/>
    <x v="1"/>
    <x v="1"/>
    <n v="6"/>
    <n v="63"/>
    <n v="25"/>
    <x v="21"/>
  </r>
  <r>
    <d v="2017-10-11T00:00:00"/>
    <s v="Aleksandria"/>
    <x v="0"/>
    <x v="0"/>
    <n v="43"/>
    <n v="59"/>
    <n v="0"/>
    <x v="21"/>
  </r>
  <r>
    <d v="2017-11-01T00:00:00"/>
    <s v="Bejrut"/>
    <x v="1"/>
    <x v="1"/>
    <n v="1"/>
    <n v="61"/>
    <n v="20"/>
    <x v="22"/>
  </r>
  <r>
    <d v="2017-11-01T00:00:00"/>
    <s v="Bejrut"/>
    <x v="4"/>
    <x v="1"/>
    <n v="147"/>
    <n v="30"/>
    <n v="0"/>
    <x v="22"/>
  </r>
  <r>
    <d v="2017-11-01T00:00:00"/>
    <s v="Bejrut"/>
    <x v="2"/>
    <x v="0"/>
    <n v="15"/>
    <n v="8"/>
    <n v="0"/>
    <x v="22"/>
  </r>
  <r>
    <d v="2017-11-01T00:00:00"/>
    <s v="Bejrut"/>
    <x v="0"/>
    <x v="0"/>
    <n v="24"/>
    <n v="63"/>
    <n v="0"/>
    <x v="22"/>
  </r>
  <r>
    <d v="2017-11-01T00:00:00"/>
    <s v="Bejrut"/>
    <x v="3"/>
    <x v="0"/>
    <n v="19"/>
    <n v="24"/>
    <n v="0"/>
    <x v="22"/>
  </r>
  <r>
    <d v="2017-11-25T00:00:00"/>
    <s v="Palermo"/>
    <x v="0"/>
    <x v="1"/>
    <n v="134"/>
    <n v="99"/>
    <n v="23"/>
    <x v="22"/>
  </r>
  <r>
    <d v="2017-11-25T00:00:00"/>
    <s v="Palermo"/>
    <x v="1"/>
    <x v="0"/>
    <n v="12"/>
    <n v="38"/>
    <n v="0"/>
    <x v="22"/>
  </r>
  <r>
    <d v="2017-12-13T00:00:00"/>
    <s v="Neapol"/>
    <x v="4"/>
    <x v="1"/>
    <n v="4"/>
    <n v="30"/>
    <n v="17"/>
    <x v="23"/>
  </r>
  <r>
    <d v="2017-12-13T00:00:00"/>
    <s v="Neapol"/>
    <x v="2"/>
    <x v="0"/>
    <n v="26"/>
    <n v="8"/>
    <n v="0"/>
    <x v="23"/>
  </r>
  <r>
    <d v="2017-12-13T00:00:00"/>
    <s v="Neapol"/>
    <x v="0"/>
    <x v="0"/>
    <n v="38"/>
    <n v="66"/>
    <n v="0"/>
    <x v="23"/>
  </r>
  <r>
    <d v="2018-01-04T00:00:00"/>
    <s v="Monako"/>
    <x v="0"/>
    <x v="1"/>
    <n v="38"/>
    <n v="98"/>
    <n v="21"/>
    <x v="24"/>
  </r>
  <r>
    <d v="2018-01-04T00:00:00"/>
    <s v="Monako"/>
    <x v="3"/>
    <x v="1"/>
    <n v="44"/>
    <n v="37"/>
    <n v="0"/>
    <x v="24"/>
  </r>
  <r>
    <d v="2018-01-04T00:00:00"/>
    <s v="Monako"/>
    <x v="2"/>
    <x v="0"/>
    <n v="21"/>
    <n v="8"/>
    <n v="0"/>
    <x v="24"/>
  </r>
  <r>
    <d v="2018-01-04T00:00:00"/>
    <s v="Monako"/>
    <x v="1"/>
    <x v="0"/>
    <n v="10"/>
    <n v="39"/>
    <n v="0"/>
    <x v="24"/>
  </r>
  <r>
    <d v="2018-01-29T00:00:00"/>
    <s v="Barcelona"/>
    <x v="3"/>
    <x v="1"/>
    <n v="15"/>
    <n v="38"/>
    <n v="24"/>
    <x v="24"/>
  </r>
  <r>
    <d v="2018-01-29T00:00:00"/>
    <s v="Barcelona"/>
    <x v="1"/>
    <x v="1"/>
    <n v="22"/>
    <n v="63"/>
    <n v="0"/>
    <x v="24"/>
  </r>
  <r>
    <d v="2018-01-29T00:00:00"/>
    <s v="Barcelona"/>
    <x v="0"/>
    <x v="0"/>
    <n v="9"/>
    <n v="60"/>
    <n v="0"/>
    <x v="24"/>
  </r>
  <r>
    <d v="2018-01-29T00:00:00"/>
    <s v="Barcelona"/>
    <x v="4"/>
    <x v="0"/>
    <n v="6"/>
    <n v="19"/>
    <n v="0"/>
    <x v="24"/>
  </r>
  <r>
    <d v="2018-01-29T00:00:00"/>
    <s v="Barcelona"/>
    <x v="2"/>
    <x v="0"/>
    <n v="4"/>
    <n v="8"/>
    <n v="0"/>
    <x v="24"/>
  </r>
  <r>
    <d v="2018-01-30T00:00:00"/>
    <s v="Walencja"/>
    <x v="4"/>
    <x v="1"/>
    <n v="6"/>
    <n v="25"/>
    <n v="0"/>
    <x v="24"/>
  </r>
  <r>
    <d v="2018-01-30T00:00:00"/>
    <s v="Walencja"/>
    <x v="0"/>
    <x v="0"/>
    <n v="48"/>
    <n v="79"/>
    <n v="0"/>
    <x v="24"/>
  </r>
  <r>
    <d v="2018-02-16T00:00:00"/>
    <s v="Algier"/>
    <x v="1"/>
    <x v="0"/>
    <n v="34"/>
    <n v="42"/>
    <n v="16"/>
    <x v="25"/>
  </r>
  <r>
    <d v="2018-02-16T00:00:00"/>
    <s v="Algier"/>
    <x v="3"/>
    <x v="1"/>
    <n v="49"/>
    <n v="35"/>
    <n v="0"/>
    <x v="25"/>
  </r>
  <r>
    <d v="2018-02-16T00:00:00"/>
    <s v="Algier"/>
    <x v="2"/>
    <x v="0"/>
    <n v="10"/>
    <n v="8"/>
    <n v="0"/>
    <x v="25"/>
  </r>
  <r>
    <d v="2018-02-16T00:00:00"/>
    <s v="Algier"/>
    <x v="4"/>
    <x v="0"/>
    <n v="47"/>
    <n v="21"/>
    <n v="0"/>
    <x v="25"/>
  </r>
  <r>
    <d v="2018-02-16T00:00:00"/>
    <s v="Algier"/>
    <x v="0"/>
    <x v="0"/>
    <n v="48"/>
    <n v="66"/>
    <n v="0"/>
    <x v="25"/>
  </r>
  <r>
    <d v="2018-03-03T00:00:00"/>
    <s v="Tunis"/>
    <x v="1"/>
    <x v="1"/>
    <n v="34"/>
    <n v="58"/>
    <n v="14"/>
    <x v="26"/>
  </r>
  <r>
    <d v="2018-03-03T00:00:00"/>
    <s v="Tunis"/>
    <x v="2"/>
    <x v="0"/>
    <n v="5"/>
    <n v="9"/>
    <n v="0"/>
    <x v="26"/>
  </r>
  <r>
    <d v="2018-03-22T00:00:00"/>
    <s v="Benghazi"/>
    <x v="4"/>
    <x v="1"/>
    <n v="46"/>
    <n v="30"/>
    <n v="18"/>
    <x v="26"/>
  </r>
  <r>
    <d v="2018-03-22T00:00:00"/>
    <s v="Benghazi"/>
    <x v="0"/>
    <x v="0"/>
    <n v="49"/>
    <n v="65"/>
    <n v="0"/>
    <x v="26"/>
  </r>
  <r>
    <d v="2018-03-22T00:00:00"/>
    <s v="Benghazi"/>
    <x v="2"/>
    <x v="0"/>
    <n v="16"/>
    <n v="8"/>
    <n v="0"/>
    <x v="26"/>
  </r>
  <r>
    <d v="2018-04-17T00:00:00"/>
    <s v="Aleksandria"/>
    <x v="1"/>
    <x v="0"/>
    <n v="5"/>
    <n v="37"/>
    <n v="25"/>
    <x v="27"/>
  </r>
  <r>
    <d v="2018-04-17T00:00:00"/>
    <s v="Aleksandria"/>
    <x v="4"/>
    <x v="1"/>
    <n v="1"/>
    <n v="32"/>
    <n v="0"/>
    <x v="27"/>
  </r>
  <r>
    <d v="2018-04-17T00:00:00"/>
    <s v="Aleksandria"/>
    <x v="2"/>
    <x v="0"/>
    <n v="34"/>
    <n v="7"/>
    <n v="0"/>
    <x v="27"/>
  </r>
  <r>
    <d v="2018-04-17T00:00:00"/>
    <s v="Aleksandria"/>
    <x v="0"/>
    <x v="0"/>
    <n v="29"/>
    <n v="59"/>
    <n v="0"/>
    <x v="27"/>
  </r>
  <r>
    <d v="2018-05-08T00:00:00"/>
    <s v="Bejrut"/>
    <x v="3"/>
    <x v="0"/>
    <n v="34"/>
    <n v="24"/>
    <n v="20"/>
    <x v="28"/>
  </r>
  <r>
    <d v="2018-05-08T00:00:00"/>
    <s v="Bejrut"/>
    <x v="4"/>
    <x v="0"/>
    <n v="27"/>
    <n v="20"/>
    <n v="0"/>
    <x v="28"/>
  </r>
  <r>
    <d v="2018-05-08T00:00:00"/>
    <s v="Bejrut"/>
    <x v="2"/>
    <x v="0"/>
    <n v="40"/>
    <n v="8"/>
    <n v="0"/>
    <x v="28"/>
  </r>
  <r>
    <d v="2018-06-01T00:00:00"/>
    <s v="Palermo"/>
    <x v="0"/>
    <x v="1"/>
    <n v="184"/>
    <n v="99"/>
    <n v="23"/>
    <x v="29"/>
  </r>
  <r>
    <d v="2018-06-01T00:00:00"/>
    <s v="Palermo"/>
    <x v="1"/>
    <x v="0"/>
    <n v="48"/>
    <n v="38"/>
    <n v="0"/>
    <x v="29"/>
  </r>
  <r>
    <d v="2018-06-01T00:00:00"/>
    <s v="Palermo"/>
    <x v="3"/>
    <x v="0"/>
    <n v="21"/>
    <n v="23"/>
    <n v="0"/>
    <x v="29"/>
  </r>
  <r>
    <d v="2018-06-19T00:00:00"/>
    <s v="Neapol"/>
    <x v="0"/>
    <x v="0"/>
    <n v="47"/>
    <n v="66"/>
    <n v="17"/>
    <x v="29"/>
  </r>
  <r>
    <d v="2018-06-19T00:00:00"/>
    <s v="Neapol"/>
    <x v="3"/>
    <x v="0"/>
    <n v="6"/>
    <n v="25"/>
    <n v="0"/>
    <x v="29"/>
  </r>
  <r>
    <d v="2018-06-19T00:00:00"/>
    <s v="Neapol"/>
    <x v="1"/>
    <x v="0"/>
    <n v="47"/>
    <n v="41"/>
    <n v="0"/>
    <x v="29"/>
  </r>
  <r>
    <d v="2018-07-11T00:00:00"/>
    <s v="Monako"/>
    <x v="2"/>
    <x v="1"/>
    <n v="192"/>
    <n v="12"/>
    <n v="21"/>
    <x v="30"/>
  </r>
  <r>
    <d v="2018-07-11T00:00:00"/>
    <s v="Monako"/>
    <x v="3"/>
    <x v="1"/>
    <n v="48"/>
    <n v="37"/>
    <n v="0"/>
    <x v="30"/>
  </r>
  <r>
    <d v="2018-07-11T00:00:00"/>
    <s v="Monako"/>
    <x v="0"/>
    <x v="0"/>
    <n v="18"/>
    <n v="62"/>
    <n v="0"/>
    <x v="30"/>
  </r>
  <r>
    <d v="2018-07-11T00:00:00"/>
    <s v="Monako"/>
    <x v="1"/>
    <x v="0"/>
    <n v="25"/>
    <n v="39"/>
    <n v="0"/>
    <x v="30"/>
  </r>
  <r>
    <d v="2018-07-11T00:00:00"/>
    <s v="Monako"/>
    <x v="4"/>
    <x v="0"/>
    <n v="2"/>
    <n v="20"/>
    <n v="0"/>
    <x v="30"/>
  </r>
  <r>
    <d v="2018-08-05T00:00:00"/>
    <s v="Barcelona"/>
    <x v="3"/>
    <x v="1"/>
    <n v="13"/>
    <n v="38"/>
    <n v="24"/>
    <x v="31"/>
  </r>
  <r>
    <d v="2018-08-05T00:00:00"/>
    <s v="Barcelona"/>
    <x v="1"/>
    <x v="1"/>
    <n v="121"/>
    <n v="63"/>
    <n v="0"/>
    <x v="31"/>
  </r>
  <r>
    <d v="2018-08-05T00:00:00"/>
    <s v="Barcelona"/>
    <x v="4"/>
    <x v="0"/>
    <n v="30"/>
    <n v="19"/>
    <n v="0"/>
    <x v="31"/>
  </r>
  <r>
    <d v="2018-08-05T00:00:00"/>
    <s v="Barcelona"/>
    <x v="2"/>
    <x v="0"/>
    <n v="46"/>
    <n v="8"/>
    <n v="0"/>
    <x v="31"/>
  </r>
  <r>
    <d v="2018-08-18T00:00:00"/>
    <s v="Walencja"/>
    <x v="2"/>
    <x v="1"/>
    <n v="49"/>
    <n v="11"/>
    <n v="12"/>
    <x v="31"/>
  </r>
  <r>
    <d v="2018-08-18T00:00:00"/>
    <s v="Walencja"/>
    <x v="0"/>
    <x v="1"/>
    <n v="61"/>
    <n v="90"/>
    <n v="0"/>
    <x v="31"/>
  </r>
  <r>
    <d v="2018-08-18T00:00:00"/>
    <s v="Walencja"/>
    <x v="4"/>
    <x v="0"/>
    <n v="19"/>
    <n v="22"/>
    <n v="0"/>
    <x v="31"/>
  </r>
  <r>
    <d v="2018-08-18T00:00:00"/>
    <s v="Walencja"/>
    <x v="1"/>
    <x v="0"/>
    <n v="22"/>
    <n v="44"/>
    <n v="0"/>
    <x v="31"/>
  </r>
  <r>
    <d v="2018-09-04T00:00:00"/>
    <s v="Algier"/>
    <x v="3"/>
    <x v="0"/>
    <n v="9"/>
    <n v="25"/>
    <n v="16"/>
    <x v="32"/>
  </r>
  <r>
    <d v="2018-09-04T00:00:00"/>
    <s v="Algier"/>
    <x v="0"/>
    <x v="1"/>
    <n v="4"/>
    <n v="94"/>
    <n v="0"/>
    <x v="32"/>
  </r>
  <r>
    <d v="2018-09-04T00:00:00"/>
    <s v="Algier"/>
    <x v="4"/>
    <x v="0"/>
    <n v="8"/>
    <n v="21"/>
    <n v="0"/>
    <x v="32"/>
  </r>
  <r>
    <d v="2018-09-04T00:00:00"/>
    <s v="Algier"/>
    <x v="2"/>
    <x v="0"/>
    <n v="47"/>
    <n v="8"/>
    <n v="0"/>
    <x v="32"/>
  </r>
  <r>
    <d v="2018-09-19T00:00:00"/>
    <s v="Tunis"/>
    <x v="4"/>
    <x v="1"/>
    <n v="82"/>
    <n v="29"/>
    <n v="14"/>
    <x v="32"/>
  </r>
  <r>
    <d v="2018-09-19T00:00:00"/>
    <s v="Tunis"/>
    <x v="1"/>
    <x v="1"/>
    <n v="26"/>
    <n v="58"/>
    <n v="0"/>
    <x v="32"/>
  </r>
  <r>
    <d v="2018-09-19T00:00:00"/>
    <s v="Tunis"/>
    <x v="2"/>
    <x v="0"/>
    <n v="24"/>
    <n v="9"/>
    <n v="0"/>
    <x v="32"/>
  </r>
  <r>
    <d v="2018-09-19T00:00:00"/>
    <s v="Tunis"/>
    <x v="3"/>
    <x v="0"/>
    <n v="36"/>
    <n v="26"/>
    <n v="0"/>
    <x v="32"/>
  </r>
  <r>
    <d v="2018-09-19T00:00:00"/>
    <s v="Tunis"/>
    <x v="0"/>
    <x v="0"/>
    <n v="6"/>
    <n v="68"/>
    <n v="0"/>
    <x v="32"/>
  </r>
  <r>
    <d v="2018-10-08T00:00:00"/>
    <s v="Benghazi"/>
    <x v="3"/>
    <x v="1"/>
    <n v="45"/>
    <n v="36"/>
    <n v="18"/>
    <x v="33"/>
  </r>
  <r>
    <d v="2018-10-08T00:00:00"/>
    <s v="Benghazi"/>
    <x v="2"/>
    <x v="0"/>
    <n v="18"/>
    <n v="8"/>
    <n v="0"/>
    <x v="33"/>
  </r>
  <r>
    <d v="2018-10-08T00:00:00"/>
    <s v="Benghazi"/>
    <x v="1"/>
    <x v="0"/>
    <n v="20"/>
    <n v="41"/>
    <n v="0"/>
    <x v="33"/>
  </r>
  <r>
    <d v="2018-11-03T00:00:00"/>
    <s v="Aleksandria"/>
    <x v="4"/>
    <x v="1"/>
    <n v="4"/>
    <n v="32"/>
    <n v="25"/>
    <x v="34"/>
  </r>
  <r>
    <d v="2018-11-03T00:00:00"/>
    <s v="Aleksandria"/>
    <x v="1"/>
    <x v="0"/>
    <n v="48"/>
    <n v="37"/>
    <n v="0"/>
    <x v="34"/>
  </r>
  <r>
    <d v="2018-11-24T00:00:00"/>
    <s v="Bejrut"/>
    <x v="1"/>
    <x v="1"/>
    <n v="64"/>
    <n v="61"/>
    <n v="20"/>
    <x v="34"/>
  </r>
  <r>
    <d v="2018-11-24T00:00:00"/>
    <s v="Bejrut"/>
    <x v="0"/>
    <x v="0"/>
    <n v="43"/>
    <n v="63"/>
    <n v="0"/>
    <x v="34"/>
  </r>
  <r>
    <d v="2018-11-24T00:00:00"/>
    <s v="Bejrut"/>
    <x v="3"/>
    <x v="0"/>
    <n v="24"/>
    <n v="24"/>
    <n v="0"/>
    <x v="34"/>
  </r>
  <r>
    <d v="2018-12-18T00:00:00"/>
    <s v="Palermo"/>
    <x v="1"/>
    <x v="1"/>
    <n v="4"/>
    <n v="62"/>
    <n v="23"/>
    <x v="35"/>
  </r>
  <r>
    <d v="2018-12-18T00:00:00"/>
    <s v="Palermo"/>
    <x v="4"/>
    <x v="0"/>
    <n v="35"/>
    <n v="19"/>
    <n v="0"/>
    <x v="35"/>
  </r>
  <r>
    <d v="2018-12-18T00:00:00"/>
    <s v="Palermo"/>
    <x v="2"/>
    <x v="0"/>
    <n v="41"/>
    <n v="8"/>
    <n v="0"/>
    <x v="35"/>
  </r>
  <r>
    <d v="2018-12-18T00:00:00"/>
    <s v="Palermo"/>
    <x v="0"/>
    <x v="0"/>
    <n v="23"/>
    <n v="61"/>
    <n v="0"/>
    <x v="35"/>
  </r>
  <r>
    <d v="2018-12-18T00:00:00"/>
    <s v="Palermo"/>
    <x v="3"/>
    <x v="0"/>
    <n v="46"/>
    <n v="23"/>
    <n v="0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E8E1A-8988-4A55-AA5E-F83C6D028D27}" name="Tabela przestawna3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17:O49" firstHeaderRow="1" firstDataRow="2" firstDataCol="1" rowPageCount="1" colPageCount="1"/>
  <pivotFields count="8">
    <pivotField numFmtId="14" showAll="0"/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7"/>
  </rowFields>
  <rowItems count="3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item="4" hier="-1"/>
  </pageField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23D11-4E5C-49BB-91C6-7AEFAFD5A1AD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3:M9" firstHeaderRow="1" firstDataRow="1" firstDataCol="1" rowPageCount="1" colPageCount="1"/>
  <pivotFields count="6">
    <pivotField numFmtId="14" showAll="0"/>
    <pivotField showAll="0"/>
    <pivotField axis="axisRow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2"/>
  </rowFields>
  <rowItems count="6">
    <i>
      <x v="3"/>
    </i>
    <i>
      <x v="4"/>
    </i>
    <i>
      <x v="2"/>
    </i>
    <i>
      <x/>
    </i>
    <i>
      <x v="1"/>
    </i>
    <i t="grand">
      <x/>
    </i>
  </rowItems>
  <colItems count="1">
    <i/>
  </colItems>
  <pageFields count="1">
    <pageField fld="3" item="1" hier="-1"/>
  </pageFields>
  <dataFields count="1">
    <dataField name="Suma z ile ton" fld="4" baseField="0" baseItem="0"/>
  </dataFields>
  <formats count="2">
    <format dxfId="2">
      <pivotArea collapsedLevelsAreSubtotals="1" fieldPosition="0">
        <references count="1">
          <reference field="2" count="1">
            <x v="3"/>
          </reference>
        </references>
      </pivotArea>
    </format>
    <format dxfId="1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1" xr16:uid="{06917BE1-9ABA-486A-9268-51880407A0F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workbookViewId="0">
      <selection activeCell="N11" sqref="N11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8" max="8" width="12.7109375" customWidth="1"/>
    <col min="9" max="10" width="14.28515625" style="9" customWidth="1"/>
    <col min="11" max="11" width="10.140625" bestFit="1" customWidth="1"/>
    <col min="12" max="12" width="30.42578125" customWidth="1"/>
    <col min="13" max="13" width="24.7109375" bestFit="1" customWidth="1"/>
    <col min="14" max="14" width="15.5703125" customWidth="1"/>
    <col min="15" max="15" width="14.28515625" bestFit="1" customWidth="1"/>
    <col min="17" max="17" width="24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30</v>
      </c>
      <c r="I1" s="9">
        <v>500000</v>
      </c>
      <c r="J1" s="9" t="s">
        <v>68</v>
      </c>
      <c r="L1" s="3" t="s">
        <v>3</v>
      </c>
      <c r="M1" t="s">
        <v>8</v>
      </c>
    </row>
    <row r="2" spans="1:16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  <c r="H2" t="str">
        <f>TEXT(A2, "rrrr-mm")</f>
        <v>2016-01</v>
      </c>
      <c r="I2" s="9">
        <f>I1+IF(D2="Z", -1, 1)*E2*F2</f>
        <v>499760</v>
      </c>
      <c r="J2" s="9">
        <f>IF(A2&lt;&gt;A3,I2,0)</f>
        <v>0</v>
      </c>
      <c r="L2" s="2" t="s">
        <v>23</v>
      </c>
      <c r="P2" t="s">
        <v>72</v>
      </c>
    </row>
    <row r="3" spans="1:16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MAX(0, _xlfn.DAYS(A3, A2) - 1)</f>
        <v>0</v>
      </c>
      <c r="H3" t="str">
        <f t="shared" ref="H3:H66" si="0">TEXT(A3, "rrrr-mm")</f>
        <v>2016-01</v>
      </c>
      <c r="I3" s="9">
        <f t="shared" ref="I3:I66" si="1">I2+IF(D3="Z", -1, 1)*E3*F3</f>
        <v>498160</v>
      </c>
      <c r="J3" s="9">
        <f t="shared" ref="J3:J66" si="2">IF(A3&lt;&gt;A4,I3,0)</f>
        <v>0</v>
      </c>
      <c r="L3" s="3" t="s">
        <v>24</v>
      </c>
      <c r="M3" t="s">
        <v>26</v>
      </c>
      <c r="P3" s="11">
        <v>1.1055555555555556</v>
      </c>
    </row>
    <row r="4" spans="1:16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3">MAX(0, _xlfn.DAYS(A4, A3) - 1)</f>
        <v>0</v>
      </c>
      <c r="H4" t="str">
        <f t="shared" si="0"/>
        <v>2016-01</v>
      </c>
      <c r="I4" s="9">
        <f t="shared" si="1"/>
        <v>497780</v>
      </c>
      <c r="J4" s="9">
        <f t="shared" si="2"/>
        <v>0</v>
      </c>
      <c r="L4" s="7" t="s">
        <v>7</v>
      </c>
      <c r="M4" s="8">
        <v>905</v>
      </c>
    </row>
    <row r="5" spans="1:16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3"/>
        <v>0</v>
      </c>
      <c r="H5" t="str">
        <f t="shared" si="0"/>
        <v>2016-01</v>
      </c>
      <c r="I5" s="9">
        <f t="shared" si="1"/>
        <v>496790</v>
      </c>
      <c r="J5" s="9">
        <f t="shared" si="2"/>
        <v>0</v>
      </c>
      <c r="L5" s="4" t="s">
        <v>9</v>
      </c>
      <c r="M5" s="5">
        <v>784</v>
      </c>
    </row>
    <row r="6" spans="1:16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3"/>
        <v>0</v>
      </c>
      <c r="H6" t="str">
        <f t="shared" si="0"/>
        <v>2016-01</v>
      </c>
      <c r="I6" s="9">
        <f t="shared" si="1"/>
        <v>495715</v>
      </c>
      <c r="J6" s="9">
        <f t="shared" si="2"/>
        <v>495715</v>
      </c>
      <c r="L6" s="4" t="s">
        <v>12</v>
      </c>
      <c r="M6" s="5">
        <v>633</v>
      </c>
    </row>
    <row r="7" spans="1:16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3"/>
        <v>14</v>
      </c>
      <c r="H7" t="str">
        <f t="shared" si="0"/>
        <v>2016-01</v>
      </c>
      <c r="I7" s="9">
        <f t="shared" si="1"/>
        <v>497571</v>
      </c>
      <c r="J7" s="9">
        <f t="shared" si="2"/>
        <v>0</v>
      </c>
      <c r="L7" s="4" t="s">
        <v>10</v>
      </c>
      <c r="M7" s="5">
        <v>620</v>
      </c>
    </row>
    <row r="8" spans="1:16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3"/>
        <v>0</v>
      </c>
      <c r="H8" t="str">
        <f t="shared" si="0"/>
        <v>2016-01</v>
      </c>
      <c r="I8" s="9">
        <f t="shared" si="1"/>
        <v>497207</v>
      </c>
      <c r="J8" s="9">
        <f t="shared" si="2"/>
        <v>497207</v>
      </c>
      <c r="L8" s="4" t="s">
        <v>11</v>
      </c>
      <c r="M8" s="5">
        <v>483</v>
      </c>
    </row>
    <row r="9" spans="1:16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3"/>
        <v>7</v>
      </c>
      <c r="H9" t="str">
        <f t="shared" si="0"/>
        <v>2016-01</v>
      </c>
      <c r="I9" s="9">
        <f t="shared" si="1"/>
        <v>495183</v>
      </c>
      <c r="J9" s="9">
        <f t="shared" si="2"/>
        <v>0</v>
      </c>
      <c r="L9" s="4" t="s">
        <v>25</v>
      </c>
      <c r="M9" s="5">
        <v>3425</v>
      </c>
    </row>
    <row r="10" spans="1:16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3"/>
        <v>0</v>
      </c>
      <c r="H10" t="str">
        <f t="shared" si="0"/>
        <v>2016-01</v>
      </c>
      <c r="I10" s="9">
        <f t="shared" si="1"/>
        <v>495155</v>
      </c>
      <c r="J10" s="9">
        <f t="shared" si="2"/>
        <v>0</v>
      </c>
    </row>
    <row r="11" spans="1:16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3"/>
        <v>0</v>
      </c>
      <c r="H11" t="str">
        <f t="shared" si="0"/>
        <v>2016-01</v>
      </c>
      <c r="I11" s="9">
        <f t="shared" si="1"/>
        <v>493601</v>
      </c>
      <c r="J11" s="9">
        <f t="shared" si="2"/>
        <v>493601</v>
      </c>
      <c r="L11" s="2" t="s">
        <v>27</v>
      </c>
    </row>
    <row r="12" spans="1:16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3"/>
        <v>25</v>
      </c>
      <c r="H12" t="str">
        <f t="shared" si="0"/>
        <v>2016-02</v>
      </c>
      <c r="I12" s="9">
        <f t="shared" si="1"/>
        <v>494977</v>
      </c>
      <c r="J12" s="9">
        <f t="shared" si="2"/>
        <v>0</v>
      </c>
      <c r="L12">
        <f>COUNTIF(G2:G203, "&gt; 20")</f>
        <v>22</v>
      </c>
      <c r="N12" s="1">
        <v>42379</v>
      </c>
    </row>
    <row r="13" spans="1:16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3"/>
        <v>0</v>
      </c>
      <c r="H13" t="str">
        <f t="shared" si="0"/>
        <v>2016-02</v>
      </c>
      <c r="I13" s="9">
        <f t="shared" si="1"/>
        <v>495471</v>
      </c>
      <c r="J13" s="9">
        <f t="shared" si="2"/>
        <v>0</v>
      </c>
      <c r="N13" s="1">
        <v>42385</v>
      </c>
    </row>
    <row r="14" spans="1:16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3"/>
        <v>0</v>
      </c>
      <c r="H14" t="str">
        <f t="shared" si="0"/>
        <v>2016-02</v>
      </c>
      <c r="I14" s="9">
        <f t="shared" si="1"/>
        <v>494940</v>
      </c>
      <c r="J14" s="9">
        <f t="shared" si="2"/>
        <v>0</v>
      </c>
      <c r="N14">
        <f>_xlfn.DAYS(N13,N12)</f>
        <v>6</v>
      </c>
    </row>
    <row r="15" spans="1:16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3"/>
        <v>0</v>
      </c>
      <c r="H15" t="str">
        <f t="shared" si="0"/>
        <v>2016-02</v>
      </c>
      <c r="I15" s="9">
        <f t="shared" si="1"/>
        <v>494644</v>
      </c>
      <c r="J15" s="9">
        <f t="shared" si="2"/>
        <v>494644</v>
      </c>
      <c r="L15" s="3" t="s">
        <v>2</v>
      </c>
      <c r="M15" t="s">
        <v>9</v>
      </c>
    </row>
    <row r="16" spans="1:16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3"/>
        <v>20</v>
      </c>
      <c r="H16" t="str">
        <f t="shared" si="0"/>
        <v>2016-03</v>
      </c>
      <c r="I16" s="9">
        <f t="shared" si="1"/>
        <v>497694</v>
      </c>
      <c r="J16" s="9">
        <f t="shared" si="2"/>
        <v>0</v>
      </c>
      <c r="L16" s="2" t="s">
        <v>29</v>
      </c>
    </row>
    <row r="17" spans="1:19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3"/>
        <v>0</v>
      </c>
      <c r="H17" t="str">
        <f t="shared" si="0"/>
        <v>2016-03</v>
      </c>
      <c r="I17" s="9">
        <f t="shared" si="1"/>
        <v>497054</v>
      </c>
      <c r="J17" s="9">
        <f t="shared" si="2"/>
        <v>0</v>
      </c>
      <c r="L17" s="3" t="s">
        <v>26</v>
      </c>
      <c r="M17" s="3" t="s">
        <v>31</v>
      </c>
    </row>
    <row r="18" spans="1:19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3"/>
        <v>0</v>
      </c>
      <c r="H18" t="str">
        <f t="shared" si="0"/>
        <v>2016-03</v>
      </c>
      <c r="I18" s="9">
        <f t="shared" si="1"/>
        <v>496998</v>
      </c>
      <c r="J18" s="9">
        <f t="shared" si="2"/>
        <v>0</v>
      </c>
      <c r="L18" s="3" t="s">
        <v>24</v>
      </c>
      <c r="M18" t="s">
        <v>14</v>
      </c>
      <c r="N18" t="s">
        <v>8</v>
      </c>
      <c r="O18" t="s">
        <v>25</v>
      </c>
      <c r="Q18" s="6" t="s">
        <v>62</v>
      </c>
      <c r="R18" s="6" t="s">
        <v>63</v>
      </c>
      <c r="S18" s="6" t="s">
        <v>64</v>
      </c>
    </row>
    <row r="19" spans="1:19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3"/>
        <v>0</v>
      </c>
      <c r="H19" t="str">
        <f t="shared" si="0"/>
        <v>2016-03</v>
      </c>
      <c r="I19" s="9">
        <f t="shared" si="1"/>
        <v>496758</v>
      </c>
      <c r="J19" s="9">
        <f t="shared" si="2"/>
        <v>496758</v>
      </c>
      <c r="L19" s="4" t="s">
        <v>32</v>
      </c>
      <c r="M19" s="5">
        <v>32</v>
      </c>
      <c r="N19" s="5">
        <v>76</v>
      </c>
      <c r="O19" s="5">
        <v>108</v>
      </c>
      <c r="Q19" s="4" t="s">
        <v>32</v>
      </c>
      <c r="R19" s="5">
        <v>32</v>
      </c>
      <c r="S19" s="5">
        <v>76</v>
      </c>
    </row>
    <row r="20" spans="1:19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3"/>
        <v>23</v>
      </c>
      <c r="H20" t="str">
        <f t="shared" si="0"/>
        <v>2016-04</v>
      </c>
      <c r="I20" s="9">
        <f t="shared" si="1"/>
        <v>496842</v>
      </c>
      <c r="J20" s="9">
        <f t="shared" si="2"/>
        <v>0</v>
      </c>
      <c r="L20" s="4" t="s">
        <v>33</v>
      </c>
      <c r="M20" s="5"/>
      <c r="N20" s="5">
        <v>8</v>
      </c>
      <c r="O20" s="5">
        <v>8</v>
      </c>
      <c r="Q20" s="4" t="s">
        <v>33</v>
      </c>
      <c r="R20" s="5"/>
      <c r="S20" s="5">
        <v>8</v>
      </c>
    </row>
    <row r="21" spans="1:19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3"/>
        <v>0</v>
      </c>
      <c r="H21" t="str">
        <f t="shared" si="0"/>
        <v>2016-04</v>
      </c>
      <c r="I21" s="9">
        <f t="shared" si="1"/>
        <v>496367</v>
      </c>
      <c r="J21" s="9">
        <f t="shared" si="2"/>
        <v>0</v>
      </c>
      <c r="L21" s="4" t="s">
        <v>34</v>
      </c>
      <c r="M21" s="5">
        <v>50</v>
      </c>
      <c r="N21" s="5"/>
      <c r="O21" s="5">
        <v>50</v>
      </c>
      <c r="Q21" s="4" t="s">
        <v>34</v>
      </c>
      <c r="R21" s="5">
        <v>50</v>
      </c>
      <c r="S21" s="5"/>
    </row>
    <row r="22" spans="1:19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3"/>
        <v>0</v>
      </c>
      <c r="H22" t="str">
        <f t="shared" si="0"/>
        <v>2016-04</v>
      </c>
      <c r="I22" s="9">
        <f t="shared" si="1"/>
        <v>495113</v>
      </c>
      <c r="J22" s="9">
        <f t="shared" si="2"/>
        <v>495113</v>
      </c>
      <c r="L22" s="4" t="s">
        <v>35</v>
      </c>
      <c r="M22" s="5"/>
      <c r="N22" s="5">
        <v>68</v>
      </c>
      <c r="O22" s="5">
        <v>68</v>
      </c>
      <c r="Q22" s="4" t="s">
        <v>35</v>
      </c>
      <c r="R22" s="5"/>
      <c r="S22" s="5">
        <v>68</v>
      </c>
    </row>
    <row r="23" spans="1:19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3"/>
        <v>17</v>
      </c>
      <c r="H23" t="str">
        <f t="shared" si="0"/>
        <v>2016-04</v>
      </c>
      <c r="I23" s="9">
        <f t="shared" si="1"/>
        <v>496373</v>
      </c>
      <c r="J23" s="9">
        <f t="shared" si="2"/>
        <v>0</v>
      </c>
      <c r="L23" s="4" t="s">
        <v>36</v>
      </c>
      <c r="M23" s="5"/>
      <c r="N23" s="5">
        <v>42</v>
      </c>
      <c r="O23" s="5">
        <v>42</v>
      </c>
      <c r="Q23" s="4" t="s">
        <v>36</v>
      </c>
      <c r="R23" s="5"/>
      <c r="S23" s="5">
        <v>42</v>
      </c>
    </row>
    <row r="24" spans="1:19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3"/>
        <v>0</v>
      </c>
      <c r="H24" t="str">
        <f t="shared" si="0"/>
        <v>2016-04</v>
      </c>
      <c r="I24" s="9">
        <f t="shared" si="1"/>
        <v>496043</v>
      </c>
      <c r="J24" s="9">
        <f t="shared" si="2"/>
        <v>0</v>
      </c>
      <c r="L24" s="4" t="s">
        <v>37</v>
      </c>
      <c r="M24" s="5"/>
      <c r="N24" s="5">
        <v>83</v>
      </c>
      <c r="O24" s="5">
        <v>83</v>
      </c>
      <c r="Q24" s="4" t="s">
        <v>37</v>
      </c>
      <c r="R24" s="5"/>
      <c r="S24" s="5">
        <v>83</v>
      </c>
    </row>
    <row r="25" spans="1:19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3"/>
        <v>0</v>
      </c>
      <c r="H25" t="str">
        <f t="shared" si="0"/>
        <v>2016-04</v>
      </c>
      <c r="I25" s="9">
        <f t="shared" si="1"/>
        <v>494608</v>
      </c>
      <c r="J25" s="9">
        <f t="shared" si="2"/>
        <v>494608</v>
      </c>
      <c r="L25" s="4" t="s">
        <v>38</v>
      </c>
      <c r="M25" s="5">
        <v>191</v>
      </c>
      <c r="N25" s="5"/>
      <c r="O25" s="5">
        <v>191</v>
      </c>
      <c r="Q25" s="4" t="s">
        <v>38</v>
      </c>
      <c r="R25" s="5">
        <v>191</v>
      </c>
      <c r="S25" s="5"/>
    </row>
    <row r="26" spans="1:19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3"/>
        <v>21</v>
      </c>
      <c r="H26" t="str">
        <f t="shared" si="0"/>
        <v>2016-05</v>
      </c>
      <c r="I26" s="9">
        <f t="shared" si="1"/>
        <v>498332</v>
      </c>
      <c r="J26" s="9">
        <f t="shared" si="2"/>
        <v>0</v>
      </c>
      <c r="L26" s="4" t="s">
        <v>39</v>
      </c>
      <c r="M26" s="5">
        <v>4</v>
      </c>
      <c r="N26" s="5">
        <v>44</v>
      </c>
      <c r="O26" s="5">
        <v>48</v>
      </c>
      <c r="Q26" s="4" t="s">
        <v>39</v>
      </c>
      <c r="R26" s="5">
        <v>4</v>
      </c>
      <c r="S26" s="5">
        <v>44</v>
      </c>
    </row>
    <row r="27" spans="1:19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3"/>
        <v>0</v>
      </c>
      <c r="H27" t="str">
        <f t="shared" si="0"/>
        <v>2016-05</v>
      </c>
      <c r="I27" s="9">
        <f t="shared" si="1"/>
        <v>498102</v>
      </c>
      <c r="J27" s="9">
        <f t="shared" si="2"/>
        <v>498102</v>
      </c>
      <c r="L27" s="4" t="s">
        <v>40</v>
      </c>
      <c r="M27" s="5"/>
      <c r="N27" s="5">
        <v>30</v>
      </c>
      <c r="O27" s="5">
        <v>30</v>
      </c>
      <c r="Q27" s="4" t="s">
        <v>40</v>
      </c>
      <c r="R27" s="5"/>
      <c r="S27" s="5">
        <v>30</v>
      </c>
    </row>
    <row r="28" spans="1:19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3"/>
        <v>24</v>
      </c>
      <c r="H28" t="str">
        <f t="shared" si="0"/>
        <v>2016-06</v>
      </c>
      <c r="I28" s="9">
        <f t="shared" si="1"/>
        <v>498254</v>
      </c>
      <c r="J28" s="9">
        <f t="shared" si="2"/>
        <v>0</v>
      </c>
      <c r="L28" s="4" t="s">
        <v>41</v>
      </c>
      <c r="M28" s="5">
        <v>112</v>
      </c>
      <c r="N28" s="5">
        <v>39</v>
      </c>
      <c r="O28" s="5">
        <v>151</v>
      </c>
      <c r="Q28" s="4" t="s">
        <v>41</v>
      </c>
      <c r="R28" s="5">
        <v>112</v>
      </c>
      <c r="S28" s="5">
        <v>39</v>
      </c>
    </row>
    <row r="29" spans="1:19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3"/>
        <v>0</v>
      </c>
      <c r="H29" t="str">
        <f t="shared" si="0"/>
        <v>2016-06</v>
      </c>
      <c r="I29" s="9">
        <f t="shared" si="1"/>
        <v>495734</v>
      </c>
      <c r="J29" s="9">
        <f t="shared" si="2"/>
        <v>0</v>
      </c>
      <c r="L29" s="4" t="s">
        <v>42</v>
      </c>
      <c r="M29" s="5">
        <v>1</v>
      </c>
      <c r="N29" s="5"/>
      <c r="O29" s="5">
        <v>1</v>
      </c>
      <c r="Q29" s="4" t="s">
        <v>42</v>
      </c>
      <c r="R29" s="5">
        <v>1</v>
      </c>
      <c r="S29" s="5"/>
    </row>
    <row r="30" spans="1:19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3"/>
        <v>0</v>
      </c>
      <c r="H30" t="str">
        <f t="shared" si="0"/>
        <v>2016-06</v>
      </c>
      <c r="I30" s="9">
        <f t="shared" si="1"/>
        <v>495510</v>
      </c>
      <c r="J30" s="9">
        <f t="shared" si="2"/>
        <v>0</v>
      </c>
      <c r="L30" s="4" t="s">
        <v>43</v>
      </c>
      <c r="M30" s="5"/>
      <c r="N30" s="5">
        <v>35</v>
      </c>
      <c r="O30" s="5">
        <v>35</v>
      </c>
      <c r="Q30" s="4" t="s">
        <v>43</v>
      </c>
      <c r="R30" s="5"/>
      <c r="S30" s="5">
        <v>35</v>
      </c>
    </row>
    <row r="31" spans="1:19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3"/>
        <v>0</v>
      </c>
      <c r="H31" t="str">
        <f t="shared" si="0"/>
        <v>2016-06</v>
      </c>
      <c r="I31" s="9">
        <f t="shared" si="1"/>
        <v>495149</v>
      </c>
      <c r="J31" s="9">
        <f t="shared" si="2"/>
        <v>495149</v>
      </c>
      <c r="L31" s="4" t="s">
        <v>44</v>
      </c>
      <c r="M31" s="5"/>
      <c r="N31" s="5">
        <v>1</v>
      </c>
      <c r="O31" s="5">
        <v>1</v>
      </c>
      <c r="Q31" s="4" t="s">
        <v>44</v>
      </c>
      <c r="R31" s="5"/>
      <c r="S31" s="5">
        <v>1</v>
      </c>
    </row>
    <row r="32" spans="1:19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3"/>
        <v>12</v>
      </c>
      <c r="H32" t="str">
        <f t="shared" si="0"/>
        <v>2016-06</v>
      </c>
      <c r="I32" s="9">
        <f t="shared" si="1"/>
        <v>497165</v>
      </c>
      <c r="J32" s="9">
        <f t="shared" si="2"/>
        <v>0</v>
      </c>
      <c r="L32" s="4" t="s">
        <v>45</v>
      </c>
      <c r="M32" s="5">
        <v>68</v>
      </c>
      <c r="N32" s="5">
        <v>33</v>
      </c>
      <c r="O32" s="5">
        <v>101</v>
      </c>
      <c r="Q32" s="4" t="s">
        <v>45</v>
      </c>
      <c r="R32" s="5">
        <v>68</v>
      </c>
      <c r="S32" s="5">
        <v>33</v>
      </c>
    </row>
    <row r="33" spans="1:19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3"/>
        <v>0</v>
      </c>
      <c r="H33" t="str">
        <f t="shared" si="0"/>
        <v>2016-06</v>
      </c>
      <c r="I33" s="9">
        <f t="shared" si="1"/>
        <v>500945</v>
      </c>
      <c r="J33" s="9">
        <f t="shared" si="2"/>
        <v>0</v>
      </c>
      <c r="L33" s="4" t="s">
        <v>46</v>
      </c>
      <c r="M33" s="5"/>
      <c r="N33" s="5">
        <v>8</v>
      </c>
      <c r="O33" s="5">
        <v>8</v>
      </c>
      <c r="Q33" s="4" t="s">
        <v>46</v>
      </c>
      <c r="R33" s="5"/>
      <c r="S33" s="5">
        <v>8</v>
      </c>
    </row>
    <row r="34" spans="1:19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3"/>
        <v>0</v>
      </c>
      <c r="H34" t="str">
        <f t="shared" si="0"/>
        <v>2016-06</v>
      </c>
      <c r="I34" s="9">
        <f t="shared" si="1"/>
        <v>499097</v>
      </c>
      <c r="J34" s="9">
        <f t="shared" si="2"/>
        <v>0</v>
      </c>
      <c r="L34" s="4" t="s">
        <v>47</v>
      </c>
      <c r="M34" s="5"/>
      <c r="N34" s="5">
        <v>42</v>
      </c>
      <c r="O34" s="5">
        <v>42</v>
      </c>
      <c r="Q34" s="4" t="s">
        <v>47</v>
      </c>
      <c r="R34" s="5"/>
      <c r="S34" s="5">
        <v>42</v>
      </c>
    </row>
    <row r="35" spans="1:19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3"/>
        <v>0</v>
      </c>
      <c r="H35" t="str">
        <f t="shared" si="0"/>
        <v>2016-06</v>
      </c>
      <c r="I35" s="9">
        <f t="shared" si="1"/>
        <v>498239</v>
      </c>
      <c r="J35" s="9">
        <f t="shared" si="2"/>
        <v>0</v>
      </c>
      <c r="L35" s="4" t="s">
        <v>48</v>
      </c>
      <c r="M35" s="5">
        <v>48</v>
      </c>
      <c r="N35" s="5">
        <v>4</v>
      </c>
      <c r="O35" s="5">
        <v>52</v>
      </c>
      <c r="Q35" s="4" t="s">
        <v>48</v>
      </c>
      <c r="R35" s="5">
        <v>48</v>
      </c>
      <c r="S35" s="5">
        <v>4</v>
      </c>
    </row>
    <row r="36" spans="1:19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3"/>
        <v>0</v>
      </c>
      <c r="H36" t="str">
        <f t="shared" si="0"/>
        <v>2016-06</v>
      </c>
      <c r="I36" s="9">
        <f t="shared" si="1"/>
        <v>498158</v>
      </c>
      <c r="J36" s="9">
        <f t="shared" si="2"/>
        <v>498158</v>
      </c>
      <c r="L36" s="4" t="s">
        <v>49</v>
      </c>
      <c r="M36" s="5">
        <v>6</v>
      </c>
      <c r="N36" s="5"/>
      <c r="O36" s="5">
        <v>6</v>
      </c>
      <c r="Q36" s="4" t="s">
        <v>49</v>
      </c>
      <c r="R36" s="5">
        <v>6</v>
      </c>
      <c r="S36" s="5"/>
    </row>
    <row r="37" spans="1:19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3"/>
        <v>16</v>
      </c>
      <c r="H37" t="str">
        <f t="shared" si="0"/>
        <v>2016-07</v>
      </c>
      <c r="I37" s="9">
        <f t="shared" si="1"/>
        <v>498274</v>
      </c>
      <c r="J37" s="9">
        <f t="shared" si="2"/>
        <v>0</v>
      </c>
      <c r="L37" s="4" t="s">
        <v>50</v>
      </c>
      <c r="M37" s="5">
        <v>1</v>
      </c>
      <c r="N37" s="5">
        <v>12</v>
      </c>
      <c r="O37" s="5">
        <v>13</v>
      </c>
      <c r="Q37" s="4" t="s">
        <v>50</v>
      </c>
      <c r="R37" s="5">
        <v>1</v>
      </c>
      <c r="S37" s="5">
        <v>12</v>
      </c>
    </row>
    <row r="38" spans="1:19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3"/>
        <v>0</v>
      </c>
      <c r="H38" t="str">
        <f t="shared" si="0"/>
        <v>2016-07</v>
      </c>
      <c r="I38" s="9">
        <f t="shared" si="1"/>
        <v>498718</v>
      </c>
      <c r="J38" s="9">
        <f t="shared" si="2"/>
        <v>0</v>
      </c>
      <c r="L38" s="4" t="s">
        <v>51</v>
      </c>
      <c r="M38" s="5">
        <v>22</v>
      </c>
      <c r="N38" s="5">
        <v>10</v>
      </c>
      <c r="O38" s="5">
        <v>32</v>
      </c>
      <c r="Q38" s="4" t="s">
        <v>51</v>
      </c>
      <c r="R38" s="5">
        <v>22</v>
      </c>
      <c r="S38" s="5">
        <v>10</v>
      </c>
    </row>
    <row r="39" spans="1:19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3"/>
        <v>0</v>
      </c>
      <c r="H39" t="str">
        <f t="shared" si="0"/>
        <v>2016-07</v>
      </c>
      <c r="I39" s="9">
        <f t="shared" si="1"/>
        <v>497248</v>
      </c>
      <c r="J39" s="9">
        <f t="shared" si="2"/>
        <v>0</v>
      </c>
      <c r="L39" s="4" t="s">
        <v>52</v>
      </c>
      <c r="M39" s="5"/>
      <c r="N39" s="5">
        <v>34</v>
      </c>
      <c r="O39" s="5">
        <v>34</v>
      </c>
      <c r="Q39" s="4" t="s">
        <v>52</v>
      </c>
      <c r="R39" s="5"/>
      <c r="S39" s="5">
        <v>34</v>
      </c>
    </row>
    <row r="40" spans="1:19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3"/>
        <v>0</v>
      </c>
      <c r="H40" t="str">
        <f t="shared" si="0"/>
        <v>2016-07</v>
      </c>
      <c r="I40" s="9">
        <f t="shared" si="1"/>
        <v>495136</v>
      </c>
      <c r="J40" s="9">
        <f t="shared" si="2"/>
        <v>495136</v>
      </c>
      <c r="L40" s="4" t="s">
        <v>53</v>
      </c>
      <c r="M40" s="5">
        <v>34</v>
      </c>
      <c r="N40" s="5"/>
      <c r="O40" s="5">
        <v>34</v>
      </c>
      <c r="Q40" s="4" t="s">
        <v>53</v>
      </c>
      <c r="R40" s="5">
        <v>34</v>
      </c>
      <c r="S40" s="5"/>
    </row>
    <row r="41" spans="1:19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3"/>
        <v>14</v>
      </c>
      <c r="H41" t="str">
        <f t="shared" si="0"/>
        <v>2016-07</v>
      </c>
      <c r="I41" s="9">
        <f t="shared" si="1"/>
        <v>498080</v>
      </c>
      <c r="J41" s="9">
        <f t="shared" si="2"/>
        <v>0</v>
      </c>
      <c r="L41" s="4" t="s">
        <v>54</v>
      </c>
      <c r="M41" s="5"/>
      <c r="N41" s="5">
        <v>5</v>
      </c>
      <c r="O41" s="5">
        <v>5</v>
      </c>
      <c r="Q41" s="4" t="s">
        <v>54</v>
      </c>
      <c r="R41" s="5"/>
      <c r="S41" s="5">
        <v>5</v>
      </c>
    </row>
    <row r="42" spans="1:19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3"/>
        <v>0</v>
      </c>
      <c r="H42" t="str">
        <f t="shared" si="0"/>
        <v>2016-07</v>
      </c>
      <c r="I42" s="9">
        <f t="shared" si="1"/>
        <v>496016</v>
      </c>
      <c r="J42" s="9">
        <f t="shared" si="2"/>
        <v>496016</v>
      </c>
      <c r="L42" s="4" t="s">
        <v>55</v>
      </c>
      <c r="M42" s="5"/>
      <c r="N42" s="5">
        <v>95</v>
      </c>
      <c r="O42" s="5">
        <v>95</v>
      </c>
      <c r="Q42" s="4" t="s">
        <v>55</v>
      </c>
      <c r="R42" s="5"/>
      <c r="S42" s="5">
        <v>95</v>
      </c>
    </row>
    <row r="43" spans="1:19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3"/>
        <v>18</v>
      </c>
      <c r="H43" t="str">
        <f t="shared" si="0"/>
        <v>2016-08</v>
      </c>
      <c r="I43" s="9">
        <f t="shared" si="1"/>
        <v>507476</v>
      </c>
      <c r="J43" s="9">
        <f t="shared" si="2"/>
        <v>0</v>
      </c>
      <c r="L43" s="4" t="s">
        <v>56</v>
      </c>
      <c r="M43" s="5"/>
      <c r="N43" s="5">
        <v>25</v>
      </c>
      <c r="O43" s="5">
        <v>25</v>
      </c>
      <c r="Q43" s="4" t="s">
        <v>56</v>
      </c>
      <c r="R43" s="5"/>
      <c r="S43" s="5">
        <v>25</v>
      </c>
    </row>
    <row r="44" spans="1:19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3"/>
        <v>0</v>
      </c>
      <c r="H44" t="str">
        <f t="shared" si="0"/>
        <v>2016-08</v>
      </c>
      <c r="I44" s="9">
        <f t="shared" si="1"/>
        <v>507260</v>
      </c>
      <c r="J44" s="9">
        <f t="shared" si="2"/>
        <v>0</v>
      </c>
      <c r="L44" s="4" t="s">
        <v>57</v>
      </c>
      <c r="M44" s="5">
        <v>121</v>
      </c>
      <c r="N44" s="5">
        <v>22</v>
      </c>
      <c r="O44" s="5">
        <v>143</v>
      </c>
      <c r="Q44" s="4" t="s">
        <v>57</v>
      </c>
      <c r="R44" s="5">
        <v>121</v>
      </c>
      <c r="S44" s="5">
        <v>22</v>
      </c>
    </row>
    <row r="45" spans="1:19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3"/>
        <v>0</v>
      </c>
      <c r="H45" t="str">
        <f t="shared" si="0"/>
        <v>2016-08</v>
      </c>
      <c r="I45" s="9">
        <f t="shared" si="1"/>
        <v>504920</v>
      </c>
      <c r="J45" s="9">
        <f t="shared" si="2"/>
        <v>504920</v>
      </c>
      <c r="L45" s="4" t="s">
        <v>58</v>
      </c>
      <c r="M45" s="5">
        <v>26</v>
      </c>
      <c r="N45" s="5"/>
      <c r="O45" s="5">
        <v>26</v>
      </c>
      <c r="Q45" s="4" t="s">
        <v>58</v>
      </c>
      <c r="R45" s="5">
        <v>26</v>
      </c>
      <c r="S45" s="5"/>
    </row>
    <row r="46" spans="1:19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3"/>
        <v>25</v>
      </c>
      <c r="H46" t="str">
        <f t="shared" si="0"/>
        <v>2016-09</v>
      </c>
      <c r="I46" s="9">
        <f t="shared" si="1"/>
        <v>504591</v>
      </c>
      <c r="J46" s="9">
        <f t="shared" si="2"/>
        <v>0</v>
      </c>
      <c r="L46" s="4" t="s">
        <v>59</v>
      </c>
      <c r="M46" s="5"/>
      <c r="N46" s="5">
        <v>20</v>
      </c>
      <c r="O46" s="5">
        <v>20</v>
      </c>
      <c r="Q46" s="4" t="s">
        <v>59</v>
      </c>
      <c r="R46" s="5"/>
      <c r="S46" s="5">
        <v>20</v>
      </c>
    </row>
    <row r="47" spans="1:19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3"/>
        <v>0</v>
      </c>
      <c r="H47" t="str">
        <f t="shared" si="0"/>
        <v>2016-09</v>
      </c>
      <c r="I47" s="9">
        <f t="shared" si="1"/>
        <v>504843</v>
      </c>
      <c r="J47" s="9">
        <f t="shared" si="2"/>
        <v>0</v>
      </c>
      <c r="L47" s="4" t="s">
        <v>60</v>
      </c>
      <c r="M47" s="5">
        <v>64</v>
      </c>
      <c r="N47" s="5">
        <v>48</v>
      </c>
      <c r="O47" s="5">
        <v>112</v>
      </c>
      <c r="Q47" s="4" t="s">
        <v>60</v>
      </c>
      <c r="R47" s="5">
        <v>64</v>
      </c>
      <c r="S47" s="5">
        <v>48</v>
      </c>
    </row>
    <row r="48" spans="1:19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3"/>
        <v>0</v>
      </c>
      <c r="H48" t="str">
        <f t="shared" si="0"/>
        <v>2016-09</v>
      </c>
      <c r="I48" s="9">
        <f t="shared" si="1"/>
        <v>504691</v>
      </c>
      <c r="J48" s="9">
        <f t="shared" si="2"/>
        <v>0</v>
      </c>
      <c r="L48" s="4" t="s">
        <v>61</v>
      </c>
      <c r="M48" s="5">
        <v>4</v>
      </c>
      <c r="N48" s="5"/>
      <c r="O48" s="5">
        <v>4</v>
      </c>
      <c r="Q48" s="4" t="s">
        <v>61</v>
      </c>
      <c r="R48" s="5">
        <v>4</v>
      </c>
      <c r="S48" s="5"/>
    </row>
    <row r="49" spans="1:15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3"/>
        <v>0</v>
      </c>
      <c r="H49" t="str">
        <f t="shared" si="0"/>
        <v>2016-09</v>
      </c>
      <c r="I49" s="9">
        <f t="shared" si="1"/>
        <v>504625</v>
      </c>
      <c r="J49" s="9">
        <f t="shared" si="2"/>
        <v>0</v>
      </c>
      <c r="L49" s="4" t="s">
        <v>25</v>
      </c>
      <c r="M49" s="5">
        <v>784</v>
      </c>
      <c r="N49" s="5">
        <v>784</v>
      </c>
      <c r="O49" s="5">
        <v>1568</v>
      </c>
    </row>
    <row r="50" spans="1:15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3"/>
        <v>0</v>
      </c>
      <c r="H50" t="str">
        <f t="shared" si="0"/>
        <v>2016-09</v>
      </c>
      <c r="I50" s="9">
        <f t="shared" si="1"/>
        <v>502206</v>
      </c>
      <c r="J50" s="9">
        <f t="shared" si="2"/>
        <v>502206</v>
      </c>
    </row>
    <row r="51" spans="1:15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3"/>
        <v>20</v>
      </c>
      <c r="H51" t="str">
        <f t="shared" si="0"/>
        <v>2016-09</v>
      </c>
      <c r="I51" s="9">
        <f t="shared" si="1"/>
        <v>500446</v>
      </c>
      <c r="J51" s="9">
        <f t="shared" si="2"/>
        <v>0</v>
      </c>
      <c r="L51" s="2" t="s">
        <v>65</v>
      </c>
    </row>
    <row r="52" spans="1:15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3"/>
        <v>0</v>
      </c>
      <c r="H52" t="str">
        <f t="shared" si="0"/>
        <v>2016-09</v>
      </c>
      <c r="I52" s="9">
        <f t="shared" si="1"/>
        <v>500986</v>
      </c>
      <c r="J52" s="9">
        <f t="shared" si="2"/>
        <v>0</v>
      </c>
      <c r="L52" s="4" t="s">
        <v>71</v>
      </c>
    </row>
    <row r="53" spans="1:15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3"/>
        <v>0</v>
      </c>
      <c r="H53" t="str">
        <f t="shared" si="0"/>
        <v>2016-09</v>
      </c>
      <c r="I53" s="9">
        <f t="shared" si="1"/>
        <v>500186</v>
      </c>
      <c r="J53" s="9">
        <f t="shared" si="2"/>
        <v>0</v>
      </c>
      <c r="L53" s="4" t="s">
        <v>66</v>
      </c>
      <c r="M53" s="9">
        <v>545844</v>
      </c>
    </row>
    <row r="54" spans="1:15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3"/>
        <v>0</v>
      </c>
      <c r="H54" t="str">
        <f t="shared" si="0"/>
        <v>2016-09</v>
      </c>
      <c r="I54" s="9">
        <f t="shared" si="1"/>
        <v>499997</v>
      </c>
      <c r="J54" s="9">
        <f t="shared" si="2"/>
        <v>0</v>
      </c>
      <c r="L54" s="4" t="s">
        <v>69</v>
      </c>
      <c r="M54" s="10">
        <f>MAX(J:J)</f>
        <v>550079</v>
      </c>
    </row>
    <row r="55" spans="1:15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3"/>
        <v>0</v>
      </c>
      <c r="H55" t="str">
        <f t="shared" si="0"/>
        <v>2016-09</v>
      </c>
      <c r="I55" s="9">
        <f t="shared" si="1"/>
        <v>499589</v>
      </c>
      <c r="J55" s="9">
        <f t="shared" si="2"/>
        <v>499589</v>
      </c>
      <c r="L55" s="4" t="s">
        <v>67</v>
      </c>
      <c r="M55" s="1">
        <f>INDEX(A:A,MATCH(M54,J:J,0),1)</f>
        <v>43381</v>
      </c>
    </row>
    <row r="56" spans="1:15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3"/>
        <v>23</v>
      </c>
      <c r="H56" t="str">
        <f t="shared" si="0"/>
        <v>2016-10</v>
      </c>
      <c r="I56" s="9">
        <f t="shared" si="1"/>
        <v>499613</v>
      </c>
      <c r="J56" s="9">
        <f t="shared" si="2"/>
        <v>0</v>
      </c>
    </row>
    <row r="57" spans="1:15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3"/>
        <v>0</v>
      </c>
      <c r="H57" t="str">
        <f t="shared" si="0"/>
        <v>2016-10</v>
      </c>
      <c r="I57" s="9">
        <f t="shared" si="1"/>
        <v>499347</v>
      </c>
      <c r="J57" s="9">
        <f t="shared" si="2"/>
        <v>0</v>
      </c>
      <c r="L57" s="4" t="s">
        <v>73</v>
      </c>
    </row>
    <row r="58" spans="1:15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3"/>
        <v>0</v>
      </c>
      <c r="H58" t="str">
        <f t="shared" si="0"/>
        <v>2016-10</v>
      </c>
      <c r="I58" s="9">
        <f t="shared" si="1"/>
        <v>498818</v>
      </c>
      <c r="J58" s="9">
        <f t="shared" si="2"/>
        <v>498818</v>
      </c>
      <c r="L58" s="4" t="s">
        <v>70</v>
      </c>
      <c r="M58" s="10">
        <f>I1-MIN(I:I)</f>
        <v>6399</v>
      </c>
    </row>
    <row r="59" spans="1:15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3"/>
        <v>17</v>
      </c>
      <c r="H59" t="str">
        <f t="shared" si="0"/>
        <v>2016-11</v>
      </c>
      <c r="I59" s="9">
        <f t="shared" si="1"/>
        <v>498730</v>
      </c>
      <c r="J59" s="9">
        <f t="shared" si="2"/>
        <v>0</v>
      </c>
    </row>
    <row r="60" spans="1:15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3"/>
        <v>0</v>
      </c>
      <c r="H60" t="str">
        <f t="shared" si="0"/>
        <v>2016-11</v>
      </c>
      <c r="I60" s="9">
        <f t="shared" si="1"/>
        <v>497608</v>
      </c>
      <c r="J60" s="9">
        <f t="shared" si="2"/>
        <v>0</v>
      </c>
    </row>
    <row r="61" spans="1:15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3"/>
        <v>0</v>
      </c>
      <c r="H61" t="str">
        <f t="shared" si="0"/>
        <v>2016-11</v>
      </c>
      <c r="I61" s="9">
        <f t="shared" si="1"/>
        <v>496378</v>
      </c>
      <c r="J61" s="9">
        <f t="shared" si="2"/>
        <v>496378</v>
      </c>
    </row>
    <row r="62" spans="1:15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3"/>
        <v>21</v>
      </c>
      <c r="H62" t="str">
        <f t="shared" si="0"/>
        <v>2016-11</v>
      </c>
      <c r="I62" s="9">
        <f t="shared" si="1"/>
        <v>505884</v>
      </c>
      <c r="J62" s="9">
        <f t="shared" si="2"/>
        <v>0</v>
      </c>
    </row>
    <row r="63" spans="1:15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3"/>
        <v>0</v>
      </c>
      <c r="H63" t="str">
        <f t="shared" si="0"/>
        <v>2016-11</v>
      </c>
      <c r="I63" s="9">
        <f t="shared" si="1"/>
        <v>506016</v>
      </c>
      <c r="J63" s="9">
        <f t="shared" si="2"/>
        <v>0</v>
      </c>
    </row>
    <row r="64" spans="1:15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3"/>
        <v>0</v>
      </c>
      <c r="H64" t="str">
        <f t="shared" si="0"/>
        <v>2016-11</v>
      </c>
      <c r="I64" s="9">
        <f t="shared" si="1"/>
        <v>505676</v>
      </c>
      <c r="J64" s="9">
        <f t="shared" si="2"/>
        <v>0</v>
      </c>
    </row>
    <row r="65" spans="1:10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3"/>
        <v>0</v>
      </c>
      <c r="H65" t="str">
        <f t="shared" si="0"/>
        <v>2016-11</v>
      </c>
      <c r="I65" s="9">
        <f t="shared" si="1"/>
        <v>505584</v>
      </c>
      <c r="J65" s="9">
        <f t="shared" si="2"/>
        <v>505584</v>
      </c>
    </row>
    <row r="66" spans="1:10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3"/>
        <v>24</v>
      </c>
      <c r="H66" t="str">
        <f t="shared" si="0"/>
        <v>2016-12</v>
      </c>
      <c r="I66" s="9">
        <f t="shared" si="1"/>
        <v>508033</v>
      </c>
      <c r="J66" s="9">
        <f t="shared" si="2"/>
        <v>0</v>
      </c>
    </row>
    <row r="67" spans="1:10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3"/>
        <v>0</v>
      </c>
      <c r="H67" t="str">
        <f t="shared" ref="H67:H130" si="4">TEXT(A67, "rrrr-mm")</f>
        <v>2016-12</v>
      </c>
      <c r="I67" s="9">
        <f t="shared" ref="I67:I130" si="5">I66+IF(D67="Z", -1, 1)*E67*F67</f>
        <v>506053</v>
      </c>
      <c r="J67" s="9">
        <f t="shared" ref="J67:J130" si="6">IF(A67&lt;&gt;A68,I67,0)</f>
        <v>0</v>
      </c>
    </row>
    <row r="68" spans="1:10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7">MAX(0, _xlfn.DAYS(A68, A67) - 1)</f>
        <v>0</v>
      </c>
      <c r="H68" t="str">
        <f t="shared" si="4"/>
        <v>2016-12</v>
      </c>
      <c r="I68" s="9">
        <f t="shared" si="5"/>
        <v>505455</v>
      </c>
      <c r="J68" s="9">
        <f t="shared" si="6"/>
        <v>505455</v>
      </c>
    </row>
    <row r="69" spans="1:10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7"/>
        <v>12</v>
      </c>
      <c r="H69" t="str">
        <f t="shared" si="4"/>
        <v>2017-01</v>
      </c>
      <c r="I69" s="9">
        <f t="shared" si="5"/>
        <v>504575</v>
      </c>
      <c r="J69" s="9">
        <f t="shared" si="6"/>
        <v>0</v>
      </c>
    </row>
    <row r="70" spans="1:10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7"/>
        <v>0</v>
      </c>
      <c r="H70" t="str">
        <f t="shared" si="4"/>
        <v>2017-01</v>
      </c>
      <c r="I70" s="9">
        <f t="shared" si="5"/>
        <v>504197</v>
      </c>
      <c r="J70" s="9">
        <f t="shared" si="6"/>
        <v>0</v>
      </c>
    </row>
    <row r="71" spans="1:10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7"/>
        <v>0</v>
      </c>
      <c r="H71" t="str">
        <f t="shared" si="4"/>
        <v>2017-01</v>
      </c>
      <c r="I71" s="9">
        <f t="shared" si="5"/>
        <v>503105</v>
      </c>
      <c r="J71" s="9">
        <f t="shared" si="6"/>
        <v>0</v>
      </c>
    </row>
    <row r="72" spans="1:10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7"/>
        <v>0</v>
      </c>
      <c r="H72" t="str">
        <f t="shared" si="4"/>
        <v>2017-01</v>
      </c>
      <c r="I72" s="9">
        <f t="shared" si="5"/>
        <v>502475</v>
      </c>
      <c r="J72" s="9">
        <f t="shared" si="6"/>
        <v>0</v>
      </c>
    </row>
    <row r="73" spans="1:10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7"/>
        <v>0</v>
      </c>
      <c r="H73" t="str">
        <f t="shared" si="4"/>
        <v>2017-01</v>
      </c>
      <c r="I73" s="9">
        <f t="shared" si="5"/>
        <v>500759</v>
      </c>
      <c r="J73" s="9">
        <f t="shared" si="6"/>
        <v>500759</v>
      </c>
    </row>
    <row r="74" spans="1:10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7"/>
        <v>16</v>
      </c>
      <c r="H74" t="str">
        <f t="shared" si="4"/>
        <v>2017-01</v>
      </c>
      <c r="I74" s="9">
        <f t="shared" si="5"/>
        <v>507367</v>
      </c>
      <c r="J74" s="9">
        <f t="shared" si="6"/>
        <v>0</v>
      </c>
    </row>
    <row r="75" spans="1:10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7"/>
        <v>0</v>
      </c>
      <c r="H75" t="str">
        <f t="shared" si="4"/>
        <v>2017-01</v>
      </c>
      <c r="I75" s="9">
        <f t="shared" si="5"/>
        <v>505123</v>
      </c>
      <c r="J75" s="9">
        <f t="shared" si="6"/>
        <v>0</v>
      </c>
    </row>
    <row r="76" spans="1:10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7"/>
        <v>0</v>
      </c>
      <c r="H76" t="str">
        <f t="shared" si="4"/>
        <v>2017-01</v>
      </c>
      <c r="I76" s="9">
        <f t="shared" si="5"/>
        <v>505018</v>
      </c>
      <c r="J76" s="9">
        <f t="shared" si="6"/>
        <v>505018</v>
      </c>
    </row>
    <row r="77" spans="1:10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7"/>
        <v>14</v>
      </c>
      <c r="H77" t="str">
        <f t="shared" si="4"/>
        <v>2017-02</v>
      </c>
      <c r="I77" s="9">
        <f t="shared" si="5"/>
        <v>511826</v>
      </c>
      <c r="J77" s="9">
        <f t="shared" si="6"/>
        <v>0</v>
      </c>
    </row>
    <row r="78" spans="1:10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7"/>
        <v>0</v>
      </c>
      <c r="H78" t="str">
        <f t="shared" si="4"/>
        <v>2017-02</v>
      </c>
      <c r="I78" s="9">
        <f t="shared" si="5"/>
        <v>511462</v>
      </c>
      <c r="J78" s="9">
        <f t="shared" si="6"/>
        <v>511462</v>
      </c>
    </row>
    <row r="79" spans="1:10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7"/>
        <v>18</v>
      </c>
      <c r="H79" t="str">
        <f t="shared" si="4"/>
        <v>2017-02</v>
      </c>
      <c r="I79" s="9">
        <f t="shared" si="5"/>
        <v>511522</v>
      </c>
      <c r="J79" s="9">
        <f t="shared" si="6"/>
        <v>0</v>
      </c>
    </row>
    <row r="80" spans="1:10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7"/>
        <v>0</v>
      </c>
      <c r="H80" t="str">
        <f t="shared" si="4"/>
        <v>2017-02</v>
      </c>
      <c r="I80" s="9">
        <f t="shared" si="5"/>
        <v>513070</v>
      </c>
      <c r="J80" s="9">
        <f t="shared" si="6"/>
        <v>0</v>
      </c>
    </row>
    <row r="81" spans="1:10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7"/>
        <v>0</v>
      </c>
      <c r="H81" t="str">
        <f t="shared" si="4"/>
        <v>2017-02</v>
      </c>
      <c r="I81" s="9">
        <f t="shared" si="5"/>
        <v>512830</v>
      </c>
      <c r="J81" s="9">
        <f t="shared" si="6"/>
        <v>0</v>
      </c>
    </row>
    <row r="82" spans="1:10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7"/>
        <v>0</v>
      </c>
      <c r="H82" t="str">
        <f t="shared" si="4"/>
        <v>2017-02</v>
      </c>
      <c r="I82" s="9">
        <f t="shared" si="5"/>
        <v>512550</v>
      </c>
      <c r="J82" s="9">
        <f t="shared" si="6"/>
        <v>512550</v>
      </c>
    </row>
    <row r="83" spans="1:10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7"/>
        <v>25</v>
      </c>
      <c r="H83" t="str">
        <f t="shared" si="4"/>
        <v>2017-03</v>
      </c>
      <c r="I83" s="9">
        <f t="shared" si="5"/>
        <v>513804</v>
      </c>
      <c r="J83" s="9">
        <f t="shared" si="6"/>
        <v>0</v>
      </c>
    </row>
    <row r="84" spans="1:10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7"/>
        <v>0</v>
      </c>
      <c r="H84" t="str">
        <f t="shared" si="4"/>
        <v>2017-03</v>
      </c>
      <c r="I84" s="9">
        <f t="shared" si="5"/>
        <v>512509</v>
      </c>
      <c r="J84" s="9">
        <f t="shared" si="6"/>
        <v>0</v>
      </c>
    </row>
    <row r="85" spans="1:10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7"/>
        <v>0</v>
      </c>
      <c r="H85" t="str">
        <f t="shared" si="4"/>
        <v>2017-03</v>
      </c>
      <c r="I85" s="9">
        <f t="shared" si="5"/>
        <v>511749</v>
      </c>
      <c r="J85" s="9">
        <f t="shared" si="6"/>
        <v>511749</v>
      </c>
    </row>
    <row r="86" spans="1:10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7"/>
        <v>20</v>
      </c>
      <c r="H86" t="str">
        <f t="shared" si="4"/>
        <v>2017-04</v>
      </c>
      <c r="I86" s="9">
        <f t="shared" si="5"/>
        <v>512505</v>
      </c>
      <c r="J86" s="9">
        <f t="shared" si="6"/>
        <v>0</v>
      </c>
    </row>
    <row r="87" spans="1:10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7"/>
        <v>0</v>
      </c>
      <c r="H87" t="str">
        <f t="shared" si="4"/>
        <v>2017-04</v>
      </c>
      <c r="I87" s="9">
        <f t="shared" si="5"/>
        <v>512699</v>
      </c>
      <c r="J87" s="9">
        <f t="shared" si="6"/>
        <v>0</v>
      </c>
    </row>
    <row r="88" spans="1:10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7"/>
        <v>0</v>
      </c>
      <c r="H88" t="str">
        <f t="shared" si="4"/>
        <v>2017-04</v>
      </c>
      <c r="I88" s="9">
        <f t="shared" si="5"/>
        <v>512459</v>
      </c>
      <c r="J88" s="9">
        <f t="shared" si="6"/>
        <v>0</v>
      </c>
    </row>
    <row r="89" spans="1:10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7"/>
        <v>0</v>
      </c>
      <c r="H89" t="str">
        <f t="shared" si="4"/>
        <v>2017-04</v>
      </c>
      <c r="I89" s="9">
        <f t="shared" si="5"/>
        <v>512339</v>
      </c>
      <c r="J89" s="9">
        <f t="shared" si="6"/>
        <v>0</v>
      </c>
    </row>
    <row r="90" spans="1:10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7"/>
        <v>0</v>
      </c>
      <c r="H90" t="str">
        <f t="shared" si="4"/>
        <v>2017-04</v>
      </c>
      <c r="I90" s="9">
        <f t="shared" si="5"/>
        <v>512299</v>
      </c>
      <c r="J90" s="9">
        <f t="shared" si="6"/>
        <v>512299</v>
      </c>
    </row>
    <row r="91" spans="1:10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7"/>
        <v>23</v>
      </c>
      <c r="H91" t="str">
        <f t="shared" si="4"/>
        <v>2017-05</v>
      </c>
      <c r="I91" s="9">
        <f t="shared" si="5"/>
        <v>513331</v>
      </c>
      <c r="J91" s="9">
        <f t="shared" si="6"/>
        <v>0</v>
      </c>
    </row>
    <row r="92" spans="1:10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7"/>
        <v>0</v>
      </c>
      <c r="H92" t="str">
        <f t="shared" si="4"/>
        <v>2017-05</v>
      </c>
      <c r="I92" s="9">
        <f t="shared" si="5"/>
        <v>516741</v>
      </c>
      <c r="J92" s="9">
        <f t="shared" si="6"/>
        <v>0</v>
      </c>
    </row>
    <row r="93" spans="1:10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7"/>
        <v>0</v>
      </c>
      <c r="H93" t="str">
        <f t="shared" si="4"/>
        <v>2017-05</v>
      </c>
      <c r="I93" s="9">
        <f t="shared" si="5"/>
        <v>515487</v>
      </c>
      <c r="J93" s="9">
        <f t="shared" si="6"/>
        <v>0</v>
      </c>
    </row>
    <row r="94" spans="1:10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7"/>
        <v>0</v>
      </c>
      <c r="H94" t="str">
        <f t="shared" si="4"/>
        <v>2017-05</v>
      </c>
      <c r="I94" s="9">
        <f t="shared" si="5"/>
        <v>515188</v>
      </c>
      <c r="J94" s="9">
        <f t="shared" si="6"/>
        <v>0</v>
      </c>
    </row>
    <row r="95" spans="1:10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7"/>
        <v>0</v>
      </c>
      <c r="H95" t="str">
        <f t="shared" si="4"/>
        <v>2017-05</v>
      </c>
      <c r="I95" s="9">
        <f t="shared" si="5"/>
        <v>512931</v>
      </c>
      <c r="J95" s="9">
        <f t="shared" si="6"/>
        <v>512931</v>
      </c>
    </row>
    <row r="96" spans="1:10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7"/>
        <v>17</v>
      </c>
      <c r="H96" t="str">
        <f t="shared" si="4"/>
        <v>2017-05</v>
      </c>
      <c r="I96" s="9">
        <f t="shared" si="5"/>
        <v>512943</v>
      </c>
      <c r="J96" s="9">
        <f t="shared" si="6"/>
        <v>0</v>
      </c>
    </row>
    <row r="97" spans="1:10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7"/>
        <v>0</v>
      </c>
      <c r="H97" t="str">
        <f t="shared" si="4"/>
        <v>2017-05</v>
      </c>
      <c r="I97" s="9">
        <f t="shared" si="5"/>
        <v>516955</v>
      </c>
      <c r="J97" s="9">
        <f t="shared" si="6"/>
        <v>0</v>
      </c>
    </row>
    <row r="98" spans="1:10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7"/>
        <v>0</v>
      </c>
      <c r="H98" t="str">
        <f t="shared" si="4"/>
        <v>2017-05</v>
      </c>
      <c r="I98" s="9">
        <f t="shared" si="5"/>
        <v>514645</v>
      </c>
      <c r="J98" s="9">
        <f t="shared" si="6"/>
        <v>0</v>
      </c>
    </row>
    <row r="99" spans="1:10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7"/>
        <v>0</v>
      </c>
      <c r="H99" t="str">
        <f t="shared" si="4"/>
        <v>2017-05</v>
      </c>
      <c r="I99" s="9">
        <f t="shared" si="5"/>
        <v>514120</v>
      </c>
      <c r="J99" s="9">
        <f t="shared" si="6"/>
        <v>0</v>
      </c>
    </row>
    <row r="100" spans="1:10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7"/>
        <v>0</v>
      </c>
      <c r="H100" t="str">
        <f t="shared" si="4"/>
        <v>2017-05</v>
      </c>
      <c r="I100" s="9">
        <f t="shared" si="5"/>
        <v>513870</v>
      </c>
      <c r="J100" s="9">
        <f t="shared" si="6"/>
        <v>513870</v>
      </c>
    </row>
    <row r="101" spans="1:10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7"/>
        <v>21</v>
      </c>
      <c r="H101" t="str">
        <f t="shared" si="4"/>
        <v>2017-06</v>
      </c>
      <c r="I101" s="9">
        <f t="shared" si="5"/>
        <v>515276</v>
      </c>
      <c r="J101" s="9">
        <f t="shared" si="6"/>
        <v>0</v>
      </c>
    </row>
    <row r="102" spans="1:10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7"/>
        <v>0</v>
      </c>
      <c r="H102" t="str">
        <f t="shared" si="4"/>
        <v>2017-06</v>
      </c>
      <c r="I102" s="9">
        <f t="shared" si="5"/>
        <v>515100</v>
      </c>
      <c r="J102" s="9">
        <f t="shared" si="6"/>
        <v>0</v>
      </c>
    </row>
    <row r="103" spans="1:10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7"/>
        <v>0</v>
      </c>
      <c r="H103" t="str">
        <f t="shared" si="4"/>
        <v>2017-06</v>
      </c>
      <c r="I103" s="9">
        <f t="shared" si="5"/>
        <v>514600</v>
      </c>
      <c r="J103" s="9">
        <f t="shared" si="6"/>
        <v>0</v>
      </c>
    </row>
    <row r="104" spans="1:10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7"/>
        <v>0</v>
      </c>
      <c r="H104" t="str">
        <f t="shared" si="4"/>
        <v>2017-06</v>
      </c>
      <c r="I104" s="9">
        <f t="shared" si="5"/>
        <v>514288</v>
      </c>
      <c r="J104" s="9">
        <f t="shared" si="6"/>
        <v>0</v>
      </c>
    </row>
    <row r="105" spans="1:10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7"/>
        <v>0</v>
      </c>
      <c r="H105" t="str">
        <f t="shared" si="4"/>
        <v>2017-06</v>
      </c>
      <c r="I105" s="9">
        <f t="shared" si="5"/>
        <v>511498</v>
      </c>
      <c r="J105" s="9">
        <f t="shared" si="6"/>
        <v>511498</v>
      </c>
    </row>
    <row r="106" spans="1:10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7"/>
        <v>24</v>
      </c>
      <c r="H106" t="str">
        <f t="shared" si="4"/>
        <v>2017-07</v>
      </c>
      <c r="I106" s="9">
        <f t="shared" si="5"/>
        <v>523098</v>
      </c>
      <c r="J106" s="9">
        <f t="shared" si="6"/>
        <v>0</v>
      </c>
    </row>
    <row r="107" spans="1:10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7"/>
        <v>0</v>
      </c>
      <c r="H107" t="str">
        <f t="shared" si="4"/>
        <v>2017-07</v>
      </c>
      <c r="I107" s="9">
        <f t="shared" si="5"/>
        <v>522547</v>
      </c>
      <c r="J107" s="9">
        <f t="shared" si="6"/>
        <v>522547</v>
      </c>
    </row>
    <row r="108" spans="1:10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7"/>
        <v>12</v>
      </c>
      <c r="H108" t="str">
        <f t="shared" si="4"/>
        <v>2017-07</v>
      </c>
      <c r="I108" s="9">
        <f t="shared" si="5"/>
        <v>522717</v>
      </c>
      <c r="J108" s="9">
        <f t="shared" si="6"/>
        <v>0</v>
      </c>
    </row>
    <row r="109" spans="1:10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7"/>
        <v>0</v>
      </c>
      <c r="H109" t="str">
        <f t="shared" si="4"/>
        <v>2017-07</v>
      </c>
      <c r="I109" s="9">
        <f t="shared" si="5"/>
        <v>522959</v>
      </c>
      <c r="J109" s="9">
        <f t="shared" si="6"/>
        <v>0</v>
      </c>
    </row>
    <row r="110" spans="1:10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7"/>
        <v>0</v>
      </c>
      <c r="H110" t="str">
        <f t="shared" si="4"/>
        <v>2017-07</v>
      </c>
      <c r="I110" s="9">
        <f t="shared" si="5"/>
        <v>522145</v>
      </c>
      <c r="J110" s="9">
        <f t="shared" si="6"/>
        <v>0</v>
      </c>
    </row>
    <row r="111" spans="1:10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7"/>
        <v>0</v>
      </c>
      <c r="H111" t="str">
        <f t="shared" si="4"/>
        <v>2017-07</v>
      </c>
      <c r="I111" s="9">
        <f t="shared" si="5"/>
        <v>521445</v>
      </c>
      <c r="J111" s="9">
        <f t="shared" si="6"/>
        <v>0</v>
      </c>
    </row>
    <row r="112" spans="1:10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7"/>
        <v>0</v>
      </c>
      <c r="H112" t="str">
        <f t="shared" si="4"/>
        <v>2017-07</v>
      </c>
      <c r="I112" s="9">
        <f t="shared" si="5"/>
        <v>519597</v>
      </c>
      <c r="J112" s="9">
        <f t="shared" si="6"/>
        <v>519597</v>
      </c>
    </row>
    <row r="113" spans="1:10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7"/>
        <v>16</v>
      </c>
      <c r="H113" t="str">
        <f t="shared" si="4"/>
        <v>2017-08</v>
      </c>
      <c r="I113" s="9">
        <f t="shared" si="5"/>
        <v>520631</v>
      </c>
      <c r="J113" s="9">
        <f t="shared" si="6"/>
        <v>0</v>
      </c>
    </row>
    <row r="114" spans="1:10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7"/>
        <v>0</v>
      </c>
      <c r="H114" t="str">
        <f t="shared" si="4"/>
        <v>2017-08</v>
      </c>
      <c r="I114" s="9">
        <f t="shared" si="5"/>
        <v>523463</v>
      </c>
      <c r="J114" s="9">
        <f t="shared" si="6"/>
        <v>0</v>
      </c>
    </row>
    <row r="115" spans="1:10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7"/>
        <v>0</v>
      </c>
      <c r="H115" t="str">
        <f t="shared" si="4"/>
        <v>2017-08</v>
      </c>
      <c r="I115" s="9">
        <f t="shared" si="5"/>
        <v>523043</v>
      </c>
      <c r="J115" s="9">
        <f t="shared" si="6"/>
        <v>0</v>
      </c>
    </row>
    <row r="116" spans="1:10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7"/>
        <v>0</v>
      </c>
      <c r="H116" t="str">
        <f t="shared" si="4"/>
        <v>2017-08</v>
      </c>
      <c r="I116" s="9">
        <f t="shared" si="5"/>
        <v>522393</v>
      </c>
      <c r="J116" s="9">
        <f t="shared" si="6"/>
        <v>522393</v>
      </c>
    </row>
    <row r="117" spans="1:10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7"/>
        <v>14</v>
      </c>
      <c r="H117" t="str">
        <f t="shared" si="4"/>
        <v>2017-08</v>
      </c>
      <c r="I117" s="9">
        <f t="shared" si="5"/>
        <v>522177</v>
      </c>
      <c r="J117" s="9">
        <f t="shared" si="6"/>
        <v>0</v>
      </c>
    </row>
    <row r="118" spans="1:10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7"/>
        <v>0</v>
      </c>
      <c r="H118" t="str">
        <f t="shared" si="4"/>
        <v>2017-08</v>
      </c>
      <c r="I118" s="9">
        <f t="shared" si="5"/>
        <v>519593</v>
      </c>
      <c r="J118" s="9">
        <f t="shared" si="6"/>
        <v>0</v>
      </c>
    </row>
    <row r="119" spans="1:10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7"/>
        <v>0</v>
      </c>
      <c r="H119" t="str">
        <f t="shared" si="4"/>
        <v>2017-08</v>
      </c>
      <c r="I119" s="9">
        <f t="shared" si="5"/>
        <v>519299</v>
      </c>
      <c r="J119" s="9">
        <f t="shared" si="6"/>
        <v>0</v>
      </c>
    </row>
    <row r="120" spans="1:10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7"/>
        <v>0</v>
      </c>
      <c r="H120" t="str">
        <f t="shared" si="4"/>
        <v>2017-08</v>
      </c>
      <c r="I120" s="9">
        <f t="shared" si="5"/>
        <v>519127</v>
      </c>
      <c r="J120" s="9">
        <f t="shared" si="6"/>
        <v>519127</v>
      </c>
    </row>
    <row r="121" spans="1:10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7"/>
        <v>18</v>
      </c>
      <c r="H121" t="str">
        <f t="shared" si="4"/>
        <v>2017-09</v>
      </c>
      <c r="I121" s="9">
        <f t="shared" si="5"/>
        <v>519811</v>
      </c>
      <c r="J121" s="9">
        <f t="shared" si="6"/>
        <v>0</v>
      </c>
    </row>
    <row r="122" spans="1:10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7"/>
        <v>0</v>
      </c>
      <c r="H122" t="str">
        <f t="shared" si="4"/>
        <v>2017-09</v>
      </c>
      <c r="I122" s="9">
        <f t="shared" si="5"/>
        <v>517861</v>
      </c>
      <c r="J122" s="9">
        <f t="shared" si="6"/>
        <v>517861</v>
      </c>
    </row>
    <row r="123" spans="1:10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7"/>
        <v>25</v>
      </c>
      <c r="H123" t="str">
        <f t="shared" si="4"/>
        <v>2017-10</v>
      </c>
      <c r="I123" s="9">
        <f t="shared" si="5"/>
        <v>518239</v>
      </c>
      <c r="J123" s="9">
        <f t="shared" si="6"/>
        <v>0</v>
      </c>
    </row>
    <row r="124" spans="1:10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7"/>
        <v>0</v>
      </c>
      <c r="H124" t="str">
        <f t="shared" si="4"/>
        <v>2017-10</v>
      </c>
      <c r="I124" s="9">
        <f t="shared" si="5"/>
        <v>515702</v>
      </c>
      <c r="J124" s="9">
        <f t="shared" si="6"/>
        <v>515702</v>
      </c>
    </row>
    <row r="125" spans="1:10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7"/>
        <v>20</v>
      </c>
      <c r="H125" t="str">
        <f t="shared" si="4"/>
        <v>2017-11</v>
      </c>
      <c r="I125" s="9">
        <f t="shared" si="5"/>
        <v>515763</v>
      </c>
      <c r="J125" s="9">
        <f t="shared" si="6"/>
        <v>0</v>
      </c>
    </row>
    <row r="126" spans="1:10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7"/>
        <v>0</v>
      </c>
      <c r="H126" t="str">
        <f t="shared" si="4"/>
        <v>2017-11</v>
      </c>
      <c r="I126" s="9">
        <f t="shared" si="5"/>
        <v>520173</v>
      </c>
      <c r="J126" s="9">
        <f t="shared" si="6"/>
        <v>0</v>
      </c>
    </row>
    <row r="127" spans="1:10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7"/>
        <v>0</v>
      </c>
      <c r="H127" t="str">
        <f t="shared" si="4"/>
        <v>2017-11</v>
      </c>
      <c r="I127" s="9">
        <f t="shared" si="5"/>
        <v>520053</v>
      </c>
      <c r="J127" s="9">
        <f t="shared" si="6"/>
        <v>0</v>
      </c>
    </row>
    <row r="128" spans="1:10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7"/>
        <v>0</v>
      </c>
      <c r="H128" t="str">
        <f t="shared" si="4"/>
        <v>2017-11</v>
      </c>
      <c r="I128" s="9">
        <f t="shared" si="5"/>
        <v>518541</v>
      </c>
      <c r="J128" s="9">
        <f t="shared" si="6"/>
        <v>0</v>
      </c>
    </row>
    <row r="129" spans="1:10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7"/>
        <v>0</v>
      </c>
      <c r="H129" t="str">
        <f t="shared" si="4"/>
        <v>2017-11</v>
      </c>
      <c r="I129" s="9">
        <f t="shared" si="5"/>
        <v>518085</v>
      </c>
      <c r="J129" s="9">
        <f t="shared" si="6"/>
        <v>518085</v>
      </c>
    </row>
    <row r="130" spans="1:10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7"/>
        <v>23</v>
      </c>
      <c r="H130" t="str">
        <f t="shared" si="4"/>
        <v>2017-11</v>
      </c>
      <c r="I130" s="9">
        <f t="shared" si="5"/>
        <v>531351</v>
      </c>
      <c r="J130" s="9">
        <f t="shared" si="6"/>
        <v>0</v>
      </c>
    </row>
    <row r="131" spans="1:10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7"/>
        <v>0</v>
      </c>
      <c r="H131" t="str">
        <f t="shared" ref="H131:H194" si="8">TEXT(A131, "rrrr-mm")</f>
        <v>2017-11</v>
      </c>
      <c r="I131" s="9">
        <f t="shared" ref="I131:I194" si="9">I130+IF(D131="Z", -1, 1)*E131*F131</f>
        <v>530895</v>
      </c>
      <c r="J131" s="9">
        <f t="shared" ref="J131:J194" si="10">IF(A131&lt;&gt;A132,I131,0)</f>
        <v>530895</v>
      </c>
    </row>
    <row r="132" spans="1:10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11">MAX(0, _xlfn.DAYS(A132, A131) - 1)</f>
        <v>17</v>
      </c>
      <c r="H132" t="str">
        <f t="shared" si="8"/>
        <v>2017-12</v>
      </c>
      <c r="I132" s="9">
        <f t="shared" si="9"/>
        <v>531015</v>
      </c>
      <c r="J132" s="9">
        <f t="shared" si="10"/>
        <v>0</v>
      </c>
    </row>
    <row r="133" spans="1:10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11"/>
        <v>0</v>
      </c>
      <c r="H133" t="str">
        <f t="shared" si="8"/>
        <v>2017-12</v>
      </c>
      <c r="I133" s="9">
        <f t="shared" si="9"/>
        <v>530807</v>
      </c>
      <c r="J133" s="9">
        <f t="shared" si="10"/>
        <v>0</v>
      </c>
    </row>
    <row r="134" spans="1:10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11"/>
        <v>0</v>
      </c>
      <c r="H134" t="str">
        <f t="shared" si="8"/>
        <v>2017-12</v>
      </c>
      <c r="I134" s="9">
        <f t="shared" si="9"/>
        <v>528299</v>
      </c>
      <c r="J134" s="9">
        <f t="shared" si="10"/>
        <v>528299</v>
      </c>
    </row>
    <row r="135" spans="1:10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11"/>
        <v>21</v>
      </c>
      <c r="H135" t="str">
        <f t="shared" si="8"/>
        <v>2018-01</v>
      </c>
      <c r="I135" s="9">
        <f t="shared" si="9"/>
        <v>532023</v>
      </c>
      <c r="J135" s="9">
        <f t="shared" si="10"/>
        <v>0</v>
      </c>
    </row>
    <row r="136" spans="1:10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11"/>
        <v>0</v>
      </c>
      <c r="H136" t="str">
        <f t="shared" si="8"/>
        <v>2018-01</v>
      </c>
      <c r="I136" s="9">
        <f t="shared" si="9"/>
        <v>533651</v>
      </c>
      <c r="J136" s="9">
        <f t="shared" si="10"/>
        <v>0</v>
      </c>
    </row>
    <row r="137" spans="1:10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11"/>
        <v>0</v>
      </c>
      <c r="H137" t="str">
        <f t="shared" si="8"/>
        <v>2018-01</v>
      </c>
      <c r="I137" s="9">
        <f t="shared" si="9"/>
        <v>533483</v>
      </c>
      <c r="J137" s="9">
        <f t="shared" si="10"/>
        <v>0</v>
      </c>
    </row>
    <row r="138" spans="1:10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11"/>
        <v>0</v>
      </c>
      <c r="H138" t="str">
        <f t="shared" si="8"/>
        <v>2018-01</v>
      </c>
      <c r="I138" s="9">
        <f t="shared" si="9"/>
        <v>533093</v>
      </c>
      <c r="J138" s="9">
        <f t="shared" si="10"/>
        <v>533093</v>
      </c>
    </row>
    <row r="139" spans="1:10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11"/>
        <v>24</v>
      </c>
      <c r="H139" t="str">
        <f t="shared" si="8"/>
        <v>2018-01</v>
      </c>
      <c r="I139" s="9">
        <f t="shared" si="9"/>
        <v>533663</v>
      </c>
      <c r="J139" s="9">
        <f t="shared" si="10"/>
        <v>0</v>
      </c>
    </row>
    <row r="140" spans="1:10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11"/>
        <v>0</v>
      </c>
      <c r="H140" t="str">
        <f t="shared" si="8"/>
        <v>2018-01</v>
      </c>
      <c r="I140" s="9">
        <f t="shared" si="9"/>
        <v>535049</v>
      </c>
      <c r="J140" s="9">
        <f t="shared" si="10"/>
        <v>0</v>
      </c>
    </row>
    <row r="141" spans="1:10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11"/>
        <v>0</v>
      </c>
      <c r="H141" t="str">
        <f t="shared" si="8"/>
        <v>2018-01</v>
      </c>
      <c r="I141" s="9">
        <f t="shared" si="9"/>
        <v>534509</v>
      </c>
      <c r="J141" s="9">
        <f t="shared" si="10"/>
        <v>0</v>
      </c>
    </row>
    <row r="142" spans="1:10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11"/>
        <v>0</v>
      </c>
      <c r="H142" t="str">
        <f t="shared" si="8"/>
        <v>2018-01</v>
      </c>
      <c r="I142" s="9">
        <f t="shared" si="9"/>
        <v>534395</v>
      </c>
      <c r="J142" s="9">
        <f t="shared" si="10"/>
        <v>0</v>
      </c>
    </row>
    <row r="143" spans="1:10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11"/>
        <v>0</v>
      </c>
      <c r="H143" t="str">
        <f t="shared" si="8"/>
        <v>2018-01</v>
      </c>
      <c r="I143" s="9">
        <f t="shared" si="9"/>
        <v>534363</v>
      </c>
      <c r="J143" s="9">
        <f t="shared" si="10"/>
        <v>534363</v>
      </c>
    </row>
    <row r="144" spans="1:10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11"/>
        <v>0</v>
      </c>
      <c r="H144" t="str">
        <f t="shared" si="8"/>
        <v>2018-01</v>
      </c>
      <c r="I144" s="9">
        <f t="shared" si="9"/>
        <v>534513</v>
      </c>
      <c r="J144" s="9">
        <f t="shared" si="10"/>
        <v>0</v>
      </c>
    </row>
    <row r="145" spans="1:10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11"/>
        <v>0</v>
      </c>
      <c r="H145" t="str">
        <f t="shared" si="8"/>
        <v>2018-01</v>
      </c>
      <c r="I145" s="9">
        <f t="shared" si="9"/>
        <v>530721</v>
      </c>
      <c r="J145" s="9">
        <f t="shared" si="10"/>
        <v>530721</v>
      </c>
    </row>
    <row r="146" spans="1:10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11"/>
        <v>16</v>
      </c>
      <c r="H146" t="str">
        <f t="shared" si="8"/>
        <v>2018-02</v>
      </c>
      <c r="I146" s="9">
        <f t="shared" si="9"/>
        <v>529293</v>
      </c>
      <c r="J146" s="9">
        <f t="shared" si="10"/>
        <v>0</v>
      </c>
    </row>
    <row r="147" spans="1:10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11"/>
        <v>0</v>
      </c>
      <c r="H147" t="str">
        <f t="shared" si="8"/>
        <v>2018-02</v>
      </c>
      <c r="I147" s="9">
        <f t="shared" si="9"/>
        <v>531008</v>
      </c>
      <c r="J147" s="9">
        <f t="shared" si="10"/>
        <v>0</v>
      </c>
    </row>
    <row r="148" spans="1:10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11"/>
        <v>0</v>
      </c>
      <c r="H148" t="str">
        <f t="shared" si="8"/>
        <v>2018-02</v>
      </c>
      <c r="I148" s="9">
        <f t="shared" si="9"/>
        <v>530928</v>
      </c>
      <c r="J148" s="9">
        <f t="shared" si="10"/>
        <v>0</v>
      </c>
    </row>
    <row r="149" spans="1:10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11"/>
        <v>0</v>
      </c>
      <c r="H149" t="str">
        <f t="shared" si="8"/>
        <v>2018-02</v>
      </c>
      <c r="I149" s="9">
        <f t="shared" si="9"/>
        <v>529941</v>
      </c>
      <c r="J149" s="9">
        <f t="shared" si="10"/>
        <v>0</v>
      </c>
    </row>
    <row r="150" spans="1:10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11"/>
        <v>0</v>
      </c>
      <c r="H150" t="str">
        <f t="shared" si="8"/>
        <v>2018-02</v>
      </c>
      <c r="I150" s="9">
        <f t="shared" si="9"/>
        <v>526773</v>
      </c>
      <c r="J150" s="9">
        <f t="shared" si="10"/>
        <v>526773</v>
      </c>
    </row>
    <row r="151" spans="1:10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11"/>
        <v>14</v>
      </c>
      <c r="H151" t="str">
        <f t="shared" si="8"/>
        <v>2018-03</v>
      </c>
      <c r="I151" s="9">
        <f t="shared" si="9"/>
        <v>528745</v>
      </c>
      <c r="J151" s="9">
        <f t="shared" si="10"/>
        <v>0</v>
      </c>
    </row>
    <row r="152" spans="1:10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11"/>
        <v>0</v>
      </c>
      <c r="H152" t="str">
        <f t="shared" si="8"/>
        <v>2018-03</v>
      </c>
      <c r="I152" s="9">
        <f t="shared" si="9"/>
        <v>528700</v>
      </c>
      <c r="J152" s="9">
        <f t="shared" si="10"/>
        <v>528700</v>
      </c>
    </row>
    <row r="153" spans="1:10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11"/>
        <v>18</v>
      </c>
      <c r="H153" t="str">
        <f t="shared" si="8"/>
        <v>2018-03</v>
      </c>
      <c r="I153" s="9">
        <f t="shared" si="9"/>
        <v>530080</v>
      </c>
      <c r="J153" s="9">
        <f t="shared" si="10"/>
        <v>0</v>
      </c>
    </row>
    <row r="154" spans="1:10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11"/>
        <v>0</v>
      </c>
      <c r="H154" t="str">
        <f t="shared" si="8"/>
        <v>2018-03</v>
      </c>
      <c r="I154" s="9">
        <f t="shared" si="9"/>
        <v>526895</v>
      </c>
      <c r="J154" s="9">
        <f t="shared" si="10"/>
        <v>0</v>
      </c>
    </row>
    <row r="155" spans="1:10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11"/>
        <v>0</v>
      </c>
      <c r="H155" t="str">
        <f t="shared" si="8"/>
        <v>2018-03</v>
      </c>
      <c r="I155" s="9">
        <f t="shared" si="9"/>
        <v>526767</v>
      </c>
      <c r="J155" s="9">
        <f t="shared" si="10"/>
        <v>526767</v>
      </c>
    </row>
    <row r="156" spans="1:10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11"/>
        <v>25</v>
      </c>
      <c r="H156" t="str">
        <f t="shared" si="8"/>
        <v>2018-04</v>
      </c>
      <c r="I156" s="9">
        <f t="shared" si="9"/>
        <v>526582</v>
      </c>
      <c r="J156" s="9">
        <f t="shared" si="10"/>
        <v>0</v>
      </c>
    </row>
    <row r="157" spans="1:10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11"/>
        <v>0</v>
      </c>
      <c r="H157" t="str">
        <f t="shared" si="8"/>
        <v>2018-04</v>
      </c>
      <c r="I157" s="9">
        <f t="shared" si="9"/>
        <v>526614</v>
      </c>
      <c r="J157" s="9">
        <f t="shared" si="10"/>
        <v>0</v>
      </c>
    </row>
    <row r="158" spans="1:10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11"/>
        <v>0</v>
      </c>
      <c r="H158" t="str">
        <f t="shared" si="8"/>
        <v>2018-04</v>
      </c>
      <c r="I158" s="9">
        <f t="shared" si="9"/>
        <v>526376</v>
      </c>
      <c r="J158" s="9">
        <f t="shared" si="10"/>
        <v>0</v>
      </c>
    </row>
    <row r="159" spans="1:10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11"/>
        <v>0</v>
      </c>
      <c r="H159" t="str">
        <f t="shared" si="8"/>
        <v>2018-04</v>
      </c>
      <c r="I159" s="9">
        <f t="shared" si="9"/>
        <v>524665</v>
      </c>
      <c r="J159" s="9">
        <f t="shared" si="10"/>
        <v>524665</v>
      </c>
    </row>
    <row r="160" spans="1:10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11"/>
        <v>20</v>
      </c>
      <c r="H160" t="str">
        <f t="shared" si="8"/>
        <v>2018-05</v>
      </c>
      <c r="I160" s="9">
        <f t="shared" si="9"/>
        <v>523849</v>
      </c>
      <c r="J160" s="9">
        <f t="shared" si="10"/>
        <v>0</v>
      </c>
    </row>
    <row r="161" spans="1:10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11"/>
        <v>0</v>
      </c>
      <c r="H161" t="str">
        <f t="shared" si="8"/>
        <v>2018-05</v>
      </c>
      <c r="I161" s="9">
        <f t="shared" si="9"/>
        <v>523309</v>
      </c>
      <c r="J161" s="9">
        <f t="shared" si="10"/>
        <v>0</v>
      </c>
    </row>
    <row r="162" spans="1:10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11"/>
        <v>0</v>
      </c>
      <c r="H162" t="str">
        <f t="shared" si="8"/>
        <v>2018-05</v>
      </c>
      <c r="I162" s="9">
        <f t="shared" si="9"/>
        <v>522989</v>
      </c>
      <c r="J162" s="9">
        <f t="shared" si="10"/>
        <v>522989</v>
      </c>
    </row>
    <row r="163" spans="1:10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11"/>
        <v>23</v>
      </c>
      <c r="H163" t="str">
        <f t="shared" si="8"/>
        <v>2018-06</v>
      </c>
      <c r="I163" s="9">
        <f t="shared" si="9"/>
        <v>541205</v>
      </c>
      <c r="J163" s="9">
        <f t="shared" si="10"/>
        <v>0</v>
      </c>
    </row>
    <row r="164" spans="1:10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11"/>
        <v>0</v>
      </c>
      <c r="H164" t="str">
        <f t="shared" si="8"/>
        <v>2018-06</v>
      </c>
      <c r="I164" s="9">
        <f t="shared" si="9"/>
        <v>539381</v>
      </c>
      <c r="J164" s="9">
        <f t="shared" si="10"/>
        <v>0</v>
      </c>
    </row>
    <row r="165" spans="1:10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11"/>
        <v>0</v>
      </c>
      <c r="H165" t="str">
        <f t="shared" si="8"/>
        <v>2018-06</v>
      </c>
      <c r="I165" s="9">
        <f t="shared" si="9"/>
        <v>538898</v>
      </c>
      <c r="J165" s="9">
        <f t="shared" si="10"/>
        <v>538898</v>
      </c>
    </row>
    <row r="166" spans="1:10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11"/>
        <v>17</v>
      </c>
      <c r="H166" t="str">
        <f t="shared" si="8"/>
        <v>2018-06</v>
      </c>
      <c r="I166" s="9">
        <f t="shared" si="9"/>
        <v>535796</v>
      </c>
      <c r="J166" s="9">
        <f t="shared" si="10"/>
        <v>0</v>
      </c>
    </row>
    <row r="167" spans="1:10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11"/>
        <v>0</v>
      </c>
      <c r="H167" t="str">
        <f t="shared" si="8"/>
        <v>2018-06</v>
      </c>
      <c r="I167" s="9">
        <f t="shared" si="9"/>
        <v>535646</v>
      </c>
      <c r="J167" s="9">
        <f t="shared" si="10"/>
        <v>0</v>
      </c>
    </row>
    <row r="168" spans="1:10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11"/>
        <v>0</v>
      </c>
      <c r="H168" t="str">
        <f t="shared" si="8"/>
        <v>2018-06</v>
      </c>
      <c r="I168" s="9">
        <f t="shared" si="9"/>
        <v>533719</v>
      </c>
      <c r="J168" s="9">
        <f t="shared" si="10"/>
        <v>533719</v>
      </c>
    </row>
    <row r="169" spans="1:10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11"/>
        <v>21</v>
      </c>
      <c r="H169" t="str">
        <f t="shared" si="8"/>
        <v>2018-07</v>
      </c>
      <c r="I169" s="9">
        <f t="shared" si="9"/>
        <v>536023</v>
      </c>
      <c r="J169" s="9">
        <f t="shared" si="10"/>
        <v>0</v>
      </c>
    </row>
    <row r="170" spans="1:10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11"/>
        <v>0</v>
      </c>
      <c r="H170" t="str">
        <f t="shared" si="8"/>
        <v>2018-07</v>
      </c>
      <c r="I170" s="9">
        <f t="shared" si="9"/>
        <v>537799</v>
      </c>
      <c r="J170" s="9">
        <f t="shared" si="10"/>
        <v>0</v>
      </c>
    </row>
    <row r="171" spans="1:10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11"/>
        <v>0</v>
      </c>
      <c r="H171" t="str">
        <f t="shared" si="8"/>
        <v>2018-07</v>
      </c>
      <c r="I171" s="9">
        <f t="shared" si="9"/>
        <v>536683</v>
      </c>
      <c r="J171" s="9">
        <f t="shared" si="10"/>
        <v>0</v>
      </c>
    </row>
    <row r="172" spans="1:10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11"/>
        <v>0</v>
      </c>
      <c r="H172" t="str">
        <f t="shared" si="8"/>
        <v>2018-07</v>
      </c>
      <c r="I172" s="9">
        <f t="shared" si="9"/>
        <v>535708</v>
      </c>
      <c r="J172" s="9">
        <f t="shared" si="10"/>
        <v>0</v>
      </c>
    </row>
    <row r="173" spans="1:10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11"/>
        <v>0</v>
      </c>
      <c r="H173" t="str">
        <f t="shared" si="8"/>
        <v>2018-07</v>
      </c>
      <c r="I173" s="9">
        <f t="shared" si="9"/>
        <v>535668</v>
      </c>
      <c r="J173" s="9">
        <f t="shared" si="10"/>
        <v>535668</v>
      </c>
    </row>
    <row r="174" spans="1:10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11"/>
        <v>24</v>
      </c>
      <c r="H174" t="str">
        <f t="shared" si="8"/>
        <v>2018-08</v>
      </c>
      <c r="I174" s="9">
        <f t="shared" si="9"/>
        <v>536162</v>
      </c>
      <c r="J174" s="9">
        <f t="shared" si="10"/>
        <v>0</v>
      </c>
    </row>
    <row r="175" spans="1:10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11"/>
        <v>0</v>
      </c>
      <c r="H175" t="str">
        <f t="shared" si="8"/>
        <v>2018-08</v>
      </c>
      <c r="I175" s="9">
        <f t="shared" si="9"/>
        <v>543785</v>
      </c>
      <c r="J175" s="9">
        <f t="shared" si="10"/>
        <v>0</v>
      </c>
    </row>
    <row r="176" spans="1:10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11"/>
        <v>0</v>
      </c>
      <c r="H176" t="str">
        <f t="shared" si="8"/>
        <v>2018-08</v>
      </c>
      <c r="I176" s="9">
        <f t="shared" si="9"/>
        <v>543215</v>
      </c>
      <c r="J176" s="9">
        <f t="shared" si="10"/>
        <v>0</v>
      </c>
    </row>
    <row r="177" spans="1:10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11"/>
        <v>0</v>
      </c>
      <c r="H177" t="str">
        <f t="shared" si="8"/>
        <v>2018-08</v>
      </c>
      <c r="I177" s="9">
        <f t="shared" si="9"/>
        <v>542847</v>
      </c>
      <c r="J177" s="9">
        <f t="shared" si="10"/>
        <v>542847</v>
      </c>
    </row>
    <row r="178" spans="1:10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11"/>
        <v>12</v>
      </c>
      <c r="H178" t="str">
        <f t="shared" si="8"/>
        <v>2018-08</v>
      </c>
      <c r="I178" s="9">
        <f t="shared" si="9"/>
        <v>543386</v>
      </c>
      <c r="J178" s="9">
        <f t="shared" si="10"/>
        <v>0</v>
      </c>
    </row>
    <row r="179" spans="1:10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11"/>
        <v>0</v>
      </c>
      <c r="H179" t="str">
        <f t="shared" si="8"/>
        <v>2018-08</v>
      </c>
      <c r="I179" s="9">
        <f t="shared" si="9"/>
        <v>548876</v>
      </c>
      <c r="J179" s="9">
        <f t="shared" si="10"/>
        <v>0</v>
      </c>
    </row>
    <row r="180" spans="1:10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11"/>
        <v>0</v>
      </c>
      <c r="H180" t="str">
        <f t="shared" si="8"/>
        <v>2018-08</v>
      </c>
      <c r="I180" s="9">
        <f t="shared" si="9"/>
        <v>548458</v>
      </c>
      <c r="J180" s="9">
        <f t="shared" si="10"/>
        <v>0</v>
      </c>
    </row>
    <row r="181" spans="1:10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11"/>
        <v>0</v>
      </c>
      <c r="H181" t="str">
        <f t="shared" si="8"/>
        <v>2018-08</v>
      </c>
      <c r="I181" s="9">
        <f t="shared" si="9"/>
        <v>547490</v>
      </c>
      <c r="J181" s="9">
        <f t="shared" si="10"/>
        <v>547490</v>
      </c>
    </row>
    <row r="182" spans="1:10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11"/>
        <v>16</v>
      </c>
      <c r="H182" t="str">
        <f t="shared" si="8"/>
        <v>2018-09</v>
      </c>
      <c r="I182" s="9">
        <f t="shared" si="9"/>
        <v>547265</v>
      </c>
      <c r="J182" s="9">
        <f t="shared" si="10"/>
        <v>0</v>
      </c>
    </row>
    <row r="183" spans="1:10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11"/>
        <v>0</v>
      </c>
      <c r="H183" t="str">
        <f t="shared" si="8"/>
        <v>2018-09</v>
      </c>
      <c r="I183" s="9">
        <f t="shared" si="9"/>
        <v>547641</v>
      </c>
      <c r="J183" s="9">
        <f t="shared" si="10"/>
        <v>0</v>
      </c>
    </row>
    <row r="184" spans="1:10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11"/>
        <v>0</v>
      </c>
      <c r="H184" t="str">
        <f t="shared" si="8"/>
        <v>2018-09</v>
      </c>
      <c r="I184" s="9">
        <f t="shared" si="9"/>
        <v>547473</v>
      </c>
      <c r="J184" s="9">
        <f t="shared" si="10"/>
        <v>0</v>
      </c>
    </row>
    <row r="185" spans="1:10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11"/>
        <v>0</v>
      </c>
      <c r="H185" t="str">
        <f t="shared" si="8"/>
        <v>2018-09</v>
      </c>
      <c r="I185" s="9">
        <f t="shared" si="9"/>
        <v>547097</v>
      </c>
      <c r="J185" s="9">
        <f t="shared" si="10"/>
        <v>547097</v>
      </c>
    </row>
    <row r="186" spans="1:10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11"/>
        <v>14</v>
      </c>
      <c r="H186" t="str">
        <f t="shared" si="8"/>
        <v>2018-09</v>
      </c>
      <c r="I186" s="9">
        <f t="shared" si="9"/>
        <v>549475</v>
      </c>
      <c r="J186" s="9">
        <f t="shared" si="10"/>
        <v>0</v>
      </c>
    </row>
    <row r="187" spans="1:10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11"/>
        <v>0</v>
      </c>
      <c r="H187" t="str">
        <f t="shared" si="8"/>
        <v>2018-09</v>
      </c>
      <c r="I187" s="9">
        <f t="shared" si="9"/>
        <v>550983</v>
      </c>
      <c r="J187" s="9">
        <f t="shared" si="10"/>
        <v>0</v>
      </c>
    </row>
    <row r="188" spans="1:10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11"/>
        <v>0</v>
      </c>
      <c r="H188" t="str">
        <f t="shared" si="8"/>
        <v>2018-09</v>
      </c>
      <c r="I188" s="9">
        <f t="shared" si="9"/>
        <v>550767</v>
      </c>
      <c r="J188" s="9">
        <f t="shared" si="10"/>
        <v>0</v>
      </c>
    </row>
    <row r="189" spans="1:10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11"/>
        <v>0</v>
      </c>
      <c r="H189" t="str">
        <f t="shared" si="8"/>
        <v>2018-09</v>
      </c>
      <c r="I189" s="9">
        <f t="shared" si="9"/>
        <v>549831</v>
      </c>
      <c r="J189" s="9">
        <f t="shared" si="10"/>
        <v>0</v>
      </c>
    </row>
    <row r="190" spans="1:10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11"/>
        <v>0</v>
      </c>
      <c r="H190" t="str">
        <f t="shared" si="8"/>
        <v>2018-09</v>
      </c>
      <c r="I190" s="9">
        <f t="shared" si="9"/>
        <v>549423</v>
      </c>
      <c r="J190" s="9">
        <f t="shared" si="10"/>
        <v>549423</v>
      </c>
    </row>
    <row r="191" spans="1:10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11"/>
        <v>18</v>
      </c>
      <c r="H191" t="str">
        <f t="shared" si="8"/>
        <v>2018-10</v>
      </c>
      <c r="I191" s="9">
        <f t="shared" si="9"/>
        <v>551043</v>
      </c>
      <c r="J191" s="9">
        <f t="shared" si="10"/>
        <v>0</v>
      </c>
    </row>
    <row r="192" spans="1:10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11"/>
        <v>0</v>
      </c>
      <c r="H192" t="str">
        <f t="shared" si="8"/>
        <v>2018-10</v>
      </c>
      <c r="I192" s="9">
        <f t="shared" si="9"/>
        <v>550899</v>
      </c>
      <c r="J192" s="9">
        <f t="shared" si="10"/>
        <v>0</v>
      </c>
    </row>
    <row r="193" spans="1:10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11"/>
        <v>0</v>
      </c>
      <c r="H193" t="str">
        <f t="shared" si="8"/>
        <v>2018-10</v>
      </c>
      <c r="I193" s="9">
        <f t="shared" si="9"/>
        <v>550079</v>
      </c>
      <c r="J193" s="9">
        <f t="shared" si="10"/>
        <v>550079</v>
      </c>
    </row>
    <row r="194" spans="1:10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11"/>
        <v>25</v>
      </c>
      <c r="H194" t="str">
        <f t="shared" si="8"/>
        <v>2018-11</v>
      </c>
      <c r="I194" s="9">
        <f t="shared" si="9"/>
        <v>550207</v>
      </c>
      <c r="J194" s="9">
        <f t="shared" si="10"/>
        <v>0</v>
      </c>
    </row>
    <row r="195" spans="1:10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11"/>
        <v>0</v>
      </c>
      <c r="H195" t="str">
        <f t="shared" ref="H195:H203" si="12">TEXT(A195, "rrrr-mm")</f>
        <v>2018-11</v>
      </c>
      <c r="I195" s="9">
        <f t="shared" ref="I195:I203" si="13">I194+IF(D195="Z", -1, 1)*E195*F195</f>
        <v>548431</v>
      </c>
      <c r="J195" s="9">
        <f t="shared" ref="J195:J203" si="14">IF(A195&lt;&gt;A196,I195,0)</f>
        <v>548431</v>
      </c>
    </row>
    <row r="196" spans="1:10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15">MAX(0, _xlfn.DAYS(A196, A195) - 1)</f>
        <v>20</v>
      </c>
      <c r="H196" t="str">
        <f t="shared" si="12"/>
        <v>2018-11</v>
      </c>
      <c r="I196" s="9">
        <f t="shared" si="13"/>
        <v>552335</v>
      </c>
      <c r="J196" s="9">
        <f t="shared" si="14"/>
        <v>0</v>
      </c>
    </row>
    <row r="197" spans="1:10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15"/>
        <v>0</v>
      </c>
      <c r="H197" t="str">
        <f t="shared" si="12"/>
        <v>2018-11</v>
      </c>
      <c r="I197" s="9">
        <f t="shared" si="13"/>
        <v>549626</v>
      </c>
      <c r="J197" s="9">
        <f t="shared" si="14"/>
        <v>0</v>
      </c>
    </row>
    <row r="198" spans="1:10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15"/>
        <v>0</v>
      </c>
      <c r="H198" t="str">
        <f t="shared" si="12"/>
        <v>2018-11</v>
      </c>
      <c r="I198" s="9">
        <f t="shared" si="13"/>
        <v>549050</v>
      </c>
      <c r="J198" s="9">
        <f t="shared" si="14"/>
        <v>549050</v>
      </c>
    </row>
    <row r="199" spans="1:10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15"/>
        <v>23</v>
      </c>
      <c r="H199" t="str">
        <f t="shared" si="12"/>
        <v>2018-12</v>
      </c>
      <c r="I199" s="9">
        <f t="shared" si="13"/>
        <v>549298</v>
      </c>
      <c r="J199" s="9">
        <f t="shared" si="14"/>
        <v>0</v>
      </c>
    </row>
    <row r="200" spans="1:10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15"/>
        <v>0</v>
      </c>
      <c r="H200" t="str">
        <f t="shared" si="12"/>
        <v>2018-12</v>
      </c>
      <c r="I200" s="9">
        <f t="shared" si="13"/>
        <v>548633</v>
      </c>
      <c r="J200" s="9">
        <f t="shared" si="14"/>
        <v>0</v>
      </c>
    </row>
    <row r="201" spans="1:10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15"/>
        <v>0</v>
      </c>
      <c r="H201" t="str">
        <f t="shared" si="12"/>
        <v>2018-12</v>
      </c>
      <c r="I201" s="9">
        <f t="shared" si="13"/>
        <v>548305</v>
      </c>
      <c r="J201" s="9">
        <f t="shared" si="14"/>
        <v>0</v>
      </c>
    </row>
    <row r="202" spans="1:10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15"/>
        <v>0</v>
      </c>
      <c r="H202" t="str">
        <f t="shared" si="12"/>
        <v>2018-12</v>
      </c>
      <c r="I202" s="9">
        <f t="shared" si="13"/>
        <v>546902</v>
      </c>
      <c r="J202" s="9">
        <f t="shared" si="14"/>
        <v>0</v>
      </c>
    </row>
    <row r="203" spans="1:10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15"/>
        <v>0</v>
      </c>
      <c r="H203" t="str">
        <f t="shared" si="12"/>
        <v>2018-12</v>
      </c>
      <c r="I203" s="9">
        <f t="shared" si="13"/>
        <v>545844</v>
      </c>
      <c r="J203" s="9">
        <f t="shared" si="14"/>
        <v>545844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Zadanie 5</vt:lpstr>
      <vt:lpstr>'Zadanie 5'!statek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2024-12-17T18:06:50Z</dcterms:modified>
</cp:coreProperties>
</file>