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Training\TMT_Bangladesh\Phase II\AgriMonRS\6-12 Dec 2021\Crop Yield Exercise\"/>
    </mc:Choice>
  </mc:AlternateContent>
  <bookViews>
    <workbookView xWindow="0" yWindow="0" windowWidth="20490" windowHeight="7755"/>
  </bookViews>
  <sheets>
    <sheet name="03.04.2020_EVP" sheetId="6" r:id="rId1"/>
    <sheet name="23.04.2020_VP" sheetId="2" r:id="rId2"/>
    <sheet name="23.05.2020_RP" sheetId="3" r:id="rId3"/>
    <sheet name="22.06.2020_MP" sheetId="4" r:id="rId4"/>
    <sheet name="Composite" sheetId="5" r:id="rId5"/>
    <sheet name="Sheet2" sheetId="7" r:id="rId6"/>
    <sheet name="Sheet1" sheetId="8" r:id="rId7"/>
  </sheets>
  <definedNames>
    <definedName name="_xlnm._FilterDatabase" localSheetId="0" hidden="1">'03.04.2020_EVP'!$A$1:$Y$1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2" i="4"/>
  <c r="AF40" i="6"/>
  <c r="AF41" i="6"/>
  <c r="AF38" i="6"/>
  <c r="AF39" i="6"/>
  <c r="AE2" i="2"/>
  <c r="AF2" i="2" s="1"/>
  <c r="AE3" i="2"/>
  <c r="AF3" i="2" s="1"/>
  <c r="AE4" i="2"/>
  <c r="AF4" i="2" s="1"/>
  <c r="AE5" i="2"/>
  <c r="AE6" i="2"/>
  <c r="AE7" i="2"/>
  <c r="AE8" i="2"/>
  <c r="AF8" i="2" s="1"/>
  <c r="AE9" i="2"/>
  <c r="AE10" i="2"/>
  <c r="AE11" i="2"/>
  <c r="AF11" i="2" s="1"/>
  <c r="AE12" i="2"/>
  <c r="AF12" i="2" s="1"/>
  <c r="AE13" i="2"/>
  <c r="AE14" i="2"/>
  <c r="AE15" i="2"/>
  <c r="AF15" i="2" s="1"/>
  <c r="AE16" i="2"/>
  <c r="AF16" i="2" s="1"/>
  <c r="AE17" i="2"/>
  <c r="AE18" i="2"/>
  <c r="AE19" i="2"/>
  <c r="AE20" i="2"/>
  <c r="AF20" i="2" s="1"/>
  <c r="AE21" i="2"/>
  <c r="AE22" i="2"/>
  <c r="AF22" i="2" s="1"/>
  <c r="AE23" i="2"/>
  <c r="AF23" i="2" s="1"/>
  <c r="AE24" i="2"/>
  <c r="AF24" i="2" s="1"/>
  <c r="AE25" i="2"/>
  <c r="AE26" i="2"/>
  <c r="AE27" i="2"/>
  <c r="AE28" i="2"/>
  <c r="AE29" i="2"/>
  <c r="AE30" i="2"/>
  <c r="AF30" i="2" s="1"/>
  <c r="AE31" i="2"/>
  <c r="AF31" i="2" s="1"/>
  <c r="AE32" i="2"/>
  <c r="AF32" i="2" s="1"/>
  <c r="AE33" i="2"/>
  <c r="AE34" i="2"/>
  <c r="AE35" i="2"/>
  <c r="AF35" i="2" s="1"/>
  <c r="AE36" i="2"/>
  <c r="AF36" i="2" s="1"/>
  <c r="AE37" i="2"/>
  <c r="AE38" i="2"/>
  <c r="AE39" i="2"/>
  <c r="AF39" i="2" s="1"/>
  <c r="AE40" i="2"/>
  <c r="AE41" i="2"/>
  <c r="AF10" i="2"/>
  <c r="AF18" i="2"/>
  <c r="AF19" i="2"/>
  <c r="AF26" i="2"/>
  <c r="AF27" i="2"/>
  <c r="AF28" i="2"/>
  <c r="AF33" i="2"/>
  <c r="AF5" i="2"/>
  <c r="AF6" i="2"/>
  <c r="AF7" i="2"/>
  <c r="AF9" i="2"/>
  <c r="AF13" i="2"/>
  <c r="AF14" i="2"/>
  <c r="AF17" i="2"/>
  <c r="AF21" i="2"/>
  <c r="AF25" i="2"/>
  <c r="AF29" i="2"/>
  <c r="AF34" i="2"/>
  <c r="AF37" i="2"/>
  <c r="AF38" i="2"/>
  <c r="AF40" i="2"/>
  <c r="AF4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2" i="2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2" i="6"/>
  <c r="AA2" i="6"/>
  <c r="W43" i="3" l="1"/>
  <c r="X43" i="3"/>
  <c r="W44" i="3"/>
  <c r="X44" i="3"/>
  <c r="W45" i="3"/>
  <c r="X45" i="3"/>
  <c r="W46" i="3"/>
  <c r="X46" i="3"/>
  <c r="AC3" i="6"/>
  <c r="X47" i="3" l="1"/>
  <c r="X48" i="3" s="1"/>
  <c r="W47" i="3"/>
  <c r="W48" i="3" s="1"/>
  <c r="Q3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3" i="5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2" i="4"/>
  <c r="AA7" i="6"/>
  <c r="AB7" i="6" s="1"/>
  <c r="AA19" i="6"/>
  <c r="AA39" i="6"/>
  <c r="AB39" i="6" s="1"/>
  <c r="V3" i="6"/>
  <c r="V5" i="6"/>
  <c r="V11" i="6"/>
  <c r="V15" i="6"/>
  <c r="V21" i="6"/>
  <c r="V23" i="6"/>
  <c r="V31" i="6"/>
  <c r="K2" i="6"/>
  <c r="L2" i="6"/>
  <c r="V2" i="6" s="1"/>
  <c r="M2" i="6"/>
  <c r="N2" i="6"/>
  <c r="O2" i="6"/>
  <c r="U2" i="6" s="1"/>
  <c r="P2" i="6"/>
  <c r="Q2" i="6"/>
  <c r="R2" i="6"/>
  <c r="S2" i="6"/>
  <c r="Y2" i="6"/>
  <c r="K3" i="6"/>
  <c r="L3" i="6"/>
  <c r="M3" i="6"/>
  <c r="N3" i="6"/>
  <c r="O3" i="6"/>
  <c r="P3" i="6"/>
  <c r="Q3" i="6"/>
  <c r="R3" i="6"/>
  <c r="S3" i="6"/>
  <c r="Y3" i="6"/>
  <c r="K4" i="6"/>
  <c r="L4" i="6"/>
  <c r="V4" i="6" s="1"/>
  <c r="M4" i="6"/>
  <c r="N4" i="6"/>
  <c r="O4" i="6"/>
  <c r="U4" i="6" s="1"/>
  <c r="P4" i="6"/>
  <c r="Q4" i="6"/>
  <c r="T4" i="6" s="1"/>
  <c r="AA4" i="6" s="1"/>
  <c r="R4" i="6"/>
  <c r="S4" i="6"/>
  <c r="Y4" i="6"/>
  <c r="K5" i="6"/>
  <c r="L5" i="6"/>
  <c r="M5" i="6"/>
  <c r="N5" i="6"/>
  <c r="O5" i="6"/>
  <c r="U5" i="6" s="1"/>
  <c r="P5" i="6"/>
  <c r="Q5" i="6"/>
  <c r="T5" i="6" s="1"/>
  <c r="AA5" i="6" s="1"/>
  <c r="AB5" i="6" s="1"/>
  <c r="R5" i="6"/>
  <c r="S5" i="6"/>
  <c r="Y5" i="6"/>
  <c r="AC5" i="6" s="1"/>
  <c r="Z5" i="6"/>
  <c r="K6" i="6"/>
  <c r="L6" i="6"/>
  <c r="V6" i="6" s="1"/>
  <c r="M6" i="6"/>
  <c r="N6" i="6"/>
  <c r="U6" i="6" s="1"/>
  <c r="O6" i="6"/>
  <c r="P6" i="6"/>
  <c r="Q6" i="6"/>
  <c r="R6" i="6"/>
  <c r="S6" i="6"/>
  <c r="T6" i="6"/>
  <c r="AA6" i="6" s="1"/>
  <c r="Y6" i="6"/>
  <c r="K7" i="6"/>
  <c r="L7" i="6"/>
  <c r="M7" i="6"/>
  <c r="N7" i="6"/>
  <c r="O7" i="6"/>
  <c r="P7" i="6"/>
  <c r="Q7" i="6"/>
  <c r="T7" i="6" s="1"/>
  <c r="R7" i="6"/>
  <c r="V7" i="6" s="1"/>
  <c r="S7" i="6"/>
  <c r="Y7" i="6"/>
  <c r="K8" i="6"/>
  <c r="L8" i="6"/>
  <c r="V8" i="6" s="1"/>
  <c r="M8" i="6"/>
  <c r="N8" i="6"/>
  <c r="O8" i="6"/>
  <c r="P8" i="6"/>
  <c r="Q8" i="6"/>
  <c r="R8" i="6"/>
  <c r="S8" i="6"/>
  <c r="Y8" i="6"/>
  <c r="AC8" i="6" s="1"/>
  <c r="K9" i="6"/>
  <c r="L9" i="6"/>
  <c r="V9" i="6" s="1"/>
  <c r="M9" i="6"/>
  <c r="N9" i="6"/>
  <c r="O9" i="6"/>
  <c r="P9" i="6"/>
  <c r="Q9" i="6"/>
  <c r="R9" i="6"/>
  <c r="S9" i="6"/>
  <c r="U9" i="6"/>
  <c r="Y9" i="6"/>
  <c r="AC9" i="6" s="1"/>
  <c r="K10" i="6"/>
  <c r="L10" i="6"/>
  <c r="V10" i="6" s="1"/>
  <c r="M10" i="6"/>
  <c r="N10" i="6"/>
  <c r="O10" i="6"/>
  <c r="P10" i="6"/>
  <c r="Q10" i="6"/>
  <c r="R10" i="6"/>
  <c r="S10" i="6"/>
  <c r="Y10" i="6"/>
  <c r="K11" i="6"/>
  <c r="L11" i="6"/>
  <c r="M11" i="6"/>
  <c r="N11" i="6"/>
  <c r="O11" i="6"/>
  <c r="P11" i="6"/>
  <c r="Q11" i="6"/>
  <c r="R11" i="6"/>
  <c r="S11" i="6"/>
  <c r="Y11" i="6"/>
  <c r="K12" i="6"/>
  <c r="L12" i="6"/>
  <c r="V12" i="6" s="1"/>
  <c r="M12" i="6"/>
  <c r="N12" i="6"/>
  <c r="O12" i="6"/>
  <c r="U12" i="6" s="1"/>
  <c r="P12" i="6"/>
  <c r="Q12" i="6"/>
  <c r="R12" i="6"/>
  <c r="S12" i="6"/>
  <c r="Y12" i="6"/>
  <c r="AC12" i="6" s="1"/>
  <c r="Z12" i="6"/>
  <c r="K13" i="6"/>
  <c r="L13" i="6"/>
  <c r="M13" i="6"/>
  <c r="N13" i="6"/>
  <c r="U13" i="6" s="1"/>
  <c r="O13" i="6"/>
  <c r="P13" i="6"/>
  <c r="Q13" i="6"/>
  <c r="T13" i="6" s="1"/>
  <c r="AA13" i="6" s="1"/>
  <c r="AB13" i="6" s="1"/>
  <c r="R13" i="6"/>
  <c r="V13" i="6" s="1"/>
  <c r="S13" i="6"/>
  <c r="Y13" i="6"/>
  <c r="AC13" i="6" s="1"/>
  <c r="Z13" i="6"/>
  <c r="K14" i="6"/>
  <c r="L14" i="6"/>
  <c r="M14" i="6"/>
  <c r="T14" i="6" s="1"/>
  <c r="AA14" i="6" s="1"/>
  <c r="AB14" i="6" s="1"/>
  <c r="N14" i="6"/>
  <c r="O14" i="6"/>
  <c r="U14" i="6" s="1"/>
  <c r="P14" i="6"/>
  <c r="Q14" i="6"/>
  <c r="R14" i="6"/>
  <c r="V14" i="6" s="1"/>
  <c r="S14" i="6"/>
  <c r="Y14" i="6"/>
  <c r="K15" i="6"/>
  <c r="L15" i="6"/>
  <c r="M15" i="6"/>
  <c r="N15" i="6"/>
  <c r="O15" i="6"/>
  <c r="U15" i="6" s="1"/>
  <c r="P15" i="6"/>
  <c r="Q15" i="6"/>
  <c r="R15" i="6"/>
  <c r="S15" i="6"/>
  <c r="Y15" i="6"/>
  <c r="K16" i="6"/>
  <c r="L16" i="6"/>
  <c r="V16" i="6" s="1"/>
  <c r="M16" i="6"/>
  <c r="N16" i="6"/>
  <c r="O16" i="6"/>
  <c r="P16" i="6"/>
  <c r="Q16" i="6"/>
  <c r="T16" i="6" s="1"/>
  <c r="AA16" i="6" s="1"/>
  <c r="R16" i="6"/>
  <c r="S16" i="6"/>
  <c r="Y16" i="6"/>
  <c r="K17" i="6"/>
  <c r="L17" i="6"/>
  <c r="V17" i="6" s="1"/>
  <c r="M17" i="6"/>
  <c r="N17" i="6"/>
  <c r="O17" i="6"/>
  <c r="U17" i="6" s="1"/>
  <c r="P17" i="6"/>
  <c r="Q17" i="6"/>
  <c r="T17" i="6" s="1"/>
  <c r="AA17" i="6" s="1"/>
  <c r="R17" i="6"/>
  <c r="S17" i="6"/>
  <c r="Y17" i="6"/>
  <c r="AC17" i="6" s="1"/>
  <c r="Z17" i="6"/>
  <c r="K18" i="6"/>
  <c r="L18" i="6"/>
  <c r="V18" i="6" s="1"/>
  <c r="M18" i="6"/>
  <c r="T18" i="6" s="1"/>
  <c r="AA18" i="6" s="1"/>
  <c r="N18" i="6"/>
  <c r="O18" i="6"/>
  <c r="P18" i="6"/>
  <c r="Q18" i="6"/>
  <c r="R18" i="6"/>
  <c r="S18" i="6"/>
  <c r="Y18" i="6"/>
  <c r="K19" i="6"/>
  <c r="L19" i="6"/>
  <c r="V19" i="6" s="1"/>
  <c r="M19" i="6"/>
  <c r="N19" i="6"/>
  <c r="O19" i="6"/>
  <c r="U19" i="6" s="1"/>
  <c r="P19" i="6"/>
  <c r="Q19" i="6"/>
  <c r="T19" i="6" s="1"/>
  <c r="R19" i="6"/>
  <c r="S19" i="6"/>
  <c r="Y19" i="6"/>
  <c r="K20" i="6"/>
  <c r="L20" i="6"/>
  <c r="V20" i="6" s="1"/>
  <c r="M20" i="6"/>
  <c r="N20" i="6"/>
  <c r="O20" i="6"/>
  <c r="P20" i="6"/>
  <c r="Q20" i="6"/>
  <c r="R20" i="6"/>
  <c r="S20" i="6"/>
  <c r="Y20" i="6"/>
  <c r="AC20" i="6" s="1"/>
  <c r="Z20" i="6"/>
  <c r="K21" i="6"/>
  <c r="L21" i="6"/>
  <c r="M21" i="6"/>
  <c r="N21" i="6"/>
  <c r="O21" i="6"/>
  <c r="U21" i="6" s="1"/>
  <c r="P21" i="6"/>
  <c r="Q21" i="6"/>
  <c r="R21" i="6"/>
  <c r="S21" i="6"/>
  <c r="Y21" i="6"/>
  <c r="AC21" i="6" s="1"/>
  <c r="K22" i="6"/>
  <c r="L22" i="6"/>
  <c r="M22" i="6"/>
  <c r="N22" i="6"/>
  <c r="O22" i="6"/>
  <c r="P22" i="6"/>
  <c r="Q22" i="6"/>
  <c r="R22" i="6"/>
  <c r="V22" i="6" s="1"/>
  <c r="S22" i="6"/>
  <c r="Y22" i="6"/>
  <c r="K23" i="6"/>
  <c r="L23" i="6"/>
  <c r="M23" i="6"/>
  <c r="N23" i="6"/>
  <c r="O23" i="6"/>
  <c r="U23" i="6" s="1"/>
  <c r="P23" i="6"/>
  <c r="Q23" i="6"/>
  <c r="R23" i="6"/>
  <c r="S23" i="6"/>
  <c r="Y23" i="6"/>
  <c r="K24" i="6"/>
  <c r="L24" i="6"/>
  <c r="V24" i="6" s="1"/>
  <c r="M24" i="6"/>
  <c r="N24" i="6"/>
  <c r="O24" i="6"/>
  <c r="U24" i="6" s="1"/>
  <c r="P24" i="6"/>
  <c r="Q24" i="6"/>
  <c r="R24" i="6"/>
  <c r="S24" i="6"/>
  <c r="Y24" i="6"/>
  <c r="K25" i="6"/>
  <c r="L25" i="6"/>
  <c r="V25" i="6" s="1"/>
  <c r="M25" i="6"/>
  <c r="N25" i="6"/>
  <c r="O25" i="6"/>
  <c r="U25" i="6" s="1"/>
  <c r="P25" i="6"/>
  <c r="Q25" i="6"/>
  <c r="R25" i="6"/>
  <c r="S25" i="6"/>
  <c r="Y25" i="6"/>
  <c r="AC25" i="6" s="1"/>
  <c r="Z25" i="6"/>
  <c r="K26" i="6"/>
  <c r="L26" i="6"/>
  <c r="V26" i="6" s="1"/>
  <c r="M26" i="6"/>
  <c r="N26" i="6"/>
  <c r="O26" i="6"/>
  <c r="P26" i="6"/>
  <c r="Q26" i="6"/>
  <c r="R26" i="6"/>
  <c r="S26" i="6"/>
  <c r="Y26" i="6"/>
  <c r="K27" i="6"/>
  <c r="L27" i="6"/>
  <c r="V27" i="6" s="1"/>
  <c r="M27" i="6"/>
  <c r="N27" i="6"/>
  <c r="O27" i="6"/>
  <c r="P27" i="6"/>
  <c r="Q27" i="6"/>
  <c r="R27" i="6"/>
  <c r="S27" i="6"/>
  <c r="Y27" i="6"/>
  <c r="K28" i="6"/>
  <c r="L28" i="6"/>
  <c r="V28" i="6" s="1"/>
  <c r="M28" i="6"/>
  <c r="N28" i="6"/>
  <c r="O28" i="6"/>
  <c r="P28" i="6"/>
  <c r="Q28" i="6"/>
  <c r="R28" i="6"/>
  <c r="S28" i="6"/>
  <c r="Y28" i="6"/>
  <c r="AC28" i="6" s="1"/>
  <c r="K29" i="6"/>
  <c r="L29" i="6"/>
  <c r="M29" i="6"/>
  <c r="N29" i="6"/>
  <c r="O29" i="6"/>
  <c r="U29" i="6" s="1"/>
  <c r="P29" i="6"/>
  <c r="Q29" i="6"/>
  <c r="T29" i="6" s="1"/>
  <c r="AA29" i="6" s="1"/>
  <c r="AB29" i="6" s="1"/>
  <c r="R29" i="6"/>
  <c r="V29" i="6" s="1"/>
  <c r="S29" i="6"/>
  <c r="Y29" i="6"/>
  <c r="AC29" i="6" s="1"/>
  <c r="Z29" i="6"/>
  <c r="K30" i="6"/>
  <c r="L30" i="6"/>
  <c r="V30" i="6" s="1"/>
  <c r="M30" i="6"/>
  <c r="N30" i="6"/>
  <c r="U30" i="6" s="1"/>
  <c r="O30" i="6"/>
  <c r="P30" i="6"/>
  <c r="Q30" i="6"/>
  <c r="R30" i="6"/>
  <c r="S30" i="6"/>
  <c r="Y30" i="6"/>
  <c r="K31" i="6"/>
  <c r="L31" i="6"/>
  <c r="M31" i="6"/>
  <c r="N31" i="6"/>
  <c r="O31" i="6"/>
  <c r="P31" i="6"/>
  <c r="Q31" i="6"/>
  <c r="R31" i="6"/>
  <c r="S31" i="6"/>
  <c r="Y31" i="6"/>
  <c r="K32" i="6"/>
  <c r="L32" i="6"/>
  <c r="V32" i="6" s="1"/>
  <c r="M32" i="6"/>
  <c r="N32" i="6"/>
  <c r="O32" i="6"/>
  <c r="U32" i="6" s="1"/>
  <c r="P32" i="6"/>
  <c r="Q32" i="6"/>
  <c r="R32" i="6"/>
  <c r="S32" i="6"/>
  <c r="Y32" i="6"/>
  <c r="AC32" i="6" s="1"/>
  <c r="K33" i="6"/>
  <c r="L33" i="6"/>
  <c r="V33" i="6" s="1"/>
  <c r="M33" i="6"/>
  <c r="N33" i="6"/>
  <c r="O33" i="6"/>
  <c r="U33" i="6" s="1"/>
  <c r="P33" i="6"/>
  <c r="Q33" i="6"/>
  <c r="R33" i="6"/>
  <c r="S33" i="6"/>
  <c r="Y33" i="6"/>
  <c r="K34" i="6"/>
  <c r="L34" i="6"/>
  <c r="V34" i="6" s="1"/>
  <c r="M34" i="6"/>
  <c r="N34" i="6"/>
  <c r="O34" i="6"/>
  <c r="P34" i="6"/>
  <c r="Q34" i="6"/>
  <c r="R34" i="6"/>
  <c r="S34" i="6"/>
  <c r="Y34" i="6"/>
  <c r="K35" i="6"/>
  <c r="L35" i="6"/>
  <c r="V35" i="6" s="1"/>
  <c r="M35" i="6"/>
  <c r="N35" i="6"/>
  <c r="O35" i="6"/>
  <c r="P35" i="6"/>
  <c r="Q35" i="6"/>
  <c r="R35" i="6"/>
  <c r="S35" i="6"/>
  <c r="Y35" i="6"/>
  <c r="K36" i="6"/>
  <c r="L36" i="6"/>
  <c r="V36" i="6" s="1"/>
  <c r="M36" i="6"/>
  <c r="N36" i="6"/>
  <c r="O36" i="6"/>
  <c r="P36" i="6"/>
  <c r="Q36" i="6"/>
  <c r="T36" i="6" s="1"/>
  <c r="AA36" i="6" s="1"/>
  <c r="R36" i="6"/>
  <c r="S36" i="6"/>
  <c r="Y36" i="6"/>
  <c r="K37" i="6"/>
  <c r="L37" i="6"/>
  <c r="V37" i="6" s="1"/>
  <c r="M37" i="6"/>
  <c r="N37" i="6"/>
  <c r="O37" i="6"/>
  <c r="P37" i="6"/>
  <c r="Q37" i="6"/>
  <c r="R37" i="6"/>
  <c r="S37" i="6"/>
  <c r="Y37" i="6"/>
  <c r="AC37" i="6" s="1"/>
  <c r="K38" i="6"/>
  <c r="L38" i="6"/>
  <c r="V38" i="6" s="1"/>
  <c r="M38" i="6"/>
  <c r="N38" i="6"/>
  <c r="O38" i="6"/>
  <c r="P38" i="6"/>
  <c r="Q38" i="6"/>
  <c r="R38" i="6"/>
  <c r="S38" i="6"/>
  <c r="U38" i="6"/>
  <c r="Y38" i="6"/>
  <c r="K39" i="6"/>
  <c r="L39" i="6"/>
  <c r="M39" i="6"/>
  <c r="N39" i="6"/>
  <c r="O39" i="6"/>
  <c r="P39" i="6"/>
  <c r="Q39" i="6"/>
  <c r="T39" i="6" s="1"/>
  <c r="R39" i="6"/>
  <c r="V39" i="6" s="1"/>
  <c r="S39" i="6"/>
  <c r="Y39" i="6"/>
  <c r="K40" i="6"/>
  <c r="L40" i="6"/>
  <c r="V40" i="6" s="1"/>
  <c r="M40" i="6"/>
  <c r="N40" i="6"/>
  <c r="O40" i="6"/>
  <c r="P40" i="6"/>
  <c r="Q40" i="6"/>
  <c r="R40" i="6"/>
  <c r="S40" i="6"/>
  <c r="Y40" i="6"/>
  <c r="AC40" i="6" s="1"/>
  <c r="K41" i="6"/>
  <c r="L41" i="6"/>
  <c r="V41" i="6" s="1"/>
  <c r="M41" i="6"/>
  <c r="N41" i="6"/>
  <c r="O41" i="6"/>
  <c r="P41" i="6"/>
  <c r="Q41" i="6"/>
  <c r="R41" i="6"/>
  <c r="S41" i="6"/>
  <c r="U41" i="6"/>
  <c r="Y41" i="6"/>
  <c r="W49" i="3" l="1"/>
  <c r="X49" i="3"/>
  <c r="AB34" i="6"/>
  <c r="AB26" i="6"/>
  <c r="AB36" i="6"/>
  <c r="AB4" i="6"/>
  <c r="Z35" i="6"/>
  <c r="AC35" i="6"/>
  <c r="Z31" i="6"/>
  <c r="AC31" i="6"/>
  <c r="Z18" i="6"/>
  <c r="AC18" i="6"/>
  <c r="Z40" i="6"/>
  <c r="U39" i="6"/>
  <c r="Z37" i="6"/>
  <c r="U36" i="6"/>
  <c r="T30" i="6"/>
  <c r="AA30" i="6" s="1"/>
  <c r="U26" i="6"/>
  <c r="Z24" i="6"/>
  <c r="AC24" i="6"/>
  <c r="U20" i="6"/>
  <c r="Z14" i="6"/>
  <c r="AC14" i="6"/>
  <c r="Z11" i="6"/>
  <c r="AC11" i="6"/>
  <c r="U10" i="6"/>
  <c r="Z8" i="6"/>
  <c r="U7" i="6"/>
  <c r="Z2" i="6"/>
  <c r="Y43" i="6"/>
  <c r="AC2" i="6"/>
  <c r="Y42" i="6"/>
  <c r="Y44" i="6"/>
  <c r="AB28" i="6"/>
  <c r="Z38" i="6"/>
  <c r="AC38" i="6"/>
  <c r="Z19" i="6"/>
  <c r="AC19" i="6"/>
  <c r="Z23" i="6"/>
  <c r="AC23" i="6"/>
  <c r="U22" i="6"/>
  <c r="Z10" i="6"/>
  <c r="AC10" i="6"/>
  <c r="AB18" i="6"/>
  <c r="AB10" i="6"/>
  <c r="Z41" i="6"/>
  <c r="AC41" i="6"/>
  <c r="Z33" i="6"/>
  <c r="AC33" i="6"/>
  <c r="Z27" i="6"/>
  <c r="AC27" i="6"/>
  <c r="T9" i="6"/>
  <c r="AA9" i="6" s="1"/>
  <c r="AB9" i="6" s="1"/>
  <c r="Z26" i="6"/>
  <c r="AC26" i="6"/>
  <c r="T24" i="6"/>
  <c r="AA24" i="6" s="1"/>
  <c r="T22" i="6"/>
  <c r="AA22" i="6" s="1"/>
  <c r="T21" i="6"/>
  <c r="AA21" i="6" s="1"/>
  <c r="AB21" i="6" s="1"/>
  <c r="T11" i="6"/>
  <c r="AA11" i="6" s="1"/>
  <c r="AB11" i="6" s="1"/>
  <c r="Z7" i="6"/>
  <c r="AC7" i="6"/>
  <c r="T2" i="6"/>
  <c r="AB2" i="6" s="1"/>
  <c r="AB41" i="6"/>
  <c r="AB17" i="6"/>
  <c r="Z34" i="6"/>
  <c r="AC34" i="6"/>
  <c r="T41" i="6"/>
  <c r="AA41" i="6" s="1"/>
  <c r="Z30" i="6"/>
  <c r="AC30" i="6"/>
  <c r="T12" i="6"/>
  <c r="AA12" i="6" s="1"/>
  <c r="AB12" i="6" s="1"/>
  <c r="T10" i="6"/>
  <c r="AA10" i="6" s="1"/>
  <c r="AB19" i="6"/>
  <c r="Z39" i="6"/>
  <c r="AC39" i="6"/>
  <c r="Z36" i="6"/>
  <c r="AC36" i="6"/>
  <c r="U34" i="6"/>
  <c r="Z32" i="6"/>
  <c r="U31" i="6"/>
  <c r="U28" i="6"/>
  <c r="Z22" i="6"/>
  <c r="AC22" i="6"/>
  <c r="U18" i="6"/>
  <c r="Z16" i="6"/>
  <c r="AC16" i="6"/>
  <c r="Z9" i="6"/>
  <c r="Z4" i="6"/>
  <c r="AC4" i="6"/>
  <c r="AB32" i="6"/>
  <c r="AB24" i="6"/>
  <c r="AB16" i="6"/>
  <c r="Z6" i="6"/>
  <c r="AC6" i="6"/>
  <c r="AB31" i="6"/>
  <c r="U37" i="6"/>
  <c r="Z28" i="6"/>
  <c r="U27" i="6"/>
  <c r="Z21" i="6"/>
  <c r="Z15" i="6"/>
  <c r="AC15" i="6"/>
  <c r="U8" i="6"/>
  <c r="Z3" i="6"/>
  <c r="AB38" i="6"/>
  <c r="AB30" i="6"/>
  <c r="AB22" i="6"/>
  <c r="AB6" i="6"/>
  <c r="T34" i="6"/>
  <c r="AA34" i="6" s="1"/>
  <c r="T33" i="6"/>
  <c r="AA33" i="6" s="1"/>
  <c r="AB33" i="6" s="1"/>
  <c r="T28" i="6"/>
  <c r="AA28" i="6" s="1"/>
  <c r="T23" i="6"/>
  <c r="AA23" i="6" s="1"/>
  <c r="AB23" i="6" s="1"/>
  <c r="T40" i="6"/>
  <c r="AA40" i="6" s="1"/>
  <c r="AB40" i="6" s="1"/>
  <c r="T35" i="6"/>
  <c r="AA35" i="6" s="1"/>
  <c r="AB35" i="6" s="1"/>
  <c r="U16" i="6"/>
  <c r="U11" i="6"/>
  <c r="T31" i="6"/>
  <c r="AA31" i="6" s="1"/>
  <c r="T26" i="6"/>
  <c r="AA26" i="6" s="1"/>
  <c r="T25" i="6"/>
  <c r="AA25" i="6" s="1"/>
  <c r="AB25" i="6" s="1"/>
  <c r="T20" i="6"/>
  <c r="AA20" i="6" s="1"/>
  <c r="AB20" i="6" s="1"/>
  <c r="T15" i="6"/>
  <c r="AA15" i="6" s="1"/>
  <c r="AB15" i="6" s="1"/>
  <c r="T8" i="6"/>
  <c r="AA8" i="6" s="1"/>
  <c r="AB8" i="6" s="1"/>
  <c r="U40" i="6"/>
  <c r="T38" i="6"/>
  <c r="AA38" i="6" s="1"/>
  <c r="T37" i="6"/>
  <c r="AA37" i="6" s="1"/>
  <c r="AB37" i="6" s="1"/>
  <c r="U35" i="6"/>
  <c r="T32" i="6"/>
  <c r="AA32" i="6" s="1"/>
  <c r="T27" i="6"/>
  <c r="AA27" i="6" s="1"/>
  <c r="AB27" i="6" s="1"/>
  <c r="T3" i="6"/>
  <c r="AA3" i="6" s="1"/>
  <c r="AB3" i="6" s="1"/>
  <c r="U3" i="6"/>
  <c r="Y45" i="6" l="1"/>
  <c r="Y46" i="6"/>
  <c r="AA43" i="6"/>
  <c r="AA44" i="6"/>
  <c r="AA42" i="6"/>
  <c r="Z42" i="6"/>
  <c r="Z43" i="6"/>
  <c r="Z44" i="6"/>
  <c r="Y47" i="6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2" i="4"/>
  <c r="Z46" i="6" l="1"/>
  <c r="AA47" i="6"/>
  <c r="AA45" i="6"/>
  <c r="Z45" i="6"/>
  <c r="Z47" i="6" s="1"/>
  <c r="AA46" i="6"/>
  <c r="Z4" i="2"/>
  <c r="Z5" i="2"/>
  <c r="Z6" i="2"/>
  <c r="Z10" i="2"/>
  <c r="Z12" i="2"/>
  <c r="Z13" i="2"/>
  <c r="Z14" i="2"/>
  <c r="Z18" i="2"/>
  <c r="Z20" i="2"/>
  <c r="Z21" i="2"/>
  <c r="Z22" i="2"/>
  <c r="Z26" i="2"/>
  <c r="Z28" i="2"/>
  <c r="Z29" i="2"/>
  <c r="Z30" i="2"/>
  <c r="Z34" i="2"/>
  <c r="Z36" i="2"/>
  <c r="Z37" i="2"/>
  <c r="Z38" i="2"/>
  <c r="Z2" i="2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S3" i="5"/>
  <c r="R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V37" i="4"/>
  <c r="T35" i="4"/>
  <c r="V34" i="4"/>
  <c r="V29" i="4"/>
  <c r="T27" i="4"/>
  <c r="V26" i="4"/>
  <c r="V21" i="4"/>
  <c r="T19" i="4"/>
  <c r="V18" i="4"/>
  <c r="V13" i="4"/>
  <c r="T11" i="4"/>
  <c r="V10" i="4"/>
  <c r="V5" i="4"/>
  <c r="T3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Y41" i="3"/>
  <c r="Y40" i="3"/>
  <c r="Y39" i="3"/>
  <c r="Y38" i="3"/>
  <c r="Y37" i="3"/>
  <c r="Z37" i="3" s="1"/>
  <c r="Y36" i="3"/>
  <c r="Y35" i="3"/>
  <c r="Y34" i="3"/>
  <c r="Y33" i="3"/>
  <c r="Y32" i="3"/>
  <c r="Y31" i="3"/>
  <c r="Y30" i="3"/>
  <c r="Y29" i="3"/>
  <c r="Z29" i="3" s="1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Z11" i="3" s="1"/>
  <c r="Y10" i="3"/>
  <c r="Y9" i="3"/>
  <c r="Y8" i="3"/>
  <c r="Y7" i="3"/>
  <c r="Y6" i="3"/>
  <c r="Y5" i="3"/>
  <c r="Y4" i="3"/>
  <c r="Y3" i="3"/>
  <c r="Y2" i="3"/>
  <c r="Y41" i="2"/>
  <c r="Z41" i="2" s="1"/>
  <c r="Y40" i="2"/>
  <c r="Z40" i="2" s="1"/>
  <c r="Y39" i="2"/>
  <c r="Z39" i="2" s="1"/>
  <c r="Y38" i="2"/>
  <c r="Y37" i="2"/>
  <c r="Y36" i="2"/>
  <c r="Y35" i="2"/>
  <c r="Z35" i="2" s="1"/>
  <c r="Y34" i="2"/>
  <c r="Y33" i="2"/>
  <c r="Z33" i="2" s="1"/>
  <c r="Y32" i="2"/>
  <c r="Z32" i="2" s="1"/>
  <c r="Y31" i="2"/>
  <c r="Z31" i="2" s="1"/>
  <c r="Y30" i="2"/>
  <c r="Y29" i="2"/>
  <c r="Y28" i="2"/>
  <c r="Y27" i="2"/>
  <c r="Z27" i="2" s="1"/>
  <c r="Y26" i="2"/>
  <c r="Y25" i="2"/>
  <c r="Z25" i="2" s="1"/>
  <c r="Y24" i="2"/>
  <c r="Z24" i="2" s="1"/>
  <c r="Y23" i="2"/>
  <c r="Z23" i="2" s="1"/>
  <c r="Y22" i="2"/>
  <c r="Y21" i="2"/>
  <c r="Y20" i="2"/>
  <c r="Y19" i="2"/>
  <c r="Z19" i="2" s="1"/>
  <c r="Y18" i="2"/>
  <c r="Y17" i="2"/>
  <c r="Z17" i="2" s="1"/>
  <c r="Y16" i="2"/>
  <c r="Z16" i="2" s="1"/>
  <c r="Y15" i="2"/>
  <c r="Z15" i="2" s="1"/>
  <c r="Y14" i="2"/>
  <c r="Y13" i="2"/>
  <c r="Y12" i="2"/>
  <c r="Y11" i="2"/>
  <c r="Z11" i="2" s="1"/>
  <c r="Y10" i="2"/>
  <c r="Y9" i="2"/>
  <c r="Z9" i="2" s="1"/>
  <c r="Y8" i="2"/>
  <c r="Z8" i="2" s="1"/>
  <c r="Y7" i="2"/>
  <c r="Z7" i="2" s="1"/>
  <c r="Y6" i="2"/>
  <c r="Y5" i="2"/>
  <c r="Y4" i="2"/>
  <c r="Y3" i="2"/>
  <c r="Z3" i="2" s="1"/>
  <c r="Y2" i="2"/>
  <c r="S41" i="4"/>
  <c r="R41" i="4"/>
  <c r="Q41" i="4"/>
  <c r="T41" i="4" s="1"/>
  <c r="P41" i="4"/>
  <c r="O41" i="4"/>
  <c r="N41" i="4"/>
  <c r="M41" i="4"/>
  <c r="L41" i="4"/>
  <c r="V41" i="4" s="1"/>
  <c r="K41" i="4"/>
  <c r="S40" i="4"/>
  <c r="R40" i="4"/>
  <c r="Q40" i="4"/>
  <c r="P40" i="4"/>
  <c r="O40" i="4"/>
  <c r="N40" i="4"/>
  <c r="M40" i="4"/>
  <c r="T40" i="4" s="1"/>
  <c r="L40" i="4"/>
  <c r="V40" i="4" s="1"/>
  <c r="K40" i="4"/>
  <c r="S39" i="4"/>
  <c r="R39" i="4"/>
  <c r="Q39" i="4"/>
  <c r="T39" i="4" s="1"/>
  <c r="P39" i="4"/>
  <c r="O39" i="4"/>
  <c r="N39" i="4"/>
  <c r="M39" i="4"/>
  <c r="L39" i="4"/>
  <c r="V39" i="4" s="1"/>
  <c r="K39" i="4"/>
  <c r="S38" i="4"/>
  <c r="R38" i="4"/>
  <c r="Q38" i="4"/>
  <c r="T38" i="4" s="1"/>
  <c r="P38" i="4"/>
  <c r="O38" i="4"/>
  <c r="N38" i="4"/>
  <c r="M38" i="4"/>
  <c r="L38" i="4"/>
  <c r="V38" i="4" s="1"/>
  <c r="K38" i="4"/>
  <c r="S37" i="4"/>
  <c r="R37" i="4"/>
  <c r="Q37" i="4"/>
  <c r="T37" i="4" s="1"/>
  <c r="P37" i="4"/>
  <c r="O37" i="4"/>
  <c r="N37" i="4"/>
  <c r="M37" i="4"/>
  <c r="L37" i="4"/>
  <c r="K37" i="4"/>
  <c r="S36" i="4"/>
  <c r="R36" i="4"/>
  <c r="Q36" i="4"/>
  <c r="T36" i="4" s="1"/>
  <c r="P36" i="4"/>
  <c r="O36" i="4"/>
  <c r="N36" i="4"/>
  <c r="M36" i="4"/>
  <c r="L36" i="4"/>
  <c r="V36" i="4" s="1"/>
  <c r="K36" i="4"/>
  <c r="S35" i="4"/>
  <c r="R35" i="4"/>
  <c r="Q35" i="4"/>
  <c r="P35" i="4"/>
  <c r="O35" i="4"/>
  <c r="N35" i="4"/>
  <c r="M35" i="4"/>
  <c r="L35" i="4"/>
  <c r="V35" i="4" s="1"/>
  <c r="K35" i="4"/>
  <c r="S34" i="4"/>
  <c r="R34" i="4"/>
  <c r="Q34" i="4"/>
  <c r="T34" i="4" s="1"/>
  <c r="P34" i="4"/>
  <c r="O34" i="4"/>
  <c r="N34" i="4"/>
  <c r="M34" i="4"/>
  <c r="L34" i="4"/>
  <c r="K34" i="4"/>
  <c r="S33" i="4"/>
  <c r="R33" i="4"/>
  <c r="Q33" i="4"/>
  <c r="T33" i="4" s="1"/>
  <c r="P33" i="4"/>
  <c r="O33" i="4"/>
  <c r="N33" i="4"/>
  <c r="M33" i="4"/>
  <c r="L33" i="4"/>
  <c r="V33" i="4" s="1"/>
  <c r="K33" i="4"/>
  <c r="S32" i="4"/>
  <c r="R32" i="4"/>
  <c r="Q32" i="4"/>
  <c r="P32" i="4"/>
  <c r="O32" i="4"/>
  <c r="N32" i="4"/>
  <c r="M32" i="4"/>
  <c r="T32" i="4" s="1"/>
  <c r="L32" i="4"/>
  <c r="V32" i="4" s="1"/>
  <c r="K32" i="4"/>
  <c r="S31" i="4"/>
  <c r="R31" i="4"/>
  <c r="Q31" i="4"/>
  <c r="T31" i="4" s="1"/>
  <c r="P31" i="4"/>
  <c r="O31" i="4"/>
  <c r="N31" i="4"/>
  <c r="M31" i="4"/>
  <c r="L31" i="4"/>
  <c r="V31" i="4" s="1"/>
  <c r="K31" i="4"/>
  <c r="S30" i="4"/>
  <c r="R30" i="4"/>
  <c r="Q30" i="4"/>
  <c r="T30" i="4" s="1"/>
  <c r="P30" i="4"/>
  <c r="O30" i="4"/>
  <c r="N30" i="4"/>
  <c r="M30" i="4"/>
  <c r="L30" i="4"/>
  <c r="V30" i="4" s="1"/>
  <c r="K30" i="4"/>
  <c r="S29" i="4"/>
  <c r="R29" i="4"/>
  <c r="Q29" i="4"/>
  <c r="T29" i="4" s="1"/>
  <c r="P29" i="4"/>
  <c r="O29" i="4"/>
  <c r="N29" i="4"/>
  <c r="M29" i="4"/>
  <c r="L29" i="4"/>
  <c r="K29" i="4"/>
  <c r="S28" i="4"/>
  <c r="R28" i="4"/>
  <c r="Q28" i="4"/>
  <c r="T28" i="4" s="1"/>
  <c r="P28" i="4"/>
  <c r="O28" i="4"/>
  <c r="N28" i="4"/>
  <c r="M28" i="4"/>
  <c r="L28" i="4"/>
  <c r="V28" i="4" s="1"/>
  <c r="K28" i="4"/>
  <c r="S27" i="4"/>
  <c r="R27" i="4"/>
  <c r="Q27" i="4"/>
  <c r="P27" i="4"/>
  <c r="O27" i="4"/>
  <c r="N27" i="4"/>
  <c r="M27" i="4"/>
  <c r="L27" i="4"/>
  <c r="V27" i="4" s="1"/>
  <c r="K27" i="4"/>
  <c r="S26" i="4"/>
  <c r="R26" i="4"/>
  <c r="Q26" i="4"/>
  <c r="T26" i="4" s="1"/>
  <c r="P26" i="4"/>
  <c r="O26" i="4"/>
  <c r="N26" i="4"/>
  <c r="M26" i="4"/>
  <c r="L26" i="4"/>
  <c r="K26" i="4"/>
  <c r="S25" i="4"/>
  <c r="R25" i="4"/>
  <c r="Q25" i="4"/>
  <c r="T25" i="4" s="1"/>
  <c r="P25" i="4"/>
  <c r="O25" i="4"/>
  <c r="N25" i="4"/>
  <c r="M25" i="4"/>
  <c r="L25" i="4"/>
  <c r="V25" i="4" s="1"/>
  <c r="K25" i="4"/>
  <c r="S24" i="4"/>
  <c r="R24" i="4"/>
  <c r="Q24" i="4"/>
  <c r="P24" i="4"/>
  <c r="O24" i="4"/>
  <c r="N24" i="4"/>
  <c r="M24" i="4"/>
  <c r="T24" i="4" s="1"/>
  <c r="L24" i="4"/>
  <c r="V24" i="4" s="1"/>
  <c r="K24" i="4"/>
  <c r="S23" i="4"/>
  <c r="R23" i="4"/>
  <c r="Q23" i="4"/>
  <c r="T23" i="4" s="1"/>
  <c r="P23" i="4"/>
  <c r="O23" i="4"/>
  <c r="N23" i="4"/>
  <c r="M23" i="4"/>
  <c r="L23" i="4"/>
  <c r="V23" i="4" s="1"/>
  <c r="K23" i="4"/>
  <c r="S22" i="4"/>
  <c r="R22" i="4"/>
  <c r="Q22" i="4"/>
  <c r="T22" i="4" s="1"/>
  <c r="P22" i="4"/>
  <c r="O22" i="4"/>
  <c r="N22" i="4"/>
  <c r="M22" i="4"/>
  <c r="L22" i="4"/>
  <c r="V22" i="4" s="1"/>
  <c r="K22" i="4"/>
  <c r="S21" i="4"/>
  <c r="R21" i="4"/>
  <c r="Q21" i="4"/>
  <c r="T21" i="4" s="1"/>
  <c r="P21" i="4"/>
  <c r="O21" i="4"/>
  <c r="N21" i="4"/>
  <c r="M21" i="4"/>
  <c r="L21" i="4"/>
  <c r="K21" i="4"/>
  <c r="S20" i="4"/>
  <c r="R20" i="4"/>
  <c r="Q20" i="4"/>
  <c r="T20" i="4" s="1"/>
  <c r="P20" i="4"/>
  <c r="O20" i="4"/>
  <c r="N20" i="4"/>
  <c r="M20" i="4"/>
  <c r="L20" i="4"/>
  <c r="V20" i="4" s="1"/>
  <c r="K20" i="4"/>
  <c r="S19" i="4"/>
  <c r="R19" i="4"/>
  <c r="Q19" i="4"/>
  <c r="P19" i="4"/>
  <c r="O19" i="4"/>
  <c r="N19" i="4"/>
  <c r="M19" i="4"/>
  <c r="L19" i="4"/>
  <c r="V19" i="4" s="1"/>
  <c r="K19" i="4"/>
  <c r="S18" i="4"/>
  <c r="R18" i="4"/>
  <c r="Q18" i="4"/>
  <c r="T18" i="4" s="1"/>
  <c r="P18" i="4"/>
  <c r="O18" i="4"/>
  <c r="N18" i="4"/>
  <c r="M18" i="4"/>
  <c r="L18" i="4"/>
  <c r="K18" i="4"/>
  <c r="S17" i="4"/>
  <c r="R17" i="4"/>
  <c r="Q17" i="4"/>
  <c r="T17" i="4" s="1"/>
  <c r="P17" i="4"/>
  <c r="O17" i="4"/>
  <c r="N17" i="4"/>
  <c r="M17" i="4"/>
  <c r="L17" i="4"/>
  <c r="V17" i="4" s="1"/>
  <c r="K17" i="4"/>
  <c r="S16" i="4"/>
  <c r="R16" i="4"/>
  <c r="Q16" i="4"/>
  <c r="P16" i="4"/>
  <c r="O16" i="4"/>
  <c r="N16" i="4"/>
  <c r="M16" i="4"/>
  <c r="T16" i="4" s="1"/>
  <c r="L16" i="4"/>
  <c r="V16" i="4" s="1"/>
  <c r="K16" i="4"/>
  <c r="S15" i="4"/>
  <c r="R15" i="4"/>
  <c r="Q15" i="4"/>
  <c r="T15" i="4" s="1"/>
  <c r="P15" i="4"/>
  <c r="O15" i="4"/>
  <c r="N15" i="4"/>
  <c r="M15" i="4"/>
  <c r="L15" i="4"/>
  <c r="V15" i="4" s="1"/>
  <c r="K15" i="4"/>
  <c r="S14" i="4"/>
  <c r="R14" i="4"/>
  <c r="Q14" i="4"/>
  <c r="T14" i="4" s="1"/>
  <c r="P14" i="4"/>
  <c r="O14" i="4"/>
  <c r="N14" i="4"/>
  <c r="M14" i="4"/>
  <c r="L14" i="4"/>
  <c r="V14" i="4" s="1"/>
  <c r="K14" i="4"/>
  <c r="S13" i="4"/>
  <c r="R13" i="4"/>
  <c r="Q13" i="4"/>
  <c r="T13" i="4" s="1"/>
  <c r="P13" i="4"/>
  <c r="O13" i="4"/>
  <c r="N13" i="4"/>
  <c r="M13" i="4"/>
  <c r="L13" i="4"/>
  <c r="K13" i="4"/>
  <c r="S12" i="4"/>
  <c r="R12" i="4"/>
  <c r="Q12" i="4"/>
  <c r="T12" i="4" s="1"/>
  <c r="P12" i="4"/>
  <c r="O12" i="4"/>
  <c r="N12" i="4"/>
  <c r="M12" i="4"/>
  <c r="L12" i="4"/>
  <c r="V12" i="4" s="1"/>
  <c r="K12" i="4"/>
  <c r="S11" i="4"/>
  <c r="R11" i="4"/>
  <c r="Q11" i="4"/>
  <c r="P11" i="4"/>
  <c r="O11" i="4"/>
  <c r="N11" i="4"/>
  <c r="M11" i="4"/>
  <c r="L11" i="4"/>
  <c r="V11" i="4" s="1"/>
  <c r="K11" i="4"/>
  <c r="S10" i="4"/>
  <c r="R10" i="4"/>
  <c r="Q10" i="4"/>
  <c r="T10" i="4" s="1"/>
  <c r="P10" i="4"/>
  <c r="O10" i="4"/>
  <c r="N10" i="4"/>
  <c r="M10" i="4"/>
  <c r="L10" i="4"/>
  <c r="K10" i="4"/>
  <c r="S9" i="4"/>
  <c r="R9" i="4"/>
  <c r="Q9" i="4"/>
  <c r="T9" i="4" s="1"/>
  <c r="P9" i="4"/>
  <c r="O9" i="4"/>
  <c r="N9" i="4"/>
  <c r="M9" i="4"/>
  <c r="L9" i="4"/>
  <c r="V9" i="4" s="1"/>
  <c r="K9" i="4"/>
  <c r="S8" i="4"/>
  <c r="R8" i="4"/>
  <c r="Q8" i="4"/>
  <c r="P8" i="4"/>
  <c r="O8" i="4"/>
  <c r="N8" i="4"/>
  <c r="M8" i="4"/>
  <c r="T8" i="4" s="1"/>
  <c r="L8" i="4"/>
  <c r="V8" i="4" s="1"/>
  <c r="K8" i="4"/>
  <c r="S7" i="4"/>
  <c r="R7" i="4"/>
  <c r="Q7" i="4"/>
  <c r="T7" i="4" s="1"/>
  <c r="P7" i="4"/>
  <c r="O7" i="4"/>
  <c r="N7" i="4"/>
  <c r="M7" i="4"/>
  <c r="L7" i="4"/>
  <c r="V7" i="4" s="1"/>
  <c r="K7" i="4"/>
  <c r="S6" i="4"/>
  <c r="R6" i="4"/>
  <c r="Q6" i="4"/>
  <c r="T6" i="4" s="1"/>
  <c r="P6" i="4"/>
  <c r="O6" i="4"/>
  <c r="N6" i="4"/>
  <c r="M6" i="4"/>
  <c r="L6" i="4"/>
  <c r="V6" i="4" s="1"/>
  <c r="K6" i="4"/>
  <c r="S5" i="4"/>
  <c r="R5" i="4"/>
  <c r="Q5" i="4"/>
  <c r="T5" i="4" s="1"/>
  <c r="P5" i="4"/>
  <c r="O5" i="4"/>
  <c r="N5" i="4"/>
  <c r="M5" i="4"/>
  <c r="L5" i="4"/>
  <c r="K5" i="4"/>
  <c r="S4" i="4"/>
  <c r="R4" i="4"/>
  <c r="Q4" i="4"/>
  <c r="T4" i="4" s="1"/>
  <c r="P4" i="4"/>
  <c r="O4" i="4"/>
  <c r="N4" i="4"/>
  <c r="M4" i="4"/>
  <c r="L4" i="4"/>
  <c r="V4" i="4" s="1"/>
  <c r="K4" i="4"/>
  <c r="S3" i="4"/>
  <c r="R3" i="4"/>
  <c r="Q3" i="4"/>
  <c r="P3" i="4"/>
  <c r="O3" i="4"/>
  <c r="N3" i="4"/>
  <c r="M3" i="4"/>
  <c r="L3" i="4"/>
  <c r="V3" i="4" s="1"/>
  <c r="K3" i="4"/>
  <c r="S2" i="4"/>
  <c r="R2" i="4"/>
  <c r="Q2" i="4"/>
  <c r="T2" i="4" s="1"/>
  <c r="P2" i="4"/>
  <c r="O2" i="4"/>
  <c r="N2" i="4"/>
  <c r="M2" i="4"/>
  <c r="L2" i="4"/>
  <c r="K2" i="4"/>
  <c r="S41" i="3"/>
  <c r="R41" i="3"/>
  <c r="Q41" i="3"/>
  <c r="P41" i="3"/>
  <c r="O41" i="3"/>
  <c r="N41" i="3"/>
  <c r="M41" i="3"/>
  <c r="L41" i="3"/>
  <c r="K41" i="3"/>
  <c r="S40" i="3"/>
  <c r="R40" i="3"/>
  <c r="Q40" i="3"/>
  <c r="P40" i="3"/>
  <c r="O40" i="3"/>
  <c r="N40" i="3"/>
  <c r="M40" i="3"/>
  <c r="L40" i="3"/>
  <c r="K40" i="3"/>
  <c r="S39" i="3"/>
  <c r="R39" i="3"/>
  <c r="Q39" i="3"/>
  <c r="P39" i="3"/>
  <c r="O39" i="3"/>
  <c r="N39" i="3"/>
  <c r="M39" i="3"/>
  <c r="L39" i="3"/>
  <c r="K39" i="3"/>
  <c r="S38" i="3"/>
  <c r="R38" i="3"/>
  <c r="Q38" i="3"/>
  <c r="P38" i="3"/>
  <c r="O38" i="3"/>
  <c r="N38" i="3"/>
  <c r="M38" i="3"/>
  <c r="L38" i="3"/>
  <c r="K38" i="3"/>
  <c r="S37" i="3"/>
  <c r="R37" i="3"/>
  <c r="Q37" i="3"/>
  <c r="P37" i="3"/>
  <c r="O37" i="3"/>
  <c r="N37" i="3"/>
  <c r="M37" i="3"/>
  <c r="L37" i="3"/>
  <c r="K37" i="3"/>
  <c r="S36" i="3"/>
  <c r="R36" i="3"/>
  <c r="Q36" i="3"/>
  <c r="P36" i="3"/>
  <c r="O36" i="3"/>
  <c r="N36" i="3"/>
  <c r="M36" i="3"/>
  <c r="L36" i="3"/>
  <c r="K36" i="3"/>
  <c r="S35" i="3"/>
  <c r="R35" i="3"/>
  <c r="Q35" i="3"/>
  <c r="P35" i="3"/>
  <c r="O35" i="3"/>
  <c r="N35" i="3"/>
  <c r="M35" i="3"/>
  <c r="L35" i="3"/>
  <c r="K35" i="3"/>
  <c r="S34" i="3"/>
  <c r="R34" i="3"/>
  <c r="Q34" i="3"/>
  <c r="P34" i="3"/>
  <c r="O34" i="3"/>
  <c r="N34" i="3"/>
  <c r="M34" i="3"/>
  <c r="L34" i="3"/>
  <c r="K34" i="3"/>
  <c r="S33" i="3"/>
  <c r="R33" i="3"/>
  <c r="Q33" i="3"/>
  <c r="P33" i="3"/>
  <c r="O33" i="3"/>
  <c r="N33" i="3"/>
  <c r="M33" i="3"/>
  <c r="L33" i="3"/>
  <c r="K33" i="3"/>
  <c r="S32" i="3"/>
  <c r="R32" i="3"/>
  <c r="Q32" i="3"/>
  <c r="P32" i="3"/>
  <c r="O32" i="3"/>
  <c r="N32" i="3"/>
  <c r="M32" i="3"/>
  <c r="L32" i="3"/>
  <c r="K32" i="3"/>
  <c r="S31" i="3"/>
  <c r="R31" i="3"/>
  <c r="Q31" i="3"/>
  <c r="P31" i="3"/>
  <c r="O31" i="3"/>
  <c r="N31" i="3"/>
  <c r="M31" i="3"/>
  <c r="L31" i="3"/>
  <c r="K31" i="3"/>
  <c r="S30" i="3"/>
  <c r="R30" i="3"/>
  <c r="Q30" i="3"/>
  <c r="P30" i="3"/>
  <c r="O30" i="3"/>
  <c r="N30" i="3"/>
  <c r="M30" i="3"/>
  <c r="L30" i="3"/>
  <c r="K30" i="3"/>
  <c r="S29" i="3"/>
  <c r="R29" i="3"/>
  <c r="Q29" i="3"/>
  <c r="P29" i="3"/>
  <c r="O29" i="3"/>
  <c r="N29" i="3"/>
  <c r="M29" i="3"/>
  <c r="L29" i="3"/>
  <c r="K29" i="3"/>
  <c r="S28" i="3"/>
  <c r="R28" i="3"/>
  <c r="Q28" i="3"/>
  <c r="P28" i="3"/>
  <c r="O28" i="3"/>
  <c r="N28" i="3"/>
  <c r="M28" i="3"/>
  <c r="L28" i="3"/>
  <c r="K28" i="3"/>
  <c r="S27" i="3"/>
  <c r="R27" i="3"/>
  <c r="Q27" i="3"/>
  <c r="P27" i="3"/>
  <c r="O27" i="3"/>
  <c r="N27" i="3"/>
  <c r="M27" i="3"/>
  <c r="L27" i="3"/>
  <c r="K27" i="3"/>
  <c r="S26" i="3"/>
  <c r="R26" i="3"/>
  <c r="Q26" i="3"/>
  <c r="P26" i="3"/>
  <c r="O26" i="3"/>
  <c r="N26" i="3"/>
  <c r="M26" i="3"/>
  <c r="L26" i="3"/>
  <c r="K26" i="3"/>
  <c r="S25" i="3"/>
  <c r="R25" i="3"/>
  <c r="Q25" i="3"/>
  <c r="P25" i="3"/>
  <c r="O25" i="3"/>
  <c r="N25" i="3"/>
  <c r="M25" i="3"/>
  <c r="L25" i="3"/>
  <c r="K25" i="3"/>
  <c r="S24" i="3"/>
  <c r="R24" i="3"/>
  <c r="Q24" i="3"/>
  <c r="P24" i="3"/>
  <c r="O24" i="3"/>
  <c r="N24" i="3"/>
  <c r="M24" i="3"/>
  <c r="L24" i="3"/>
  <c r="K24" i="3"/>
  <c r="S23" i="3"/>
  <c r="R23" i="3"/>
  <c r="Q23" i="3"/>
  <c r="P23" i="3"/>
  <c r="O23" i="3"/>
  <c r="N23" i="3"/>
  <c r="M23" i="3"/>
  <c r="L23" i="3"/>
  <c r="K23" i="3"/>
  <c r="S22" i="3"/>
  <c r="R22" i="3"/>
  <c r="Q22" i="3"/>
  <c r="P22" i="3"/>
  <c r="O22" i="3"/>
  <c r="N22" i="3"/>
  <c r="M22" i="3"/>
  <c r="L22" i="3"/>
  <c r="K22" i="3"/>
  <c r="S21" i="3"/>
  <c r="R21" i="3"/>
  <c r="Q21" i="3"/>
  <c r="P21" i="3"/>
  <c r="O21" i="3"/>
  <c r="N21" i="3"/>
  <c r="M21" i="3"/>
  <c r="L21" i="3"/>
  <c r="K21" i="3"/>
  <c r="S20" i="3"/>
  <c r="R20" i="3"/>
  <c r="Q20" i="3"/>
  <c r="P20" i="3"/>
  <c r="O20" i="3"/>
  <c r="N20" i="3"/>
  <c r="M20" i="3"/>
  <c r="L20" i="3"/>
  <c r="K20" i="3"/>
  <c r="S19" i="3"/>
  <c r="R19" i="3"/>
  <c r="Q19" i="3"/>
  <c r="P19" i="3"/>
  <c r="O19" i="3"/>
  <c r="N19" i="3"/>
  <c r="M19" i="3"/>
  <c r="L19" i="3"/>
  <c r="K19" i="3"/>
  <c r="S18" i="3"/>
  <c r="R18" i="3"/>
  <c r="Q18" i="3"/>
  <c r="P18" i="3"/>
  <c r="O18" i="3"/>
  <c r="N18" i="3"/>
  <c r="M18" i="3"/>
  <c r="L18" i="3"/>
  <c r="K18" i="3"/>
  <c r="S17" i="3"/>
  <c r="R17" i="3"/>
  <c r="Q17" i="3"/>
  <c r="P17" i="3"/>
  <c r="O17" i="3"/>
  <c r="N17" i="3"/>
  <c r="M17" i="3"/>
  <c r="L17" i="3"/>
  <c r="K17" i="3"/>
  <c r="S16" i="3"/>
  <c r="R16" i="3"/>
  <c r="Q16" i="3"/>
  <c r="P16" i="3"/>
  <c r="O16" i="3"/>
  <c r="N16" i="3"/>
  <c r="M16" i="3"/>
  <c r="L16" i="3"/>
  <c r="K16" i="3"/>
  <c r="S15" i="3"/>
  <c r="R15" i="3"/>
  <c r="Q15" i="3"/>
  <c r="P15" i="3"/>
  <c r="O15" i="3"/>
  <c r="N15" i="3"/>
  <c r="M15" i="3"/>
  <c r="L15" i="3"/>
  <c r="K15" i="3"/>
  <c r="S14" i="3"/>
  <c r="R14" i="3"/>
  <c r="Q14" i="3"/>
  <c r="P14" i="3"/>
  <c r="O14" i="3"/>
  <c r="N14" i="3"/>
  <c r="M14" i="3"/>
  <c r="L14" i="3"/>
  <c r="K14" i="3"/>
  <c r="S13" i="3"/>
  <c r="R13" i="3"/>
  <c r="Q13" i="3"/>
  <c r="P13" i="3"/>
  <c r="O13" i="3"/>
  <c r="N13" i="3"/>
  <c r="M13" i="3"/>
  <c r="L13" i="3"/>
  <c r="K13" i="3"/>
  <c r="S12" i="3"/>
  <c r="R12" i="3"/>
  <c r="Q12" i="3"/>
  <c r="P12" i="3"/>
  <c r="O12" i="3"/>
  <c r="N12" i="3"/>
  <c r="M12" i="3"/>
  <c r="L12" i="3"/>
  <c r="K12" i="3"/>
  <c r="S11" i="3"/>
  <c r="R11" i="3"/>
  <c r="Q11" i="3"/>
  <c r="P11" i="3"/>
  <c r="O11" i="3"/>
  <c r="N11" i="3"/>
  <c r="M11" i="3"/>
  <c r="L11" i="3"/>
  <c r="K11" i="3"/>
  <c r="S10" i="3"/>
  <c r="R10" i="3"/>
  <c r="Q10" i="3"/>
  <c r="P10" i="3"/>
  <c r="O10" i="3"/>
  <c r="N10" i="3"/>
  <c r="M10" i="3"/>
  <c r="L10" i="3"/>
  <c r="K10" i="3"/>
  <c r="S9" i="3"/>
  <c r="R9" i="3"/>
  <c r="Q9" i="3"/>
  <c r="P9" i="3"/>
  <c r="O9" i="3"/>
  <c r="N9" i="3"/>
  <c r="M9" i="3"/>
  <c r="L9" i="3"/>
  <c r="K9" i="3"/>
  <c r="S8" i="3"/>
  <c r="R8" i="3"/>
  <c r="Q8" i="3"/>
  <c r="P8" i="3"/>
  <c r="O8" i="3"/>
  <c r="N8" i="3"/>
  <c r="M8" i="3"/>
  <c r="L8" i="3"/>
  <c r="K8" i="3"/>
  <c r="S7" i="3"/>
  <c r="R7" i="3"/>
  <c r="Q7" i="3"/>
  <c r="P7" i="3"/>
  <c r="O7" i="3"/>
  <c r="N7" i="3"/>
  <c r="M7" i="3"/>
  <c r="L7" i="3"/>
  <c r="K7" i="3"/>
  <c r="S6" i="3"/>
  <c r="R6" i="3"/>
  <c r="Q6" i="3"/>
  <c r="P6" i="3"/>
  <c r="O6" i="3"/>
  <c r="N6" i="3"/>
  <c r="M6" i="3"/>
  <c r="L6" i="3"/>
  <c r="K6" i="3"/>
  <c r="S5" i="3"/>
  <c r="R5" i="3"/>
  <c r="Q5" i="3"/>
  <c r="P5" i="3"/>
  <c r="O5" i="3"/>
  <c r="N5" i="3"/>
  <c r="M5" i="3"/>
  <c r="L5" i="3"/>
  <c r="K5" i="3"/>
  <c r="S4" i="3"/>
  <c r="R4" i="3"/>
  <c r="Q4" i="3"/>
  <c r="P4" i="3"/>
  <c r="O4" i="3"/>
  <c r="N4" i="3"/>
  <c r="M4" i="3"/>
  <c r="L4" i="3"/>
  <c r="K4" i="3"/>
  <c r="S3" i="3"/>
  <c r="R3" i="3"/>
  <c r="Q3" i="3"/>
  <c r="P3" i="3"/>
  <c r="O3" i="3"/>
  <c r="N3" i="3"/>
  <c r="M3" i="3"/>
  <c r="L3" i="3"/>
  <c r="K3" i="3"/>
  <c r="S2" i="3"/>
  <c r="R2" i="3"/>
  <c r="Q2" i="3"/>
  <c r="P2" i="3"/>
  <c r="O2" i="3"/>
  <c r="N2" i="3"/>
  <c r="M2" i="3"/>
  <c r="L2" i="3"/>
  <c r="K2" i="3"/>
  <c r="K2" i="2"/>
  <c r="S41" i="2"/>
  <c r="R41" i="2"/>
  <c r="Q41" i="2"/>
  <c r="P41" i="2"/>
  <c r="O41" i="2"/>
  <c r="N41" i="2"/>
  <c r="M41" i="2"/>
  <c r="T41" i="2" s="1"/>
  <c r="L41" i="2"/>
  <c r="K41" i="2"/>
  <c r="S40" i="2"/>
  <c r="R40" i="2"/>
  <c r="Q40" i="2"/>
  <c r="P40" i="2"/>
  <c r="O40" i="2"/>
  <c r="U40" i="2" s="1"/>
  <c r="N40" i="2"/>
  <c r="M40" i="2"/>
  <c r="L40" i="2"/>
  <c r="V40" i="2" s="1"/>
  <c r="K40" i="2"/>
  <c r="S39" i="2"/>
  <c r="R39" i="2"/>
  <c r="Q39" i="2"/>
  <c r="P39" i="2"/>
  <c r="O39" i="2"/>
  <c r="N39" i="2"/>
  <c r="M39" i="2"/>
  <c r="L39" i="2"/>
  <c r="V39" i="2" s="1"/>
  <c r="K39" i="2"/>
  <c r="S38" i="2"/>
  <c r="R38" i="2"/>
  <c r="Q38" i="2"/>
  <c r="P38" i="2"/>
  <c r="O38" i="2"/>
  <c r="N38" i="2"/>
  <c r="M38" i="2"/>
  <c r="L38" i="2"/>
  <c r="K38" i="2"/>
  <c r="S37" i="2"/>
  <c r="R37" i="2"/>
  <c r="Q37" i="2"/>
  <c r="T37" i="2" s="1"/>
  <c r="P37" i="2"/>
  <c r="O37" i="2"/>
  <c r="N37" i="2"/>
  <c r="M37" i="2"/>
  <c r="L37" i="2"/>
  <c r="K37" i="2"/>
  <c r="S36" i="2"/>
  <c r="R36" i="2"/>
  <c r="Q36" i="2"/>
  <c r="T36" i="2" s="1"/>
  <c r="P36" i="2"/>
  <c r="O36" i="2"/>
  <c r="U36" i="2" s="1"/>
  <c r="N36" i="2"/>
  <c r="M36" i="2"/>
  <c r="L36" i="2"/>
  <c r="V36" i="2" s="1"/>
  <c r="K36" i="2"/>
  <c r="S35" i="2"/>
  <c r="R35" i="2"/>
  <c r="Q35" i="2"/>
  <c r="T35" i="2" s="1"/>
  <c r="P35" i="2"/>
  <c r="O35" i="2"/>
  <c r="N35" i="2"/>
  <c r="M35" i="2"/>
  <c r="L35" i="2"/>
  <c r="V35" i="2" s="1"/>
  <c r="K35" i="2"/>
  <c r="S34" i="2"/>
  <c r="R34" i="2"/>
  <c r="Q34" i="2"/>
  <c r="T34" i="2" s="1"/>
  <c r="P34" i="2"/>
  <c r="O34" i="2"/>
  <c r="U34" i="2" s="1"/>
  <c r="N34" i="2"/>
  <c r="M34" i="2"/>
  <c r="L34" i="2"/>
  <c r="K34" i="2"/>
  <c r="S33" i="2"/>
  <c r="R33" i="2"/>
  <c r="Q33" i="2"/>
  <c r="P33" i="2"/>
  <c r="O33" i="2"/>
  <c r="N33" i="2"/>
  <c r="M33" i="2"/>
  <c r="T33" i="2" s="1"/>
  <c r="L33" i="2"/>
  <c r="K33" i="2"/>
  <c r="S32" i="2"/>
  <c r="R32" i="2"/>
  <c r="Q32" i="2"/>
  <c r="P32" i="2"/>
  <c r="O32" i="2"/>
  <c r="U32" i="2" s="1"/>
  <c r="N32" i="2"/>
  <c r="M32" i="2"/>
  <c r="L32" i="2"/>
  <c r="V32" i="2" s="1"/>
  <c r="K32" i="2"/>
  <c r="S31" i="2"/>
  <c r="R31" i="2"/>
  <c r="Q31" i="2"/>
  <c r="P31" i="2"/>
  <c r="O31" i="2"/>
  <c r="N31" i="2"/>
  <c r="M31" i="2"/>
  <c r="L31" i="2"/>
  <c r="V31" i="2" s="1"/>
  <c r="K31" i="2"/>
  <c r="S30" i="2"/>
  <c r="R30" i="2"/>
  <c r="Q30" i="2"/>
  <c r="P30" i="2"/>
  <c r="O30" i="2"/>
  <c r="N30" i="2"/>
  <c r="M30" i="2"/>
  <c r="L30" i="2"/>
  <c r="K30" i="2"/>
  <c r="S29" i="2"/>
  <c r="R29" i="2"/>
  <c r="Q29" i="2"/>
  <c r="T29" i="2" s="1"/>
  <c r="P29" i="2"/>
  <c r="O29" i="2"/>
  <c r="N29" i="2"/>
  <c r="M29" i="2"/>
  <c r="L29" i="2"/>
  <c r="K29" i="2"/>
  <c r="S28" i="2"/>
  <c r="R28" i="2"/>
  <c r="Q28" i="2"/>
  <c r="T28" i="2" s="1"/>
  <c r="P28" i="2"/>
  <c r="O28" i="2"/>
  <c r="U28" i="2" s="1"/>
  <c r="N28" i="2"/>
  <c r="M28" i="2"/>
  <c r="L28" i="2"/>
  <c r="V28" i="2" s="1"/>
  <c r="K28" i="2"/>
  <c r="S27" i="2"/>
  <c r="R27" i="2"/>
  <c r="Q27" i="2"/>
  <c r="T27" i="2" s="1"/>
  <c r="P27" i="2"/>
  <c r="O27" i="2"/>
  <c r="N27" i="2"/>
  <c r="M27" i="2"/>
  <c r="L27" i="2"/>
  <c r="V27" i="2" s="1"/>
  <c r="K27" i="2"/>
  <c r="S26" i="2"/>
  <c r="R26" i="2"/>
  <c r="Q26" i="2"/>
  <c r="T26" i="2" s="1"/>
  <c r="P26" i="2"/>
  <c r="O26" i="2"/>
  <c r="U26" i="2" s="1"/>
  <c r="N26" i="2"/>
  <c r="M26" i="2"/>
  <c r="L26" i="2"/>
  <c r="K26" i="2"/>
  <c r="S25" i="2"/>
  <c r="R25" i="2"/>
  <c r="Q25" i="2"/>
  <c r="P25" i="2"/>
  <c r="O25" i="2"/>
  <c r="N25" i="2"/>
  <c r="M25" i="2"/>
  <c r="T25" i="2" s="1"/>
  <c r="L25" i="2"/>
  <c r="K25" i="2"/>
  <c r="S24" i="2"/>
  <c r="R24" i="2"/>
  <c r="Q24" i="2"/>
  <c r="P24" i="2"/>
  <c r="O24" i="2"/>
  <c r="U24" i="2" s="1"/>
  <c r="N24" i="2"/>
  <c r="M24" i="2"/>
  <c r="L24" i="2"/>
  <c r="V24" i="2" s="1"/>
  <c r="K24" i="2"/>
  <c r="S23" i="2"/>
  <c r="R23" i="2"/>
  <c r="Q23" i="2"/>
  <c r="P23" i="2"/>
  <c r="O23" i="2"/>
  <c r="N23" i="2"/>
  <c r="M23" i="2"/>
  <c r="L23" i="2"/>
  <c r="V23" i="2" s="1"/>
  <c r="K23" i="2"/>
  <c r="S22" i="2"/>
  <c r="R22" i="2"/>
  <c r="Q22" i="2"/>
  <c r="P22" i="2"/>
  <c r="O22" i="2"/>
  <c r="N22" i="2"/>
  <c r="M22" i="2"/>
  <c r="L22" i="2"/>
  <c r="K22" i="2"/>
  <c r="S21" i="2"/>
  <c r="R21" i="2"/>
  <c r="Q21" i="2"/>
  <c r="T21" i="2" s="1"/>
  <c r="P21" i="2"/>
  <c r="O21" i="2"/>
  <c r="N21" i="2"/>
  <c r="M21" i="2"/>
  <c r="L21" i="2"/>
  <c r="K21" i="2"/>
  <c r="S20" i="2"/>
  <c r="R20" i="2"/>
  <c r="Q20" i="2"/>
  <c r="T20" i="2" s="1"/>
  <c r="P20" i="2"/>
  <c r="O20" i="2"/>
  <c r="U20" i="2" s="1"/>
  <c r="N20" i="2"/>
  <c r="M20" i="2"/>
  <c r="L20" i="2"/>
  <c r="V20" i="2" s="1"/>
  <c r="K20" i="2"/>
  <c r="S19" i="2"/>
  <c r="R19" i="2"/>
  <c r="Q19" i="2"/>
  <c r="T19" i="2" s="1"/>
  <c r="P19" i="2"/>
  <c r="O19" i="2"/>
  <c r="N19" i="2"/>
  <c r="M19" i="2"/>
  <c r="L19" i="2"/>
  <c r="V19" i="2" s="1"/>
  <c r="K19" i="2"/>
  <c r="S18" i="2"/>
  <c r="R18" i="2"/>
  <c r="Q18" i="2"/>
  <c r="T18" i="2" s="1"/>
  <c r="P18" i="2"/>
  <c r="O18" i="2"/>
  <c r="U18" i="2" s="1"/>
  <c r="N18" i="2"/>
  <c r="M18" i="2"/>
  <c r="L18" i="2"/>
  <c r="K18" i="2"/>
  <c r="S17" i="2"/>
  <c r="R17" i="2"/>
  <c r="Q17" i="2"/>
  <c r="P17" i="2"/>
  <c r="O17" i="2"/>
  <c r="N17" i="2"/>
  <c r="M17" i="2"/>
  <c r="T17" i="2" s="1"/>
  <c r="L17" i="2"/>
  <c r="K17" i="2"/>
  <c r="S16" i="2"/>
  <c r="R16" i="2"/>
  <c r="Q16" i="2"/>
  <c r="P16" i="2"/>
  <c r="O16" i="2"/>
  <c r="U16" i="2" s="1"/>
  <c r="N16" i="2"/>
  <c r="M16" i="2"/>
  <c r="L16" i="2"/>
  <c r="V16" i="2" s="1"/>
  <c r="K16" i="2"/>
  <c r="S15" i="2"/>
  <c r="R15" i="2"/>
  <c r="Q15" i="2"/>
  <c r="P15" i="2"/>
  <c r="O15" i="2"/>
  <c r="N15" i="2"/>
  <c r="M15" i="2"/>
  <c r="L15" i="2"/>
  <c r="V15" i="2" s="1"/>
  <c r="K15" i="2"/>
  <c r="S14" i="2"/>
  <c r="R14" i="2"/>
  <c r="Q14" i="2"/>
  <c r="P14" i="2"/>
  <c r="O14" i="2"/>
  <c r="N14" i="2"/>
  <c r="M14" i="2"/>
  <c r="L14" i="2"/>
  <c r="K14" i="2"/>
  <c r="S13" i="2"/>
  <c r="R13" i="2"/>
  <c r="Q13" i="2"/>
  <c r="T13" i="2" s="1"/>
  <c r="P13" i="2"/>
  <c r="O13" i="2"/>
  <c r="N13" i="2"/>
  <c r="M13" i="2"/>
  <c r="L13" i="2"/>
  <c r="K13" i="2"/>
  <c r="S12" i="2"/>
  <c r="R12" i="2"/>
  <c r="Q12" i="2"/>
  <c r="P12" i="2"/>
  <c r="O12" i="2"/>
  <c r="U12" i="2" s="1"/>
  <c r="N12" i="2"/>
  <c r="M12" i="2"/>
  <c r="L12" i="2"/>
  <c r="V12" i="2" s="1"/>
  <c r="K12" i="2"/>
  <c r="S11" i="2"/>
  <c r="R11" i="2"/>
  <c r="Q11" i="2"/>
  <c r="T11" i="2" s="1"/>
  <c r="P11" i="2"/>
  <c r="O11" i="2"/>
  <c r="N11" i="2"/>
  <c r="M11" i="2"/>
  <c r="L11" i="2"/>
  <c r="V11" i="2" s="1"/>
  <c r="K11" i="2"/>
  <c r="S10" i="2"/>
  <c r="R10" i="2"/>
  <c r="Q10" i="2"/>
  <c r="T10" i="2" s="1"/>
  <c r="P10" i="2"/>
  <c r="O10" i="2"/>
  <c r="U10" i="2" s="1"/>
  <c r="N10" i="2"/>
  <c r="M10" i="2"/>
  <c r="L10" i="2"/>
  <c r="K10" i="2"/>
  <c r="S9" i="2"/>
  <c r="R9" i="2"/>
  <c r="Q9" i="2"/>
  <c r="P9" i="2"/>
  <c r="O9" i="2"/>
  <c r="N9" i="2"/>
  <c r="M9" i="2"/>
  <c r="T9" i="2" s="1"/>
  <c r="L9" i="2"/>
  <c r="K9" i="2"/>
  <c r="S8" i="2"/>
  <c r="R8" i="2"/>
  <c r="Q8" i="2"/>
  <c r="T8" i="2" s="1"/>
  <c r="P8" i="2"/>
  <c r="O8" i="2"/>
  <c r="U8" i="2" s="1"/>
  <c r="N8" i="2"/>
  <c r="M8" i="2"/>
  <c r="L8" i="2"/>
  <c r="V8" i="2" s="1"/>
  <c r="K8" i="2"/>
  <c r="S7" i="2"/>
  <c r="R7" i="2"/>
  <c r="Q7" i="2"/>
  <c r="P7" i="2"/>
  <c r="O7" i="2"/>
  <c r="N7" i="2"/>
  <c r="M7" i="2"/>
  <c r="L7" i="2"/>
  <c r="V7" i="2" s="1"/>
  <c r="K7" i="2"/>
  <c r="S6" i="2"/>
  <c r="R6" i="2"/>
  <c r="Q6" i="2"/>
  <c r="P6" i="2"/>
  <c r="O6" i="2"/>
  <c r="N6" i="2"/>
  <c r="M6" i="2"/>
  <c r="L6" i="2"/>
  <c r="K6" i="2"/>
  <c r="S5" i="2"/>
  <c r="R5" i="2"/>
  <c r="Q5" i="2"/>
  <c r="T5" i="2" s="1"/>
  <c r="P5" i="2"/>
  <c r="O5" i="2"/>
  <c r="N5" i="2"/>
  <c r="M5" i="2"/>
  <c r="L5" i="2"/>
  <c r="K5" i="2"/>
  <c r="S4" i="2"/>
  <c r="R4" i="2"/>
  <c r="Q4" i="2"/>
  <c r="P4" i="2"/>
  <c r="O4" i="2"/>
  <c r="U4" i="2" s="1"/>
  <c r="N4" i="2"/>
  <c r="M4" i="2"/>
  <c r="L4" i="2"/>
  <c r="V4" i="2" s="1"/>
  <c r="K4" i="2"/>
  <c r="S3" i="2"/>
  <c r="R3" i="2"/>
  <c r="Q3" i="2"/>
  <c r="T3" i="2" s="1"/>
  <c r="P3" i="2"/>
  <c r="O3" i="2"/>
  <c r="N3" i="2"/>
  <c r="M3" i="2"/>
  <c r="L3" i="2"/>
  <c r="V3" i="2" s="1"/>
  <c r="K3" i="2"/>
  <c r="S2" i="2"/>
  <c r="R2" i="2"/>
  <c r="Q2" i="2"/>
  <c r="T2" i="2" s="1"/>
  <c r="P2" i="2"/>
  <c r="O2" i="2"/>
  <c r="U2" i="2" s="1"/>
  <c r="N2" i="2"/>
  <c r="M2" i="2"/>
  <c r="L2" i="2"/>
  <c r="U37" i="2" l="1"/>
  <c r="U13" i="2"/>
  <c r="T4" i="2"/>
  <c r="U6" i="2"/>
  <c r="V9" i="2"/>
  <c r="T12" i="2"/>
  <c r="U14" i="2"/>
  <c r="V17" i="2"/>
  <c r="U22" i="2"/>
  <c r="V25" i="2"/>
  <c r="U30" i="2"/>
  <c r="V33" i="2"/>
  <c r="U38" i="2"/>
  <c r="V41" i="2"/>
  <c r="V2" i="2"/>
  <c r="U7" i="2"/>
  <c r="V10" i="2"/>
  <c r="U15" i="2"/>
  <c r="V18" i="2"/>
  <c r="U23" i="2"/>
  <c r="V26" i="2"/>
  <c r="U31" i="2"/>
  <c r="V34" i="2"/>
  <c r="U39" i="2"/>
  <c r="U5" i="2"/>
  <c r="U21" i="2"/>
  <c r="T6" i="2"/>
  <c r="T14" i="2"/>
  <c r="T22" i="2"/>
  <c r="T30" i="2"/>
  <c r="T38" i="2"/>
  <c r="T7" i="2"/>
  <c r="U9" i="2"/>
  <c r="T15" i="2"/>
  <c r="U17" i="2"/>
  <c r="T23" i="2"/>
  <c r="U25" i="2"/>
  <c r="T31" i="2"/>
  <c r="U33" i="2"/>
  <c r="T39" i="2"/>
  <c r="U41" i="2"/>
  <c r="V5" i="2"/>
  <c r="V13" i="2"/>
  <c r="U29" i="2"/>
  <c r="T16" i="2"/>
  <c r="V21" i="2"/>
  <c r="T24" i="2"/>
  <c r="V29" i="2"/>
  <c r="T32" i="2"/>
  <c r="V37" i="2"/>
  <c r="T40" i="2"/>
  <c r="U3" i="2"/>
  <c r="V6" i="2"/>
  <c r="U11" i="2"/>
  <c r="V14" i="2"/>
  <c r="U19" i="2"/>
  <c r="V22" i="2"/>
  <c r="U27" i="2"/>
  <c r="V30" i="2"/>
  <c r="U35" i="2"/>
  <c r="V38" i="2"/>
  <c r="V26" i="3"/>
  <c r="AA4" i="3"/>
  <c r="AB4" i="3" s="1"/>
  <c r="AC4" i="3"/>
  <c r="AA12" i="3"/>
  <c r="AB12" i="3" s="1"/>
  <c r="AC12" i="3"/>
  <c r="AA20" i="3"/>
  <c r="AB20" i="3" s="1"/>
  <c r="AC20" i="3"/>
  <c r="AA28" i="3"/>
  <c r="AB28" i="3" s="1"/>
  <c r="AC28" i="3"/>
  <c r="AA36" i="3"/>
  <c r="AB36" i="3" s="1"/>
  <c r="AC36" i="3"/>
  <c r="AA5" i="3"/>
  <c r="AB5" i="3" s="1"/>
  <c r="AC5" i="3"/>
  <c r="AA13" i="3"/>
  <c r="AB13" i="3" s="1"/>
  <c r="AC13" i="3"/>
  <c r="AA21" i="3"/>
  <c r="AB21" i="3" s="1"/>
  <c r="AC21" i="3"/>
  <c r="AA29" i="3"/>
  <c r="AB29" i="3" s="1"/>
  <c r="AC29" i="3"/>
  <c r="AA37" i="3"/>
  <c r="AB37" i="3" s="1"/>
  <c r="AC37" i="3"/>
  <c r="Z13" i="3"/>
  <c r="AA6" i="3"/>
  <c r="AB6" i="3" s="1"/>
  <c r="AC6" i="3"/>
  <c r="AA14" i="3"/>
  <c r="AB14" i="3" s="1"/>
  <c r="AC14" i="3"/>
  <c r="AA22" i="3"/>
  <c r="AB22" i="3" s="1"/>
  <c r="AC22" i="3"/>
  <c r="AA30" i="3"/>
  <c r="AB30" i="3" s="1"/>
  <c r="AC30" i="3"/>
  <c r="AA38" i="3"/>
  <c r="AB38" i="3" s="1"/>
  <c r="AC38" i="3"/>
  <c r="AA7" i="3"/>
  <c r="AB7" i="3" s="1"/>
  <c r="AC7" i="3"/>
  <c r="AA15" i="3"/>
  <c r="AB15" i="3" s="1"/>
  <c r="AC15" i="3"/>
  <c r="AA23" i="3"/>
  <c r="AB23" i="3" s="1"/>
  <c r="AC23" i="3"/>
  <c r="AA31" i="3"/>
  <c r="AB31" i="3" s="1"/>
  <c r="AC31" i="3"/>
  <c r="AA39" i="3"/>
  <c r="AB39" i="3" s="1"/>
  <c r="AC39" i="3"/>
  <c r="AA8" i="3"/>
  <c r="AB8" i="3" s="1"/>
  <c r="AC8" i="3"/>
  <c r="AA16" i="3"/>
  <c r="AB16" i="3" s="1"/>
  <c r="AC16" i="3"/>
  <c r="AA24" i="3"/>
  <c r="AB24" i="3" s="1"/>
  <c r="AC24" i="3"/>
  <c r="AA32" i="3"/>
  <c r="AB32" i="3" s="1"/>
  <c r="AC32" i="3"/>
  <c r="AA40" i="3"/>
  <c r="AB40" i="3" s="1"/>
  <c r="AC40" i="3"/>
  <c r="AA9" i="3"/>
  <c r="AB9" i="3" s="1"/>
  <c r="AC9" i="3"/>
  <c r="AA17" i="3"/>
  <c r="AB17" i="3" s="1"/>
  <c r="AC17" i="3"/>
  <c r="AA25" i="3"/>
  <c r="AB25" i="3" s="1"/>
  <c r="AC25" i="3"/>
  <c r="AA33" i="3"/>
  <c r="AB33" i="3" s="1"/>
  <c r="AC33" i="3"/>
  <c r="AA41" i="3"/>
  <c r="AB41" i="3" s="1"/>
  <c r="AC41" i="3"/>
  <c r="AA2" i="3"/>
  <c r="AC2" i="3"/>
  <c r="AA10" i="3"/>
  <c r="AB10" i="3" s="1"/>
  <c r="AC10" i="3"/>
  <c r="AA18" i="3"/>
  <c r="AB18" i="3" s="1"/>
  <c r="AC18" i="3"/>
  <c r="AA26" i="3"/>
  <c r="AB26" i="3" s="1"/>
  <c r="AC26" i="3"/>
  <c r="AA34" i="3"/>
  <c r="AB34" i="3" s="1"/>
  <c r="AC34" i="3"/>
  <c r="AC3" i="3"/>
  <c r="AA3" i="3"/>
  <c r="AB3" i="3" s="1"/>
  <c r="AA11" i="3"/>
  <c r="AB11" i="3" s="1"/>
  <c r="AC11" i="3"/>
  <c r="AA19" i="3"/>
  <c r="AB19" i="3" s="1"/>
  <c r="AC19" i="3"/>
  <c r="AA27" i="3"/>
  <c r="AB27" i="3" s="1"/>
  <c r="AC27" i="3"/>
  <c r="AA35" i="3"/>
  <c r="AB35" i="3" s="1"/>
  <c r="AC35" i="3"/>
  <c r="Z36" i="3"/>
  <c r="U41" i="3"/>
  <c r="Z35" i="3"/>
  <c r="Z5" i="3"/>
  <c r="Z3" i="3"/>
  <c r="Z28" i="3"/>
  <c r="Z27" i="3"/>
  <c r="Z21" i="3"/>
  <c r="Z2" i="3"/>
  <c r="Y43" i="3"/>
  <c r="Z19" i="3"/>
  <c r="V10" i="3"/>
  <c r="V34" i="3"/>
  <c r="Z20" i="3"/>
  <c r="Z12" i="3"/>
  <c r="Z4" i="3"/>
  <c r="Z34" i="3"/>
  <c r="Z26" i="3"/>
  <c r="Z18" i="3"/>
  <c r="Z10" i="3"/>
  <c r="U8" i="3"/>
  <c r="U16" i="3"/>
  <c r="U24" i="3"/>
  <c r="U32" i="3"/>
  <c r="U40" i="3"/>
  <c r="Z41" i="3"/>
  <c r="Z33" i="3"/>
  <c r="Z25" i="3"/>
  <c r="Z17" i="3"/>
  <c r="Z9" i="3"/>
  <c r="Y45" i="3"/>
  <c r="Y46" i="3"/>
  <c r="Y44" i="3"/>
  <c r="AA44" i="3" s="1"/>
  <c r="V12" i="3"/>
  <c r="V20" i="3"/>
  <c r="V28" i="3"/>
  <c r="V36" i="3"/>
  <c r="Z40" i="3"/>
  <c r="Z32" i="3"/>
  <c r="Z24" i="3"/>
  <c r="Z16" i="3"/>
  <c r="Z8" i="3"/>
  <c r="V4" i="3"/>
  <c r="V5" i="3"/>
  <c r="T8" i="3"/>
  <c r="V13" i="3"/>
  <c r="T16" i="3"/>
  <c r="V21" i="3"/>
  <c r="T24" i="3"/>
  <c r="V29" i="3"/>
  <c r="T32" i="3"/>
  <c r="V37" i="3"/>
  <c r="T40" i="3"/>
  <c r="Z39" i="3"/>
  <c r="Z31" i="3"/>
  <c r="Z23" i="3"/>
  <c r="Z15" i="3"/>
  <c r="Z7" i="3"/>
  <c r="T9" i="3"/>
  <c r="T17" i="3"/>
  <c r="T25" i="3"/>
  <c r="T41" i="3"/>
  <c r="Z38" i="3"/>
  <c r="Z30" i="3"/>
  <c r="Z22" i="3"/>
  <c r="Z14" i="3"/>
  <c r="Z6" i="3"/>
  <c r="U2" i="3"/>
  <c r="U34" i="3"/>
  <c r="V6" i="3"/>
  <c r="V14" i="3"/>
  <c r="V22" i="3"/>
  <c r="V30" i="3"/>
  <c r="T33" i="3"/>
  <c r="V38" i="3"/>
  <c r="T2" i="3"/>
  <c r="U18" i="3"/>
  <c r="T3" i="3"/>
  <c r="T11" i="3"/>
  <c r="T19" i="3"/>
  <c r="T27" i="3"/>
  <c r="T35" i="3"/>
  <c r="U10" i="3"/>
  <c r="U26" i="3"/>
  <c r="V18" i="3"/>
  <c r="U27" i="3"/>
  <c r="U35" i="3"/>
  <c r="U4" i="3"/>
  <c r="V15" i="3"/>
  <c r="U28" i="3"/>
  <c r="U36" i="3"/>
  <c r="V39" i="3"/>
  <c r="U37" i="3"/>
  <c r="V40" i="3"/>
  <c r="V31" i="3"/>
  <c r="U5" i="3"/>
  <c r="V8" i="3"/>
  <c r="T4" i="3"/>
  <c r="V25" i="3"/>
  <c r="U30" i="3"/>
  <c r="V33" i="3"/>
  <c r="T36" i="3"/>
  <c r="U38" i="3"/>
  <c r="V41" i="3"/>
  <c r="V2" i="3"/>
  <c r="T5" i="3"/>
  <c r="U7" i="3"/>
  <c r="T13" i="3"/>
  <c r="U15" i="3"/>
  <c r="T21" i="3"/>
  <c r="U23" i="3"/>
  <c r="T29" i="3"/>
  <c r="U31" i="3"/>
  <c r="T37" i="3"/>
  <c r="U39" i="3"/>
  <c r="U3" i="3"/>
  <c r="U13" i="3"/>
  <c r="V24" i="3"/>
  <c r="U29" i="3"/>
  <c r="V32" i="3"/>
  <c r="U6" i="3"/>
  <c r="T12" i="3"/>
  <c r="V17" i="3"/>
  <c r="T20" i="3"/>
  <c r="T28" i="3"/>
  <c r="T6" i="3"/>
  <c r="T14" i="3"/>
  <c r="T18" i="3"/>
  <c r="V19" i="3"/>
  <c r="T22" i="3"/>
  <c r="T26" i="3"/>
  <c r="V27" i="3"/>
  <c r="T30" i="3"/>
  <c r="T34" i="3"/>
  <c r="V35" i="3"/>
  <c r="T38" i="3"/>
  <c r="U11" i="3"/>
  <c r="U19" i="3"/>
  <c r="V7" i="3"/>
  <c r="U12" i="3"/>
  <c r="U20" i="3"/>
  <c r="V23" i="3"/>
  <c r="V16" i="3"/>
  <c r="U21" i="3"/>
  <c r="V9" i="3"/>
  <c r="U14" i="3"/>
  <c r="U22" i="3"/>
  <c r="V3" i="3"/>
  <c r="T10" i="3"/>
  <c r="V11" i="3"/>
  <c r="T7" i="3"/>
  <c r="U9" i="3"/>
  <c r="T15" i="3"/>
  <c r="U17" i="3"/>
  <c r="T23" i="3"/>
  <c r="U25" i="3"/>
  <c r="T31" i="3"/>
  <c r="U33" i="3"/>
  <c r="T39" i="3"/>
  <c r="AB2" i="3" l="1"/>
  <c r="AA43" i="3"/>
  <c r="T46" i="3"/>
  <c r="T45" i="3"/>
  <c r="T44" i="3"/>
  <c r="T43" i="3"/>
  <c r="U43" i="3"/>
  <c r="U45" i="3"/>
  <c r="U46" i="3"/>
  <c r="U44" i="3"/>
  <c r="V46" i="3"/>
  <c r="V43" i="3"/>
  <c r="V45" i="3"/>
  <c r="V44" i="3"/>
  <c r="Z45" i="3"/>
  <c r="AB45" i="3" s="1"/>
  <c r="AB43" i="3"/>
  <c r="Z43" i="3"/>
  <c r="Y47" i="3"/>
  <c r="AA47" i="3" s="1"/>
  <c r="AA46" i="3"/>
  <c r="AA45" i="3"/>
  <c r="Z44" i="3"/>
  <c r="AB44" i="3" s="1"/>
  <c r="Z46" i="3"/>
  <c r="AB46" i="3" s="1"/>
  <c r="V47" i="3" l="1"/>
  <c r="V48" i="3" s="1"/>
  <c r="V49" i="3"/>
  <c r="U47" i="3"/>
  <c r="U48" i="3" s="1"/>
  <c r="T47" i="3"/>
  <c r="T49" i="3" s="1"/>
  <c r="Y48" i="3"/>
  <c r="AA48" i="3" s="1"/>
  <c r="Y49" i="3"/>
  <c r="AA49" i="3" s="1"/>
  <c r="Z47" i="3"/>
  <c r="U49" i="3" l="1"/>
  <c r="T48" i="3"/>
  <c r="Z48" i="3"/>
  <c r="AB48" i="3" s="1"/>
  <c r="AB47" i="3"/>
  <c r="Z49" i="3"/>
  <c r="AB49" i="3" s="1"/>
</calcChain>
</file>

<file path=xl/sharedStrings.xml><?xml version="1.0" encoding="utf-8"?>
<sst xmlns="http://schemas.openxmlformats.org/spreadsheetml/2006/main" count="405" uniqueCount="125">
  <si>
    <t>id</t>
  </si>
  <si>
    <t>B_02</t>
  </si>
  <si>
    <t>B_03</t>
  </si>
  <si>
    <t>B_04</t>
  </si>
  <si>
    <t>B_05</t>
  </si>
  <si>
    <t>B_06</t>
  </si>
  <si>
    <t>B_07</t>
  </si>
  <si>
    <t>B_8A</t>
  </si>
  <si>
    <t>B_11</t>
  </si>
  <si>
    <t>B_12</t>
  </si>
  <si>
    <t>DWBNF0101</t>
  </si>
  <si>
    <t>DWBNF0202</t>
  </si>
  <si>
    <t>DWBNF0303</t>
  </si>
  <si>
    <t>DWBNF0305</t>
  </si>
  <si>
    <t>DWBNF0308</t>
  </si>
  <si>
    <t>DWBNF0404</t>
  </si>
  <si>
    <t>DWBNF0606</t>
  </si>
  <si>
    <t>DWBNF0707</t>
  </si>
  <si>
    <t>DWBNF0909</t>
  </si>
  <si>
    <t>DWBNF1111</t>
  </si>
  <si>
    <t>DWBNF1212</t>
  </si>
  <si>
    <t>DWBNF1313</t>
  </si>
  <si>
    <t>DWBNF1414</t>
  </si>
  <si>
    <t>DWBNF1515</t>
  </si>
  <si>
    <t>DWBNF1616</t>
  </si>
  <si>
    <t>DWTNL3540</t>
  </si>
  <si>
    <t>DWTNL3639</t>
  </si>
  <si>
    <t>DWTNL3837</t>
  </si>
  <si>
    <t>DWTNL3936</t>
  </si>
  <si>
    <t>DWTNL4035</t>
  </si>
  <si>
    <t>SWBNF1010</t>
  </si>
  <si>
    <t>SWBNF1717</t>
  </si>
  <si>
    <t>SWBNF1727</t>
  </si>
  <si>
    <t>SWBNF1818</t>
  </si>
  <si>
    <t>SWBNF1919</t>
  </si>
  <si>
    <t>SWBNF1929</t>
  </si>
  <si>
    <t>SWBNF2020</t>
  </si>
  <si>
    <t>SWBNF2121</t>
  </si>
  <si>
    <t>SWBNF2130</t>
  </si>
  <si>
    <t>SWBNF2222</t>
  </si>
  <si>
    <t>SWBNF2323</t>
  </si>
  <si>
    <t>SWBNF2424</t>
  </si>
  <si>
    <t>SWBNF2525</t>
  </si>
  <si>
    <t>SWBNF2626</t>
  </si>
  <si>
    <t>SWBNF2828</t>
  </si>
  <si>
    <t>SWBNF3131</t>
  </si>
  <si>
    <t>SWBNF3232</t>
  </si>
  <si>
    <t>SWFNT3334</t>
  </si>
  <si>
    <t>SWFNT3433</t>
  </si>
  <si>
    <t>SWTNL3738</t>
  </si>
  <si>
    <t>splarea.m2</t>
  </si>
  <si>
    <t>yield.tot.kg</t>
  </si>
  <si>
    <t>yield.kg.m2</t>
  </si>
  <si>
    <t>NDVI</t>
  </si>
  <si>
    <t>MNDWI1</t>
  </si>
  <si>
    <t>NDVI_Sum</t>
  </si>
  <si>
    <t>MNDWI1_Sum</t>
  </si>
  <si>
    <t>NDVI_Mean</t>
  </si>
  <si>
    <t>NDre2_Mean</t>
  </si>
  <si>
    <t>MNDWI1_Mean</t>
  </si>
  <si>
    <t>log.yield.kg.m2</t>
  </si>
  <si>
    <t>Estimated Yield_NDVI</t>
  </si>
  <si>
    <t>Residual_NDVI</t>
  </si>
  <si>
    <t>NDre1</t>
  </si>
  <si>
    <t>B12</t>
  </si>
  <si>
    <t>B11</t>
  </si>
  <si>
    <t>B8A</t>
  </si>
  <si>
    <t>B07</t>
  </si>
  <si>
    <t>B06</t>
  </si>
  <si>
    <t>B05</t>
  </si>
  <si>
    <t>B04</t>
  </si>
  <si>
    <t>B03</t>
  </si>
  <si>
    <t>B02</t>
  </si>
  <si>
    <t>B12_mean</t>
  </si>
  <si>
    <t>B11_mean</t>
  </si>
  <si>
    <t>B8A_mean</t>
  </si>
  <si>
    <t>B07_mean</t>
  </si>
  <si>
    <t>B06_mean</t>
  </si>
  <si>
    <t>B05_mean</t>
  </si>
  <si>
    <t>B04_mean</t>
  </si>
  <si>
    <t>B03_mean</t>
  </si>
  <si>
    <t>B02_mean</t>
  </si>
  <si>
    <t>ID</t>
  </si>
  <si>
    <t>NDre1_Sum</t>
  </si>
  <si>
    <t>03 April 2020 (Early Vegetative Phase)</t>
  </si>
  <si>
    <t>23 April 2020 (Vegetative Phase)</t>
  </si>
  <si>
    <t>23 May 2020 (Reproductive Phase)</t>
  </si>
  <si>
    <t>22 June 2020 (Maturity Phase)</t>
  </si>
  <si>
    <t>Summation</t>
  </si>
  <si>
    <t>Mean</t>
  </si>
  <si>
    <t>NDVI_EVP</t>
  </si>
  <si>
    <t>NDre1_EVP</t>
  </si>
  <si>
    <t>MNDWI1_EVP</t>
  </si>
  <si>
    <t>NDVI_VP</t>
  </si>
  <si>
    <t>NDre1_VP</t>
  </si>
  <si>
    <t>MNDWI1_VP</t>
  </si>
  <si>
    <t>NDVI_RP</t>
  </si>
  <si>
    <t>NDre1_RP</t>
  </si>
  <si>
    <t>MNDWI1_RP</t>
  </si>
  <si>
    <t>NDVI_MP</t>
  </si>
  <si>
    <t>NDre1_MP</t>
  </si>
  <si>
    <t>MNDWI1_MP</t>
  </si>
  <si>
    <t>Median</t>
  </si>
  <si>
    <t>3rd quartile</t>
  </si>
  <si>
    <t>1st quartile</t>
  </si>
  <si>
    <t>Lower Outlier</t>
  </si>
  <si>
    <t>Higher Outlier</t>
  </si>
  <si>
    <t>IQR</t>
  </si>
  <si>
    <t>Outlier_Yield.kg.m2</t>
  </si>
  <si>
    <t>Estimated_yield_NDVI</t>
  </si>
  <si>
    <t>residual_NDVI</t>
  </si>
  <si>
    <t>kurtosis</t>
  </si>
  <si>
    <t>se</t>
  </si>
  <si>
    <t>n</t>
  </si>
  <si>
    <t>mean</t>
  </si>
  <si>
    <t>sd</t>
  </si>
  <si>
    <t>median</t>
  </si>
  <si>
    <t>min</t>
  </si>
  <si>
    <t>max</t>
  </si>
  <si>
    <t>range</t>
  </si>
  <si>
    <t>skew</t>
  </si>
  <si>
    <t>Residual_NDre1</t>
  </si>
  <si>
    <t>Residual_MNDWI1</t>
  </si>
  <si>
    <t>Estimated Yield_NDre1</t>
  </si>
  <si>
    <t>Estimated Yield_MNDWI1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</si>
</sst>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0" fontId="1" fillId="0" borderId="1" xfId="0" applyFont="1" applyBorder="1"/>
    <xf numFmtId="0" fontId="1" fillId="3" borderId="0" xfId="0" applyFont="1" applyFill="1"/>
    <xf numFmtId="2" fontId="0" fillId="3" borderId="0" xfId="0" applyNumberFormat="1" applyFill="1"/>
    <xf numFmtId="0" fontId="0" fillId="3" borderId="0" xfId="0" applyFont="1" applyFill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0" xfId="0" applyFont="1" applyFill="1"/>
    <xf numFmtId="0" fontId="1" fillId="5" borderId="1" xfId="0" applyFont="1" applyFill="1" applyBorder="1"/>
    <xf numFmtId="0" fontId="0" fillId="5" borderId="0" xfId="0" applyFont="1" applyFill="1"/>
    <xf numFmtId="0" fontId="1" fillId="2" borderId="1" xfId="0" applyFont="1" applyFill="1" applyBorder="1"/>
    <xf numFmtId="0" fontId="0" fillId="2" borderId="0" xfId="0" applyFont="1" applyFill="1"/>
    <xf numFmtId="0" fontId="0" fillId="6" borderId="0" xfId="0" applyFont="1" applyFill="1"/>
    <xf numFmtId="0" fontId="1" fillId="6" borderId="1" xfId="0" applyFont="1" applyFill="1" applyBorder="1"/>
    <xf numFmtId="2" fontId="1" fillId="0" borderId="0" xfId="0" applyNumberFormat="1" applyFont="1"/>
    <xf numFmtId="0" fontId="0" fillId="0" borderId="1" xfId="0" applyBorder="1"/>
    <xf numFmtId="0" fontId="0" fillId="5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'03.04.2020_EVP'!$Y$1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39807524059494"/>
                  <c:y val="8.5027340332458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'03.04.2020_EVP'!$T$2:$T$41</c:f>
              <c:numCache>
                <c:formatCode>0.00</c:formatCode>
                <c:ptCount val="40"/>
                <c:pt idx="0">
                  <c:v>0.44624015810780737</c:v>
                </c:pt>
                <c:pt idx="1">
                  <c:v>0.5646636268690931</c:v>
                </c:pt>
                <c:pt idx="2">
                  <c:v>0.75468702290076384</c:v>
                </c:pt>
                <c:pt idx="3">
                  <c:v>0.74991329570892529</c:v>
                </c:pt>
                <c:pt idx="4">
                  <c:v>0.55089432134548633</c:v>
                </c:pt>
                <c:pt idx="5">
                  <c:v>0.80034452100466791</c:v>
                </c:pt>
                <c:pt idx="6">
                  <c:v>0.65909009557218035</c:v>
                </c:pt>
                <c:pt idx="7">
                  <c:v>0.59416093618047949</c:v>
                </c:pt>
                <c:pt idx="8">
                  <c:v>0.63453433701186446</c:v>
                </c:pt>
                <c:pt idx="9">
                  <c:v>0.90245376265187649</c:v>
                </c:pt>
                <c:pt idx="10">
                  <c:v>0.88728559760413828</c:v>
                </c:pt>
                <c:pt idx="11">
                  <c:v>0.67425339678598495</c:v>
                </c:pt>
                <c:pt idx="12">
                  <c:v>0.83482366595447199</c:v>
                </c:pt>
                <c:pt idx="13">
                  <c:v>0.47507660115088562</c:v>
                </c:pt>
                <c:pt idx="14">
                  <c:v>0.89428329252213257</c:v>
                </c:pt>
                <c:pt idx="15">
                  <c:v>0.67431841130932368</c:v>
                </c:pt>
                <c:pt idx="16">
                  <c:v>0.54958360025624653</c:v>
                </c:pt>
                <c:pt idx="17">
                  <c:v>0.73712066643700525</c:v>
                </c:pt>
                <c:pt idx="18">
                  <c:v>0.80984813116194743</c:v>
                </c:pt>
                <c:pt idx="19">
                  <c:v>0.83488257608664151</c:v>
                </c:pt>
                <c:pt idx="20">
                  <c:v>0.89851368452395741</c:v>
                </c:pt>
                <c:pt idx="21">
                  <c:v>0.86960455585715046</c:v>
                </c:pt>
                <c:pt idx="22">
                  <c:v>0.89072747452325685</c:v>
                </c:pt>
                <c:pt idx="23">
                  <c:v>0.66054446460980065</c:v>
                </c:pt>
                <c:pt idx="24">
                  <c:v>0.75688472316165789</c:v>
                </c:pt>
                <c:pt idx="25">
                  <c:v>0.89106610915252393</c:v>
                </c:pt>
                <c:pt idx="26">
                  <c:v>0.90226287915262404</c:v>
                </c:pt>
                <c:pt idx="27">
                  <c:v>0.80696074463779865</c:v>
                </c:pt>
                <c:pt idx="28">
                  <c:v>0.87270399643771557</c:v>
                </c:pt>
                <c:pt idx="29">
                  <c:v>0.87731897067624154</c:v>
                </c:pt>
                <c:pt idx="30">
                  <c:v>0.78898995341171985</c:v>
                </c:pt>
                <c:pt idx="31">
                  <c:v>0.83439899564976228</c:v>
                </c:pt>
                <c:pt idx="32">
                  <c:v>0.90346794371653827</c:v>
                </c:pt>
                <c:pt idx="33">
                  <c:v>0.83045901543669198</c:v>
                </c:pt>
                <c:pt idx="34">
                  <c:v>0.82903343023255804</c:v>
                </c:pt>
                <c:pt idx="35">
                  <c:v>0.8387835867527601</c:v>
                </c:pt>
                <c:pt idx="36">
                  <c:v>0.87890655192847755</c:v>
                </c:pt>
                <c:pt idx="37">
                  <c:v>0.90297614687858574</c:v>
                </c:pt>
                <c:pt idx="38">
                  <c:v>0.89731995427410105</c:v>
                </c:pt>
                <c:pt idx="39">
                  <c:v>0.56572666842367214</c:v>
                </c:pt>
              </c:numCache>
            </c:numRef>
          </c:xVal>
          <c:yVal>
            <c:numRef>
              <c:f>'03.04.2020_EVP'!$Y$2:$Y$41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19504"/>
        <c:axId val="372824600"/>
      </c:scatterChart>
      <c:valAx>
        <c:axId val="3728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824600"/>
        <c:crosses val="autoZero"/>
        <c:crossBetween val="midCat"/>
      </c:valAx>
      <c:valAx>
        <c:axId val="37282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8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'23.04.2020_VP'!$Y$1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39899552838517"/>
                  <c:y val="-0.13063903109669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'23.04.2020_VP'!$U$2:$U$41</c:f>
              <c:numCache>
                <c:formatCode>General</c:formatCode>
                <c:ptCount val="40"/>
                <c:pt idx="0">
                  <c:v>0.4629820714562114</c:v>
                </c:pt>
                <c:pt idx="1">
                  <c:v>0.30196466897804292</c:v>
                </c:pt>
                <c:pt idx="2">
                  <c:v>0.62297229219143613</c:v>
                </c:pt>
                <c:pt idx="3">
                  <c:v>0.62408408209276844</c:v>
                </c:pt>
                <c:pt idx="4">
                  <c:v>0.55142351178313598</c:v>
                </c:pt>
                <c:pt idx="5">
                  <c:v>0.55911182236447277</c:v>
                </c:pt>
                <c:pt idx="6">
                  <c:v>0.50791644491750987</c:v>
                </c:pt>
                <c:pt idx="7">
                  <c:v>0.42773753428511213</c:v>
                </c:pt>
                <c:pt idx="8">
                  <c:v>0.3871243302011349</c:v>
                </c:pt>
                <c:pt idx="9">
                  <c:v>0.68005573730764535</c:v>
                </c:pt>
                <c:pt idx="10">
                  <c:v>0.69554883318928273</c:v>
                </c:pt>
                <c:pt idx="11">
                  <c:v>0.48933621693561818</c:v>
                </c:pt>
                <c:pt idx="12">
                  <c:v>0.53768263489530366</c:v>
                </c:pt>
                <c:pt idx="13">
                  <c:v>0.28195011976891871</c:v>
                </c:pt>
                <c:pt idx="14">
                  <c:v>0.69899388030287291</c:v>
                </c:pt>
                <c:pt idx="15">
                  <c:v>0.61615356135904098</c:v>
                </c:pt>
                <c:pt idx="16">
                  <c:v>0.51951951951951914</c:v>
                </c:pt>
                <c:pt idx="17">
                  <c:v>0.60380269058295977</c:v>
                </c:pt>
                <c:pt idx="18">
                  <c:v>0.6364251632770469</c:v>
                </c:pt>
                <c:pt idx="19">
                  <c:v>0.65867397991327803</c:v>
                </c:pt>
                <c:pt idx="20">
                  <c:v>0.70727778001530461</c:v>
                </c:pt>
                <c:pt idx="21">
                  <c:v>0.66136554782475698</c:v>
                </c:pt>
                <c:pt idx="22">
                  <c:v>0.68276698109633704</c:v>
                </c:pt>
                <c:pt idx="23">
                  <c:v>0.41699037324776134</c:v>
                </c:pt>
                <c:pt idx="24">
                  <c:v>0.55297092288242689</c:v>
                </c:pt>
                <c:pt idx="25">
                  <c:v>0.6677825997106841</c:v>
                </c:pt>
                <c:pt idx="26">
                  <c:v>0.69325610260653725</c:v>
                </c:pt>
                <c:pt idx="27">
                  <c:v>0.56176069653928995</c:v>
                </c:pt>
                <c:pt idx="28">
                  <c:v>0.65376886570610115</c:v>
                </c:pt>
                <c:pt idx="29">
                  <c:v>0.65245682823058326</c:v>
                </c:pt>
                <c:pt idx="30">
                  <c:v>0.54667086415866595</c:v>
                </c:pt>
                <c:pt idx="31">
                  <c:v>0.57690647199654588</c:v>
                </c:pt>
                <c:pt idx="32">
                  <c:v>0.69163063028586735</c:v>
                </c:pt>
                <c:pt idx="33">
                  <c:v>0.65278574433100067</c:v>
                </c:pt>
                <c:pt idx="34">
                  <c:v>0.61918206017584831</c:v>
                </c:pt>
                <c:pt idx="35">
                  <c:v>0.58282341084155198</c:v>
                </c:pt>
                <c:pt idx="36">
                  <c:v>0.66268098259313457</c:v>
                </c:pt>
                <c:pt idx="37">
                  <c:v>0.70354604538025922</c:v>
                </c:pt>
                <c:pt idx="38">
                  <c:v>0.69238046434624878</c:v>
                </c:pt>
                <c:pt idx="39">
                  <c:v>0.56942248674788454</c:v>
                </c:pt>
              </c:numCache>
            </c:numRef>
          </c:xVal>
          <c:yVal>
            <c:numRef>
              <c:f>'23.04.2020_VP'!$Y$2:$Y$41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27-4E8B-A769-561F08E3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88448"/>
        <c:axId val="482492368"/>
      </c:scatterChart>
      <c:valAx>
        <c:axId val="48248844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NDre2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2492368"/>
        <c:crosses val="autoZero"/>
        <c:crossBetween val="midCat"/>
      </c:valAx>
      <c:valAx>
        <c:axId val="4824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24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'23.04.2020_VP'!$Y$1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33553747374337"/>
                  <c:y val="-0.42025412140696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'23.04.2020_VP'!$V$2:$V$41</c:f>
              <c:numCache>
                <c:formatCode>General</c:formatCode>
                <c:ptCount val="40"/>
                <c:pt idx="0">
                  <c:v>-0.44157960318221012</c:v>
                </c:pt>
                <c:pt idx="1">
                  <c:v>-0.33456601358318649</c:v>
                </c:pt>
                <c:pt idx="2">
                  <c:v>-0.48111720572473354</c:v>
                </c:pt>
                <c:pt idx="3">
                  <c:v>-0.46706354341918044</c:v>
                </c:pt>
                <c:pt idx="4">
                  <c:v>-0.43554450292059466</c:v>
                </c:pt>
                <c:pt idx="5">
                  <c:v>-0.45192423694052269</c:v>
                </c:pt>
                <c:pt idx="6">
                  <c:v>-0.40263475809699256</c:v>
                </c:pt>
                <c:pt idx="7">
                  <c:v>-0.34431390184945904</c:v>
                </c:pt>
                <c:pt idx="8">
                  <c:v>-0.40529515591292331</c:v>
                </c:pt>
                <c:pt idx="9">
                  <c:v>-0.54077442991598723</c:v>
                </c:pt>
                <c:pt idx="10">
                  <c:v>-0.53487624558019831</c:v>
                </c:pt>
                <c:pt idx="11">
                  <c:v>-0.4327728820889864</c:v>
                </c:pt>
                <c:pt idx="12">
                  <c:v>-0.37955880722758067</c:v>
                </c:pt>
                <c:pt idx="13">
                  <c:v>-0.34034898363014987</c:v>
                </c:pt>
                <c:pt idx="14">
                  <c:v>-0.55362715992996892</c:v>
                </c:pt>
                <c:pt idx="15">
                  <c:v>-0.50198786356978409</c:v>
                </c:pt>
                <c:pt idx="16">
                  <c:v>-0.43771239926206401</c:v>
                </c:pt>
                <c:pt idx="17">
                  <c:v>-0.51029292866471809</c:v>
                </c:pt>
                <c:pt idx="18">
                  <c:v>-0.53311538927230961</c:v>
                </c:pt>
                <c:pt idx="19">
                  <c:v>-0.5281060824445083</c:v>
                </c:pt>
                <c:pt idx="20">
                  <c:v>-0.57793764988009599</c:v>
                </c:pt>
                <c:pt idx="21">
                  <c:v>-0.53166444322372919</c:v>
                </c:pt>
                <c:pt idx="22">
                  <c:v>-0.52877785941709365</c:v>
                </c:pt>
                <c:pt idx="23">
                  <c:v>-0.39279677545182584</c:v>
                </c:pt>
                <c:pt idx="24">
                  <c:v>-0.47233978234582702</c:v>
                </c:pt>
                <c:pt idx="25">
                  <c:v>-0.53232041715364575</c:v>
                </c:pt>
                <c:pt idx="26">
                  <c:v>-0.5326015573693591</c:v>
                </c:pt>
                <c:pt idx="27">
                  <c:v>-0.43022962402220594</c:v>
                </c:pt>
                <c:pt idx="28">
                  <c:v>-0.50441264673121444</c:v>
                </c:pt>
                <c:pt idx="29">
                  <c:v>-0.50819672131147531</c:v>
                </c:pt>
                <c:pt idx="30">
                  <c:v>-0.41936884771279465</c:v>
                </c:pt>
                <c:pt idx="31">
                  <c:v>-0.44774318126961193</c:v>
                </c:pt>
                <c:pt idx="32">
                  <c:v>-0.51690009337068243</c:v>
                </c:pt>
                <c:pt idx="33">
                  <c:v>-0.52867715078630972</c:v>
                </c:pt>
                <c:pt idx="34">
                  <c:v>-0.49961389961389996</c:v>
                </c:pt>
                <c:pt idx="35">
                  <c:v>-0.48089150659259672</c:v>
                </c:pt>
                <c:pt idx="36">
                  <c:v>-0.51737991266375538</c:v>
                </c:pt>
                <c:pt idx="37">
                  <c:v>-0.57508650519031146</c:v>
                </c:pt>
                <c:pt idx="38">
                  <c:v>-0.57194755962723187</c:v>
                </c:pt>
                <c:pt idx="39">
                  <c:v>-0.46863389155134316</c:v>
                </c:pt>
              </c:numCache>
            </c:numRef>
          </c:xVal>
          <c:yVal>
            <c:numRef>
              <c:f>'23.04.2020_VP'!$Y$2:$Y$41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0A-4170-9D90-66ED4BE0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36"/>
        <c:axId val="482494328"/>
      </c:scatterChart>
      <c:valAx>
        <c:axId val="48249393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MNDWI1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2494328"/>
        <c:crosses val="autoZero"/>
        <c:crossBetween val="midCat"/>
      </c:valAx>
      <c:valAx>
        <c:axId val="4824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249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'23.04.2020_VP'!$Z$1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30511876003093"/>
                  <c:y val="-6.88930166178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'23.04.2020_VP'!$T$2:$T$41</c:f>
              <c:numCache>
                <c:formatCode>General</c:formatCode>
                <c:ptCount val="40"/>
                <c:pt idx="0">
                  <c:v>0.73488442362894724</c:v>
                </c:pt>
                <c:pt idx="1">
                  <c:v>0.64617083001720088</c:v>
                </c:pt>
                <c:pt idx="2">
                  <c:v>0.87816636922994962</c:v>
                </c:pt>
                <c:pt idx="3">
                  <c:v>0.88573134652444152</c:v>
                </c:pt>
                <c:pt idx="4">
                  <c:v>0.81397316571981149</c:v>
                </c:pt>
                <c:pt idx="5">
                  <c:v>0.83612723853135984</c:v>
                </c:pt>
                <c:pt idx="6">
                  <c:v>0.80479959635457743</c:v>
                </c:pt>
                <c:pt idx="7">
                  <c:v>0.73528873934827943</c:v>
                </c:pt>
                <c:pt idx="8">
                  <c:v>0.70522872423282612</c:v>
                </c:pt>
                <c:pt idx="9">
                  <c:v>0.92628312646762845</c:v>
                </c:pt>
                <c:pt idx="10">
                  <c:v>0.93063927960110171</c:v>
                </c:pt>
                <c:pt idx="11">
                  <c:v>0.77835438289358472</c:v>
                </c:pt>
                <c:pt idx="12">
                  <c:v>0.85133169483874205</c:v>
                </c:pt>
                <c:pt idx="13">
                  <c:v>0.54888572071734143</c:v>
                </c:pt>
                <c:pt idx="14">
                  <c:v>0.93473839896468836</c:v>
                </c:pt>
                <c:pt idx="15">
                  <c:v>0.88024183796856104</c:v>
                </c:pt>
                <c:pt idx="16">
                  <c:v>0.79960066368570537</c:v>
                </c:pt>
                <c:pt idx="17">
                  <c:v>0.85195092167238473</c:v>
                </c:pt>
                <c:pt idx="18">
                  <c:v>0.88052810416828786</c:v>
                </c:pt>
                <c:pt idx="19">
                  <c:v>0.89614333434558169</c:v>
                </c:pt>
                <c:pt idx="20">
                  <c:v>0.93704782958199362</c:v>
                </c:pt>
                <c:pt idx="21">
                  <c:v>0.91335985760653327</c:v>
                </c:pt>
                <c:pt idx="22">
                  <c:v>0.92407100115653451</c:v>
                </c:pt>
                <c:pt idx="23">
                  <c:v>0.70450013684169366</c:v>
                </c:pt>
                <c:pt idx="24">
                  <c:v>0.83006978792601094</c:v>
                </c:pt>
                <c:pt idx="25">
                  <c:v>0.91990107079621153</c:v>
                </c:pt>
                <c:pt idx="26">
                  <c:v>0.92778693025810022</c:v>
                </c:pt>
                <c:pt idx="27">
                  <c:v>0.83861567795085812</c:v>
                </c:pt>
                <c:pt idx="28">
                  <c:v>0.89372232352175029</c:v>
                </c:pt>
                <c:pt idx="29">
                  <c:v>0.89885566629752667</c:v>
                </c:pt>
                <c:pt idx="30">
                  <c:v>0.82950173296448182</c:v>
                </c:pt>
                <c:pt idx="31">
                  <c:v>0.86283726040776454</c:v>
                </c:pt>
                <c:pt idx="32">
                  <c:v>0.93678407022802701</c:v>
                </c:pt>
                <c:pt idx="33">
                  <c:v>0.9086906268919589</c:v>
                </c:pt>
                <c:pt idx="34">
                  <c:v>0.880406973284941</c:v>
                </c:pt>
                <c:pt idx="35">
                  <c:v>0.85569579112724092</c:v>
                </c:pt>
                <c:pt idx="36">
                  <c:v>0.91304584855258153</c:v>
                </c:pt>
                <c:pt idx="37">
                  <c:v>0.93299809098104958</c:v>
                </c:pt>
                <c:pt idx="38">
                  <c:v>0.9291951735290459</c:v>
                </c:pt>
                <c:pt idx="39">
                  <c:v>0.82578545900677425</c:v>
                </c:pt>
              </c:numCache>
            </c:numRef>
          </c:xVal>
          <c:yVal>
            <c:numRef>
              <c:f>'23.04.2020_VP'!$Z$2:$Z$41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07-41BD-A1CC-3119A198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39680"/>
        <c:axId val="483234976"/>
      </c:scatterChart>
      <c:valAx>
        <c:axId val="48323968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34976"/>
        <c:crosses val="autoZero"/>
        <c:crossBetween val="midCat"/>
      </c:valAx>
      <c:valAx>
        <c:axId val="4832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Log 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'23.04.2020_VP'!$Z$1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0685478327947"/>
                  <c:y val="-0.10095354003082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'23.04.2020_VP'!$U$3:$U$42</c:f>
              <c:numCache>
                <c:formatCode>General</c:formatCode>
                <c:ptCount val="40"/>
                <c:pt idx="0">
                  <c:v>0.30196466897804292</c:v>
                </c:pt>
                <c:pt idx="1">
                  <c:v>0.62297229219143613</c:v>
                </c:pt>
                <c:pt idx="2">
                  <c:v>0.62408408209276844</c:v>
                </c:pt>
                <c:pt idx="3">
                  <c:v>0.55142351178313598</c:v>
                </c:pt>
                <c:pt idx="4">
                  <c:v>0.55911182236447277</c:v>
                </c:pt>
                <c:pt idx="5">
                  <c:v>0.50791644491750987</c:v>
                </c:pt>
                <c:pt idx="6">
                  <c:v>0.42773753428511213</c:v>
                </c:pt>
                <c:pt idx="7">
                  <c:v>0.3871243302011349</c:v>
                </c:pt>
                <c:pt idx="8">
                  <c:v>0.68005573730764535</c:v>
                </c:pt>
                <c:pt idx="9">
                  <c:v>0.69554883318928273</c:v>
                </c:pt>
                <c:pt idx="10">
                  <c:v>0.48933621693561818</c:v>
                </c:pt>
                <c:pt idx="11">
                  <c:v>0.53768263489530366</c:v>
                </c:pt>
                <c:pt idx="12">
                  <c:v>0.28195011976891871</c:v>
                </c:pt>
                <c:pt idx="13">
                  <c:v>0.69899388030287291</c:v>
                </c:pt>
                <c:pt idx="14">
                  <c:v>0.61615356135904098</c:v>
                </c:pt>
                <c:pt idx="15">
                  <c:v>0.51951951951951914</c:v>
                </c:pt>
                <c:pt idx="16">
                  <c:v>0.60380269058295977</c:v>
                </c:pt>
                <c:pt idx="17">
                  <c:v>0.6364251632770469</c:v>
                </c:pt>
                <c:pt idx="18">
                  <c:v>0.65867397991327803</c:v>
                </c:pt>
                <c:pt idx="19">
                  <c:v>0.70727778001530461</c:v>
                </c:pt>
                <c:pt idx="20">
                  <c:v>0.66136554782475698</c:v>
                </c:pt>
                <c:pt idx="21">
                  <c:v>0.68276698109633704</c:v>
                </c:pt>
                <c:pt idx="22">
                  <c:v>0.41699037324776134</c:v>
                </c:pt>
                <c:pt idx="23">
                  <c:v>0.55297092288242689</c:v>
                </c:pt>
                <c:pt idx="24">
                  <c:v>0.6677825997106841</c:v>
                </c:pt>
                <c:pt idx="25">
                  <c:v>0.69325610260653725</c:v>
                </c:pt>
                <c:pt idx="26">
                  <c:v>0.56176069653928995</c:v>
                </c:pt>
                <c:pt idx="27">
                  <c:v>0.65376886570610115</c:v>
                </c:pt>
                <c:pt idx="28">
                  <c:v>0.65245682823058326</c:v>
                </c:pt>
                <c:pt idx="29">
                  <c:v>0.54667086415866595</c:v>
                </c:pt>
                <c:pt idx="30">
                  <c:v>0.57690647199654588</c:v>
                </c:pt>
                <c:pt idx="31">
                  <c:v>0.69163063028586735</c:v>
                </c:pt>
                <c:pt idx="32">
                  <c:v>0.65278574433100067</c:v>
                </c:pt>
                <c:pt idx="33">
                  <c:v>0.61918206017584831</c:v>
                </c:pt>
                <c:pt idx="34">
                  <c:v>0.58282341084155198</c:v>
                </c:pt>
                <c:pt idx="35">
                  <c:v>0.66268098259313457</c:v>
                </c:pt>
                <c:pt idx="36">
                  <c:v>0.70354604538025922</c:v>
                </c:pt>
                <c:pt idx="37">
                  <c:v>0.69238046434624878</c:v>
                </c:pt>
                <c:pt idx="38">
                  <c:v>0.56942248674788454</c:v>
                </c:pt>
              </c:numCache>
            </c:numRef>
          </c:xVal>
          <c:yVal>
            <c:numRef>
              <c:f>'23.04.2020_VP'!$Z$3:$Z$42</c:f>
              <c:numCache>
                <c:formatCode>0.00</c:formatCode>
                <c:ptCount val="40"/>
                <c:pt idx="0">
                  <c:v>-2.0887648691407201</c:v>
                </c:pt>
                <c:pt idx="1">
                  <c:v>5.7828559109106267E-2</c:v>
                </c:pt>
                <c:pt idx="2">
                  <c:v>0.30662158266367079</c:v>
                </c:pt>
                <c:pt idx="3">
                  <c:v>4.3302115962953698E-2</c:v>
                </c:pt>
                <c:pt idx="4">
                  <c:v>-0.84978539493746141</c:v>
                </c:pt>
                <c:pt idx="5">
                  <c:v>-0.20886267616475349</c:v>
                </c:pt>
                <c:pt idx="6">
                  <c:v>-0.23869721891809292</c:v>
                </c:pt>
                <c:pt idx="7">
                  <c:v>-0.46925724034324712</c:v>
                </c:pt>
                <c:pt idx="8">
                  <c:v>2.1004519636090631E-2</c:v>
                </c:pt>
                <c:pt idx="9">
                  <c:v>9.6703148082470186E-2</c:v>
                </c:pt>
                <c:pt idx="10">
                  <c:v>-0.47134853322379061</c:v>
                </c:pt>
                <c:pt idx="11">
                  <c:v>-0.14479458490323338</c:v>
                </c:pt>
                <c:pt idx="12">
                  <c:v>-0.72713149538453947</c:v>
                </c:pt>
                <c:pt idx="13">
                  <c:v>0.14756906800154246</c:v>
                </c:pt>
                <c:pt idx="14">
                  <c:v>0.23321532651548676</c:v>
                </c:pt>
                <c:pt idx="15">
                  <c:v>3.6563339307046992E-2</c:v>
                </c:pt>
                <c:pt idx="16">
                  <c:v>-0.19988285708831938</c:v>
                </c:pt>
                <c:pt idx="17">
                  <c:v>-0.16140582311296134</c:v>
                </c:pt>
                <c:pt idx="18">
                  <c:v>-0.36728339683814271</c:v>
                </c:pt>
                <c:pt idx="19">
                  <c:v>8.0153470277594258E-2</c:v>
                </c:pt>
                <c:pt idx="20">
                  <c:v>9.5879715042881911E-2</c:v>
                </c:pt>
                <c:pt idx="21">
                  <c:v>-2.3063939598551578E-2</c:v>
                </c:pt>
                <c:pt idx="22">
                  <c:v>-0.39329941041896688</c:v>
                </c:pt>
                <c:pt idx="23">
                  <c:v>-0.36909460679851402</c:v>
                </c:pt>
                <c:pt idx="24">
                  <c:v>0.11287620152308289</c:v>
                </c:pt>
                <c:pt idx="25">
                  <c:v>0.16258359452694685</c:v>
                </c:pt>
                <c:pt idx="26">
                  <c:v>0.10910549446269537</c:v>
                </c:pt>
                <c:pt idx="27">
                  <c:v>0.20707920791968129</c:v>
                </c:pt>
                <c:pt idx="28">
                  <c:v>0.10648388444277251</c:v>
                </c:pt>
                <c:pt idx="29">
                  <c:v>-0.72234258327109813</c:v>
                </c:pt>
                <c:pt idx="30">
                  <c:v>-0.20586043453640651</c:v>
                </c:pt>
                <c:pt idx="31">
                  <c:v>-2.8550378088138442E-2</c:v>
                </c:pt>
                <c:pt idx="32">
                  <c:v>-1.6129381929883644E-2</c:v>
                </c:pt>
                <c:pt idx="33">
                  <c:v>-4.1905915083292632E-2</c:v>
                </c:pt>
                <c:pt idx="34">
                  <c:v>-0.30495031401830064</c:v>
                </c:pt>
                <c:pt idx="35">
                  <c:v>-9.4711557238909738E-4</c:v>
                </c:pt>
                <c:pt idx="36">
                  <c:v>0.27294399903245525</c:v>
                </c:pt>
                <c:pt idx="37">
                  <c:v>0.42110220888756322</c:v>
                </c:pt>
                <c:pt idx="38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4F-4EE5-8CA3-5D227694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33408"/>
        <c:axId val="483245560"/>
      </c:scatterChart>
      <c:valAx>
        <c:axId val="48323340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NDre2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5560"/>
        <c:crosses val="autoZero"/>
        <c:crossBetween val="midCat"/>
      </c:valAx>
      <c:valAx>
        <c:axId val="4832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Log 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'23.04.2020_VP'!$Z$1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68155658076882"/>
                  <c:y val="-0.35368490148460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'23.04.2020_VP'!$V$2:$V$41</c:f>
              <c:numCache>
                <c:formatCode>General</c:formatCode>
                <c:ptCount val="40"/>
                <c:pt idx="0">
                  <c:v>-0.44157960318221012</c:v>
                </c:pt>
                <c:pt idx="1">
                  <c:v>-0.33456601358318649</c:v>
                </c:pt>
                <c:pt idx="2">
                  <c:v>-0.48111720572473354</c:v>
                </c:pt>
                <c:pt idx="3">
                  <c:v>-0.46706354341918044</c:v>
                </c:pt>
                <c:pt idx="4">
                  <c:v>-0.43554450292059466</c:v>
                </c:pt>
                <c:pt idx="5">
                  <c:v>-0.45192423694052269</c:v>
                </c:pt>
                <c:pt idx="6">
                  <c:v>-0.40263475809699256</c:v>
                </c:pt>
                <c:pt idx="7">
                  <c:v>-0.34431390184945904</c:v>
                </c:pt>
                <c:pt idx="8">
                  <c:v>-0.40529515591292331</c:v>
                </c:pt>
                <c:pt idx="9">
                  <c:v>-0.54077442991598723</c:v>
                </c:pt>
                <c:pt idx="10">
                  <c:v>-0.53487624558019831</c:v>
                </c:pt>
                <c:pt idx="11">
                  <c:v>-0.4327728820889864</c:v>
                </c:pt>
                <c:pt idx="12">
                  <c:v>-0.37955880722758067</c:v>
                </c:pt>
                <c:pt idx="13">
                  <c:v>-0.34034898363014987</c:v>
                </c:pt>
                <c:pt idx="14">
                  <c:v>-0.55362715992996892</c:v>
                </c:pt>
                <c:pt idx="15">
                  <c:v>-0.50198786356978409</c:v>
                </c:pt>
                <c:pt idx="16">
                  <c:v>-0.43771239926206401</c:v>
                </c:pt>
                <c:pt idx="17">
                  <c:v>-0.51029292866471809</c:v>
                </c:pt>
                <c:pt idx="18">
                  <c:v>-0.53311538927230961</c:v>
                </c:pt>
                <c:pt idx="19">
                  <c:v>-0.5281060824445083</c:v>
                </c:pt>
                <c:pt idx="20">
                  <c:v>-0.57793764988009599</c:v>
                </c:pt>
                <c:pt idx="21">
                  <c:v>-0.53166444322372919</c:v>
                </c:pt>
                <c:pt idx="22">
                  <c:v>-0.52877785941709365</c:v>
                </c:pt>
                <c:pt idx="23">
                  <c:v>-0.39279677545182584</c:v>
                </c:pt>
                <c:pt idx="24">
                  <c:v>-0.47233978234582702</c:v>
                </c:pt>
                <c:pt idx="25">
                  <c:v>-0.53232041715364575</c:v>
                </c:pt>
                <c:pt idx="26">
                  <c:v>-0.5326015573693591</c:v>
                </c:pt>
                <c:pt idx="27">
                  <c:v>-0.43022962402220594</c:v>
                </c:pt>
                <c:pt idx="28">
                  <c:v>-0.50441264673121444</c:v>
                </c:pt>
                <c:pt idx="29">
                  <c:v>-0.50819672131147531</c:v>
                </c:pt>
                <c:pt idx="30">
                  <c:v>-0.41936884771279465</c:v>
                </c:pt>
                <c:pt idx="31">
                  <c:v>-0.44774318126961193</c:v>
                </c:pt>
                <c:pt idx="32">
                  <c:v>-0.51690009337068243</c:v>
                </c:pt>
                <c:pt idx="33">
                  <c:v>-0.52867715078630972</c:v>
                </c:pt>
                <c:pt idx="34">
                  <c:v>-0.49961389961389996</c:v>
                </c:pt>
                <c:pt idx="35">
                  <c:v>-0.48089150659259672</c:v>
                </c:pt>
                <c:pt idx="36">
                  <c:v>-0.51737991266375538</c:v>
                </c:pt>
                <c:pt idx="37">
                  <c:v>-0.57508650519031146</c:v>
                </c:pt>
                <c:pt idx="38">
                  <c:v>-0.57194755962723187</c:v>
                </c:pt>
                <c:pt idx="39">
                  <c:v>-0.46863389155134316</c:v>
                </c:pt>
              </c:numCache>
            </c:numRef>
          </c:xVal>
          <c:yVal>
            <c:numRef>
              <c:f>'23.04.2020_VP'!$Z$2:$Z$41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30-4A43-8963-2E3F438B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37328"/>
        <c:axId val="483233800"/>
      </c:scatterChart>
      <c:valAx>
        <c:axId val="48323732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MNDWI1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33800"/>
        <c:crosses val="autoZero"/>
        <c:crossBetween val="midCat"/>
      </c:valAx>
      <c:valAx>
        <c:axId val="4832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'23.04.2020_VP'!$AB$1</c:f>
              <c:strCache>
                <c:ptCount val="1"/>
                <c:pt idx="0">
                  <c:v>Residual_NDVI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'23.04.2020_VP'!$AB$2:$AB$41</c:f>
              <c:numCache>
                <c:formatCode>0.00</c:formatCode>
                <c:ptCount val="40"/>
                <c:pt idx="0">
                  <c:v>0.39070520728351976</c:v>
                </c:pt>
                <c:pt idx="1">
                  <c:v>0.90483334399999993</c:v>
                </c:pt>
                <c:pt idx="2">
                  <c:v>-0.35217707928352016</c:v>
                </c:pt>
                <c:pt idx="3">
                  <c:v>-0.75424774471647971</c:v>
                </c:pt>
                <c:pt idx="4">
                  <c:v>-0.33164992728352005</c:v>
                </c:pt>
                <c:pt idx="5">
                  <c:v>0.49688754328351997</c:v>
                </c:pt>
                <c:pt idx="6">
                  <c:v>-1.8978056716479896E-2</c:v>
                </c:pt>
                <c:pt idx="7">
                  <c:v>1.3066512716479961E-2</c:v>
                </c:pt>
                <c:pt idx="8">
                  <c:v>0.2309480792835199</c:v>
                </c:pt>
                <c:pt idx="9">
                  <c:v>-0.30071590471648002</c:v>
                </c:pt>
                <c:pt idx="10">
                  <c:v>-0.40859987928351993</c:v>
                </c:pt>
                <c:pt idx="11">
                  <c:v>0.23270345599999986</c:v>
                </c:pt>
                <c:pt idx="12">
                  <c:v>-9.1109679999999749E-2</c:v>
                </c:pt>
                <c:pt idx="13">
                  <c:v>0.42194373671647983</c:v>
                </c:pt>
                <c:pt idx="14">
                  <c:v>-0.48581851128352005</c:v>
                </c:pt>
                <c:pt idx="15">
                  <c:v>-0.6250484872835198</c:v>
                </c:pt>
                <c:pt idx="16">
                  <c:v>-0.32222821600000029</c:v>
                </c:pt>
                <c:pt idx="17">
                  <c:v>-2.8811744716479959E-2</c:v>
                </c:pt>
                <c:pt idx="18">
                  <c:v>-7.1961752716480087E-2</c:v>
                </c:pt>
                <c:pt idx="19">
                  <c:v>0.14074324871648014</c:v>
                </c:pt>
                <c:pt idx="20">
                  <c:v>-0.3843112072835202</c:v>
                </c:pt>
                <c:pt idx="21">
                  <c:v>-0.40738186471648019</c:v>
                </c:pt>
                <c:pt idx="22">
                  <c:v>-0.24157048000000003</c:v>
                </c:pt>
                <c:pt idx="23">
                  <c:v>0.16463785528352004</c:v>
                </c:pt>
                <c:pt idx="24">
                  <c:v>0.14242697600000009</c:v>
                </c:pt>
                <c:pt idx="25">
                  <c:v>-0.43272734328351992</c:v>
                </c:pt>
                <c:pt idx="26">
                  <c:v>-0.50937279271647995</c:v>
                </c:pt>
                <c:pt idx="27">
                  <c:v>-0.42706715199999956</c:v>
                </c:pt>
                <c:pt idx="28">
                  <c:v>-0.58128947200000014</c:v>
                </c:pt>
                <c:pt idx="29">
                  <c:v>-0.42314442400000019</c:v>
                </c:pt>
                <c:pt idx="30">
                  <c:v>0.41882704871647997</c:v>
                </c:pt>
                <c:pt idx="31">
                  <c:v>-2.2255952716480065E-2</c:v>
                </c:pt>
                <c:pt idx="32">
                  <c:v>-0.23438776728351984</c:v>
                </c:pt>
                <c:pt idx="33">
                  <c:v>-0.25070560000000008</c:v>
                </c:pt>
                <c:pt idx="34">
                  <c:v>-0.21706686399999997</c:v>
                </c:pt>
                <c:pt idx="35">
                  <c:v>8.0899255999999919E-2</c:v>
                </c:pt>
                <c:pt idx="36">
                  <c:v>-0.27092824728352016</c:v>
                </c:pt>
                <c:pt idx="37">
                  <c:v>-0.69379474471647984</c:v>
                </c:pt>
                <c:pt idx="38">
                  <c:v>-0.97565797599999948</c:v>
                </c:pt>
                <c:pt idx="39">
                  <c:v>-0.34492271928351981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0856"/>
        <c:axId val="483238112"/>
      </c:scatterChart>
      <c:valAx>
        <c:axId val="48324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8112"/>
        <c:crosses val="autoZero"/>
        <c:crossBetween val="midCat"/>
      </c:valAx>
      <c:valAx>
        <c:axId val="4832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4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'23.05.2020_RP'!$Y$1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30511876003093"/>
                  <c:y val="-6.88930166178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'23.05.2020_RP'!$T$2:$T$41</c:f>
              <c:numCache>
                <c:formatCode>General</c:formatCode>
                <c:ptCount val="40"/>
                <c:pt idx="0">
                  <c:v>0.53424825014518473</c:v>
                </c:pt>
                <c:pt idx="1">
                  <c:v>0.47080242012757689</c:v>
                </c:pt>
                <c:pt idx="2">
                  <c:v>0.73617477230787576</c:v>
                </c:pt>
                <c:pt idx="3">
                  <c:v>0.83120071632823989</c:v>
                </c:pt>
                <c:pt idx="4">
                  <c:v>0.80430730406354822</c:v>
                </c:pt>
                <c:pt idx="5">
                  <c:v>0.46645201238389977</c:v>
                </c:pt>
                <c:pt idx="6">
                  <c:v>0.76400496950530872</c:v>
                </c:pt>
                <c:pt idx="7">
                  <c:v>0.68447803557873155</c:v>
                </c:pt>
                <c:pt idx="8">
                  <c:v>0.60157693729210304</c:v>
                </c:pt>
                <c:pt idx="9">
                  <c:v>0.79198533263488757</c:v>
                </c:pt>
                <c:pt idx="10">
                  <c:v>0.89139844180373018</c:v>
                </c:pt>
                <c:pt idx="11">
                  <c:v>0.49652646204370349</c:v>
                </c:pt>
                <c:pt idx="12">
                  <c:v>0.61536200646615091</c:v>
                </c:pt>
                <c:pt idx="13">
                  <c:v>0.52952959421039014</c:v>
                </c:pt>
                <c:pt idx="14">
                  <c:v>0.86381126768038652</c:v>
                </c:pt>
                <c:pt idx="15">
                  <c:v>0.87557091717071966</c:v>
                </c:pt>
                <c:pt idx="16">
                  <c:v>0.79603617471618249</c:v>
                </c:pt>
                <c:pt idx="17">
                  <c:v>0.73396972589663168</c:v>
                </c:pt>
                <c:pt idx="18">
                  <c:v>0.78402890245421686</c:v>
                </c:pt>
                <c:pt idx="19">
                  <c:v>0.68826865839276641</c:v>
                </c:pt>
                <c:pt idx="20">
                  <c:v>0.86474290805621823</c:v>
                </c:pt>
                <c:pt idx="21">
                  <c:v>0.8763604220761283</c:v>
                </c:pt>
                <c:pt idx="22">
                  <c:v>0.87616854836472569</c:v>
                </c:pt>
                <c:pt idx="23">
                  <c:v>0.68354247800375012</c:v>
                </c:pt>
                <c:pt idx="24">
                  <c:v>0.70256861144256733</c:v>
                </c:pt>
                <c:pt idx="25">
                  <c:v>0.80259091207996314</c:v>
                </c:pt>
                <c:pt idx="26">
                  <c:v>0.81323676139093137</c:v>
                </c:pt>
                <c:pt idx="27">
                  <c:v>0.80111076181494334</c:v>
                </c:pt>
                <c:pt idx="28">
                  <c:v>0.77110243316311189</c:v>
                </c:pt>
                <c:pt idx="29">
                  <c:v>0.82287091767658438</c:v>
                </c:pt>
                <c:pt idx="30">
                  <c:v>0.76345586602810123</c:v>
                </c:pt>
                <c:pt idx="31">
                  <c:v>0.74445186669635499</c:v>
                </c:pt>
                <c:pt idx="32">
                  <c:v>0.89351556567957469</c:v>
                </c:pt>
                <c:pt idx="33">
                  <c:v>0.86246524559777582</c:v>
                </c:pt>
                <c:pt idx="34">
                  <c:v>0.85244816938685519</c:v>
                </c:pt>
                <c:pt idx="35">
                  <c:v>0.69856368666388757</c:v>
                </c:pt>
                <c:pt idx="36">
                  <c:v>0.83647080050520262</c:v>
                </c:pt>
                <c:pt idx="37">
                  <c:v>0.9405620918230071</c:v>
                </c:pt>
                <c:pt idx="38">
                  <c:v>0.94552748258146235</c:v>
                </c:pt>
                <c:pt idx="39">
                  <c:v>0.86125080593165682</c:v>
                </c:pt>
              </c:numCache>
            </c:numRef>
          </c:xVal>
          <c:yVal>
            <c:numRef>
              <c:f>'23.05.2020_RP'!$Y$2:$Y$41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31-4D21-A0C4-40266A34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36152"/>
        <c:axId val="483240464"/>
      </c:scatterChart>
      <c:valAx>
        <c:axId val="48323615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0464"/>
        <c:crosses val="autoZero"/>
        <c:crossBetween val="midCat"/>
      </c:valAx>
      <c:valAx>
        <c:axId val="4832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3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'23.05.2020_RP'!$Y$1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9672925059518"/>
                  <c:y val="-0.4243559437254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'23.05.2020_RP'!$V$2:$V$41</c:f>
              <c:numCache>
                <c:formatCode>General</c:formatCode>
                <c:ptCount val="40"/>
                <c:pt idx="0">
                  <c:v>-0.43361535958346875</c:v>
                </c:pt>
                <c:pt idx="1">
                  <c:v>-0.39383011507064969</c:v>
                </c:pt>
                <c:pt idx="2">
                  <c:v>-0.44068072191209234</c:v>
                </c:pt>
                <c:pt idx="3">
                  <c:v>-0.47839863506184876</c:v>
                </c:pt>
                <c:pt idx="4">
                  <c:v>-0.46072283662068259</c:v>
                </c:pt>
                <c:pt idx="5">
                  <c:v>-0.43711057856898328</c:v>
                </c:pt>
                <c:pt idx="6">
                  <c:v>-0.42724902910038731</c:v>
                </c:pt>
                <c:pt idx="7">
                  <c:v>-0.3780952380952381</c:v>
                </c:pt>
                <c:pt idx="8">
                  <c:v>-0.41253750709593634</c:v>
                </c:pt>
                <c:pt idx="9">
                  <c:v>-0.4810278955356671</c:v>
                </c:pt>
                <c:pt idx="10">
                  <c:v>-0.55230610667353852</c:v>
                </c:pt>
                <c:pt idx="11">
                  <c:v>-0.40525447391800912</c:v>
                </c:pt>
                <c:pt idx="12">
                  <c:v>-0.45572929512159138</c:v>
                </c:pt>
                <c:pt idx="13">
                  <c:v>-0.40592407175636169</c:v>
                </c:pt>
                <c:pt idx="14">
                  <c:v>-0.53409496608354079</c:v>
                </c:pt>
                <c:pt idx="15">
                  <c:v>-0.51836917562723939</c:v>
                </c:pt>
                <c:pt idx="16">
                  <c:v>-0.46623329721921275</c:v>
                </c:pt>
                <c:pt idx="17">
                  <c:v>-0.43600731643585139</c:v>
                </c:pt>
                <c:pt idx="18">
                  <c:v>-0.44191919191919293</c:v>
                </c:pt>
                <c:pt idx="19">
                  <c:v>-0.45323444581788319</c:v>
                </c:pt>
                <c:pt idx="20">
                  <c:v>-0.52775996008837622</c:v>
                </c:pt>
                <c:pt idx="21">
                  <c:v>-0.55052427703199147</c:v>
                </c:pt>
                <c:pt idx="22">
                  <c:v>-0.5553503100672923</c:v>
                </c:pt>
                <c:pt idx="23">
                  <c:v>-0.43504531722054429</c:v>
                </c:pt>
                <c:pt idx="24">
                  <c:v>-0.45303262535581446</c:v>
                </c:pt>
                <c:pt idx="25">
                  <c:v>-0.51010960582748865</c:v>
                </c:pt>
                <c:pt idx="26">
                  <c:v>-0.52524411475285648</c:v>
                </c:pt>
                <c:pt idx="27">
                  <c:v>-0.49045362220717692</c:v>
                </c:pt>
                <c:pt idx="28">
                  <c:v>-0.49987636003956554</c:v>
                </c:pt>
                <c:pt idx="29">
                  <c:v>-0.51746603825893989</c:v>
                </c:pt>
                <c:pt idx="30">
                  <c:v>-0.48126315789473662</c:v>
                </c:pt>
                <c:pt idx="31">
                  <c:v>-0.47202010847995696</c:v>
                </c:pt>
                <c:pt idx="32">
                  <c:v>-0.51644575355915712</c:v>
                </c:pt>
                <c:pt idx="33">
                  <c:v>-0.54205164652925697</c:v>
                </c:pt>
                <c:pt idx="34">
                  <c:v>-0.52405403753285584</c:v>
                </c:pt>
                <c:pt idx="35">
                  <c:v>-0.48668367044308536</c:v>
                </c:pt>
                <c:pt idx="36">
                  <c:v>-0.47214947979333471</c:v>
                </c:pt>
                <c:pt idx="37">
                  <c:v>-0.59804849632272528</c:v>
                </c:pt>
                <c:pt idx="38">
                  <c:v>-0.61824374352139777</c:v>
                </c:pt>
                <c:pt idx="39">
                  <c:v>-0.51646039603960292</c:v>
                </c:pt>
              </c:numCache>
            </c:numRef>
          </c:xVal>
          <c:yVal>
            <c:numRef>
              <c:f>'23.05.2020_RP'!$Y$2:$Y$41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11-4205-B1B2-1C797766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1248"/>
        <c:axId val="483235368"/>
      </c:scatterChart>
      <c:valAx>
        <c:axId val="48324124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MNDWI1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35368"/>
        <c:crosses val="autoZero"/>
        <c:crossBetween val="midCat"/>
      </c:valAx>
      <c:valAx>
        <c:axId val="4832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'23.05.2020_RP'!$Y$1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30511876003093"/>
                  <c:y val="-6.88930166178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'23.05.2020_RP'!$U$2:$U$41</c:f>
              <c:numCache>
                <c:formatCode>General</c:formatCode>
                <c:ptCount val="40"/>
                <c:pt idx="0">
                  <c:v>0.26980444149817578</c:v>
                </c:pt>
                <c:pt idx="1">
                  <c:v>0.19968663893241045</c:v>
                </c:pt>
                <c:pt idx="2">
                  <c:v>0.43024425287356316</c:v>
                </c:pt>
                <c:pt idx="3">
                  <c:v>0.52797327077557366</c:v>
                </c:pt>
                <c:pt idx="4">
                  <c:v>0.51183482771651423</c:v>
                </c:pt>
                <c:pt idx="5">
                  <c:v>0.18040713167220784</c:v>
                </c:pt>
                <c:pt idx="6">
                  <c:v>0.44279885629839033</c:v>
                </c:pt>
                <c:pt idx="7">
                  <c:v>0.3814511653718094</c:v>
                </c:pt>
                <c:pt idx="8">
                  <c:v>0.30027496562929695</c:v>
                </c:pt>
                <c:pt idx="9">
                  <c:v>0.4606428500348288</c:v>
                </c:pt>
                <c:pt idx="10">
                  <c:v>0.59160829060446363</c:v>
                </c:pt>
                <c:pt idx="11">
                  <c:v>0.21902699776710419</c:v>
                </c:pt>
                <c:pt idx="12">
                  <c:v>0.30726464047442587</c:v>
                </c:pt>
                <c:pt idx="13">
                  <c:v>0.26333026302322993</c:v>
                </c:pt>
                <c:pt idx="14">
                  <c:v>0.54514199271127028</c:v>
                </c:pt>
                <c:pt idx="15">
                  <c:v>0.58944428755216649</c:v>
                </c:pt>
                <c:pt idx="16">
                  <c:v>0.50805571602798549</c:v>
                </c:pt>
                <c:pt idx="17">
                  <c:v>0.42662864663303124</c:v>
                </c:pt>
                <c:pt idx="18">
                  <c:v>0.47993617398498833</c:v>
                </c:pt>
                <c:pt idx="19">
                  <c:v>0.36589781413436856</c:v>
                </c:pt>
                <c:pt idx="20">
                  <c:v>0.54606617065062479</c:v>
                </c:pt>
                <c:pt idx="21">
                  <c:v>0.57724418175101566</c:v>
                </c:pt>
                <c:pt idx="22">
                  <c:v>0.57789623845634031</c:v>
                </c:pt>
                <c:pt idx="23">
                  <c:v>0.35757389399238887</c:v>
                </c:pt>
                <c:pt idx="24">
                  <c:v>0.36201166826674486</c:v>
                </c:pt>
                <c:pt idx="25">
                  <c:v>0.46682548085406722</c:v>
                </c:pt>
                <c:pt idx="26">
                  <c:v>0.47385604748948729</c:v>
                </c:pt>
                <c:pt idx="27">
                  <c:v>0.47301748163161905</c:v>
                </c:pt>
                <c:pt idx="28">
                  <c:v>0.44423076923076849</c:v>
                </c:pt>
                <c:pt idx="29">
                  <c:v>0.49316073354908191</c:v>
                </c:pt>
                <c:pt idx="30">
                  <c:v>0.45238006346835874</c:v>
                </c:pt>
                <c:pt idx="31">
                  <c:v>0.40140967629655327</c:v>
                </c:pt>
                <c:pt idx="32">
                  <c:v>0.58909469302809603</c:v>
                </c:pt>
                <c:pt idx="33">
                  <c:v>0.54619191641462683</c:v>
                </c:pt>
                <c:pt idx="34">
                  <c:v>0.55933057405074704</c:v>
                </c:pt>
                <c:pt idx="35">
                  <c:v>0.37108478001286044</c:v>
                </c:pt>
                <c:pt idx="36">
                  <c:v>0.51508722300801435</c:v>
                </c:pt>
                <c:pt idx="37">
                  <c:v>0.66856683475845957</c:v>
                </c:pt>
                <c:pt idx="38">
                  <c:v>0.69524016203703731</c:v>
                </c:pt>
                <c:pt idx="39">
                  <c:v>0.58792343706967831</c:v>
                </c:pt>
              </c:numCache>
            </c:numRef>
          </c:xVal>
          <c:yVal>
            <c:numRef>
              <c:f>'23.05.2020_RP'!$Y$2:$Y$41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CD-4289-823A-2C09DF55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3600"/>
        <c:axId val="483241640"/>
      </c:scatterChart>
      <c:valAx>
        <c:axId val="48324360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NDre2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1640"/>
        <c:crosses val="autoZero"/>
        <c:crossBetween val="midCat"/>
      </c:valAx>
      <c:valAx>
        <c:axId val="4832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'23.05.2020_RP'!$Z$1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30511876003093"/>
                  <c:y val="-6.88930166178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'23.05.2020_RP'!$T$2:$T$41</c:f>
              <c:numCache>
                <c:formatCode>General</c:formatCode>
                <c:ptCount val="40"/>
                <c:pt idx="0">
                  <c:v>0.53424825014518473</c:v>
                </c:pt>
                <c:pt idx="1">
                  <c:v>0.47080242012757689</c:v>
                </c:pt>
                <c:pt idx="2">
                  <c:v>0.73617477230787576</c:v>
                </c:pt>
                <c:pt idx="3">
                  <c:v>0.83120071632823989</c:v>
                </c:pt>
                <c:pt idx="4">
                  <c:v>0.80430730406354822</c:v>
                </c:pt>
                <c:pt idx="5">
                  <c:v>0.46645201238389977</c:v>
                </c:pt>
                <c:pt idx="6">
                  <c:v>0.76400496950530872</c:v>
                </c:pt>
                <c:pt idx="7">
                  <c:v>0.68447803557873155</c:v>
                </c:pt>
                <c:pt idx="8">
                  <c:v>0.60157693729210304</c:v>
                </c:pt>
                <c:pt idx="9">
                  <c:v>0.79198533263488757</c:v>
                </c:pt>
                <c:pt idx="10">
                  <c:v>0.89139844180373018</c:v>
                </c:pt>
                <c:pt idx="11">
                  <c:v>0.49652646204370349</c:v>
                </c:pt>
                <c:pt idx="12">
                  <c:v>0.61536200646615091</c:v>
                </c:pt>
                <c:pt idx="13">
                  <c:v>0.52952959421039014</c:v>
                </c:pt>
                <c:pt idx="14">
                  <c:v>0.86381126768038652</c:v>
                </c:pt>
                <c:pt idx="15">
                  <c:v>0.87557091717071966</c:v>
                </c:pt>
                <c:pt idx="16">
                  <c:v>0.79603617471618249</c:v>
                </c:pt>
                <c:pt idx="17">
                  <c:v>0.73396972589663168</c:v>
                </c:pt>
                <c:pt idx="18">
                  <c:v>0.78402890245421686</c:v>
                </c:pt>
                <c:pt idx="19">
                  <c:v>0.68826865839276641</c:v>
                </c:pt>
                <c:pt idx="20">
                  <c:v>0.86474290805621823</c:v>
                </c:pt>
                <c:pt idx="21">
                  <c:v>0.8763604220761283</c:v>
                </c:pt>
                <c:pt idx="22">
                  <c:v>0.87616854836472569</c:v>
                </c:pt>
                <c:pt idx="23">
                  <c:v>0.68354247800375012</c:v>
                </c:pt>
                <c:pt idx="24">
                  <c:v>0.70256861144256733</c:v>
                </c:pt>
                <c:pt idx="25">
                  <c:v>0.80259091207996314</c:v>
                </c:pt>
                <c:pt idx="26">
                  <c:v>0.81323676139093137</c:v>
                </c:pt>
                <c:pt idx="27">
                  <c:v>0.80111076181494334</c:v>
                </c:pt>
                <c:pt idx="28">
                  <c:v>0.77110243316311189</c:v>
                </c:pt>
                <c:pt idx="29">
                  <c:v>0.82287091767658438</c:v>
                </c:pt>
                <c:pt idx="30">
                  <c:v>0.76345586602810123</c:v>
                </c:pt>
                <c:pt idx="31">
                  <c:v>0.74445186669635499</c:v>
                </c:pt>
                <c:pt idx="32">
                  <c:v>0.89351556567957469</c:v>
                </c:pt>
                <c:pt idx="33">
                  <c:v>0.86246524559777582</c:v>
                </c:pt>
                <c:pt idx="34">
                  <c:v>0.85244816938685519</c:v>
                </c:pt>
                <c:pt idx="35">
                  <c:v>0.69856368666388757</c:v>
                </c:pt>
                <c:pt idx="36">
                  <c:v>0.83647080050520262</c:v>
                </c:pt>
                <c:pt idx="37">
                  <c:v>0.9405620918230071</c:v>
                </c:pt>
                <c:pt idx="38">
                  <c:v>0.94552748258146235</c:v>
                </c:pt>
                <c:pt idx="39">
                  <c:v>0.86125080593165682</c:v>
                </c:pt>
              </c:numCache>
            </c:numRef>
          </c:xVal>
          <c:yVal>
            <c:numRef>
              <c:f>'23.05.2020_RP'!$Z$2:$Z$41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77-4F3D-932A-198649EA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0072"/>
        <c:axId val="483243992"/>
      </c:scatterChart>
      <c:valAx>
        <c:axId val="48324007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3992"/>
        <c:crosses val="autoZero"/>
        <c:crossBetween val="midCat"/>
      </c:valAx>
      <c:valAx>
        <c:axId val="4832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'03.04.2020_EVP'!$Y$1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608377077865264"/>
                  <c:y val="-0.13742454068241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'03.04.2020_EVP'!$U$2:$U$41</c:f>
              <c:numCache>
                <c:formatCode>0.00</c:formatCode>
                <c:ptCount val="40"/>
                <c:pt idx="0">
                  <c:v>0.20508763025109689</c:v>
                </c:pt>
                <c:pt idx="1">
                  <c:v>0.25657410266764802</c:v>
                </c:pt>
                <c:pt idx="2">
                  <c:v>0.46388354847569341</c:v>
                </c:pt>
                <c:pt idx="3">
                  <c:v>0.45254436406356235</c:v>
                </c:pt>
                <c:pt idx="4">
                  <c:v>0.31119942196531819</c:v>
                </c:pt>
                <c:pt idx="5">
                  <c:v>0.51333089846603319</c:v>
                </c:pt>
                <c:pt idx="6">
                  <c:v>0.35479864016736318</c:v>
                </c:pt>
                <c:pt idx="7">
                  <c:v>0.31070818647578163</c:v>
                </c:pt>
                <c:pt idx="8">
                  <c:v>0.31376584498807308</c:v>
                </c:pt>
                <c:pt idx="9">
                  <c:v>0.63467255816490786</c:v>
                </c:pt>
                <c:pt idx="10">
                  <c:v>0.61469873007295328</c:v>
                </c:pt>
                <c:pt idx="11">
                  <c:v>0.38466141418171074</c:v>
                </c:pt>
                <c:pt idx="12">
                  <c:v>0.51863234729158703</c:v>
                </c:pt>
                <c:pt idx="13">
                  <c:v>0.22138492871690546</c:v>
                </c:pt>
                <c:pt idx="14">
                  <c:v>0.63375912408759083</c:v>
                </c:pt>
                <c:pt idx="15">
                  <c:v>0.40459295574764309</c:v>
                </c:pt>
                <c:pt idx="16">
                  <c:v>0.31322235506913032</c:v>
                </c:pt>
                <c:pt idx="17">
                  <c:v>0.46724778046811949</c:v>
                </c:pt>
                <c:pt idx="18">
                  <c:v>0.53410675607512648</c:v>
                </c:pt>
                <c:pt idx="19">
                  <c:v>0.57138669012019938</c:v>
                </c:pt>
                <c:pt idx="20">
                  <c:v>0.64584344449837083</c:v>
                </c:pt>
                <c:pt idx="21">
                  <c:v>0.60190496054506903</c:v>
                </c:pt>
                <c:pt idx="22">
                  <c:v>0.62458641743698218</c:v>
                </c:pt>
                <c:pt idx="23">
                  <c:v>0.37239469465092451</c:v>
                </c:pt>
                <c:pt idx="24">
                  <c:v>0.46322699040090271</c:v>
                </c:pt>
                <c:pt idx="25">
                  <c:v>0.61278417992549572</c:v>
                </c:pt>
                <c:pt idx="26">
                  <c:v>0.63802806867564299</c:v>
                </c:pt>
                <c:pt idx="27">
                  <c:v>0.51459111587824113</c:v>
                </c:pt>
                <c:pt idx="28">
                  <c:v>0.61359438492796514</c:v>
                </c:pt>
                <c:pt idx="29">
                  <c:v>0.60424574722339397</c:v>
                </c:pt>
                <c:pt idx="30">
                  <c:v>0.48599950440723538</c:v>
                </c:pt>
                <c:pt idx="31">
                  <c:v>0.53922394902740867</c:v>
                </c:pt>
                <c:pt idx="32">
                  <c:v>0.63647161572052358</c:v>
                </c:pt>
                <c:pt idx="33">
                  <c:v>0.54988480067025147</c:v>
                </c:pt>
                <c:pt idx="34">
                  <c:v>0.54182414604578133</c:v>
                </c:pt>
                <c:pt idx="35">
                  <c:v>0.55093528411460757</c:v>
                </c:pt>
                <c:pt idx="36">
                  <c:v>0.6179503983995035</c:v>
                </c:pt>
                <c:pt idx="37">
                  <c:v>0.64705882352941169</c:v>
                </c:pt>
                <c:pt idx="38">
                  <c:v>0.63957142857142779</c:v>
                </c:pt>
                <c:pt idx="39">
                  <c:v>0.33379089453214428</c:v>
                </c:pt>
              </c:numCache>
            </c:numRef>
          </c:xVal>
          <c:yVal>
            <c:numRef>
              <c:f>'03.04.2020_EVP'!$Y$2:$Y$41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20288"/>
        <c:axId val="372833224"/>
      </c:scatterChart>
      <c:valAx>
        <c:axId val="3728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NDre1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833224"/>
        <c:crosses val="autoZero"/>
        <c:crossBetween val="midCat"/>
      </c:valAx>
      <c:valAx>
        <c:axId val="3728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82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'23.05.2020_RP'!$Z$1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30511876003093"/>
                  <c:y val="-6.88930166178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'23.05.2020_RP'!$U$2:$U$41</c:f>
              <c:numCache>
                <c:formatCode>General</c:formatCode>
                <c:ptCount val="40"/>
                <c:pt idx="0">
                  <c:v>0.26980444149817578</c:v>
                </c:pt>
                <c:pt idx="1">
                  <c:v>0.19968663893241045</c:v>
                </c:pt>
                <c:pt idx="2">
                  <c:v>0.43024425287356316</c:v>
                </c:pt>
                <c:pt idx="3">
                  <c:v>0.52797327077557366</c:v>
                </c:pt>
                <c:pt idx="4">
                  <c:v>0.51183482771651423</c:v>
                </c:pt>
                <c:pt idx="5">
                  <c:v>0.18040713167220784</c:v>
                </c:pt>
                <c:pt idx="6">
                  <c:v>0.44279885629839033</c:v>
                </c:pt>
                <c:pt idx="7">
                  <c:v>0.3814511653718094</c:v>
                </c:pt>
                <c:pt idx="8">
                  <c:v>0.30027496562929695</c:v>
                </c:pt>
                <c:pt idx="9">
                  <c:v>0.4606428500348288</c:v>
                </c:pt>
                <c:pt idx="10">
                  <c:v>0.59160829060446363</c:v>
                </c:pt>
                <c:pt idx="11">
                  <c:v>0.21902699776710419</c:v>
                </c:pt>
                <c:pt idx="12">
                  <c:v>0.30726464047442587</c:v>
                </c:pt>
                <c:pt idx="13">
                  <c:v>0.26333026302322993</c:v>
                </c:pt>
                <c:pt idx="14">
                  <c:v>0.54514199271127028</c:v>
                </c:pt>
                <c:pt idx="15">
                  <c:v>0.58944428755216649</c:v>
                </c:pt>
                <c:pt idx="16">
                  <c:v>0.50805571602798549</c:v>
                </c:pt>
                <c:pt idx="17">
                  <c:v>0.42662864663303124</c:v>
                </c:pt>
                <c:pt idx="18">
                  <c:v>0.47993617398498833</c:v>
                </c:pt>
                <c:pt idx="19">
                  <c:v>0.36589781413436856</c:v>
                </c:pt>
                <c:pt idx="20">
                  <c:v>0.54606617065062479</c:v>
                </c:pt>
                <c:pt idx="21">
                  <c:v>0.57724418175101566</c:v>
                </c:pt>
                <c:pt idx="22">
                  <c:v>0.57789623845634031</c:v>
                </c:pt>
                <c:pt idx="23">
                  <c:v>0.35757389399238887</c:v>
                </c:pt>
                <c:pt idx="24">
                  <c:v>0.36201166826674486</c:v>
                </c:pt>
                <c:pt idx="25">
                  <c:v>0.46682548085406722</c:v>
                </c:pt>
                <c:pt idx="26">
                  <c:v>0.47385604748948729</c:v>
                </c:pt>
                <c:pt idx="27">
                  <c:v>0.47301748163161905</c:v>
                </c:pt>
                <c:pt idx="28">
                  <c:v>0.44423076923076849</c:v>
                </c:pt>
                <c:pt idx="29">
                  <c:v>0.49316073354908191</c:v>
                </c:pt>
                <c:pt idx="30">
                  <c:v>0.45238006346835874</c:v>
                </c:pt>
                <c:pt idx="31">
                  <c:v>0.40140967629655327</c:v>
                </c:pt>
                <c:pt idx="32">
                  <c:v>0.58909469302809603</c:v>
                </c:pt>
                <c:pt idx="33">
                  <c:v>0.54619191641462683</c:v>
                </c:pt>
                <c:pt idx="34">
                  <c:v>0.55933057405074704</c:v>
                </c:pt>
                <c:pt idx="35">
                  <c:v>0.37108478001286044</c:v>
                </c:pt>
                <c:pt idx="36">
                  <c:v>0.51508722300801435</c:v>
                </c:pt>
                <c:pt idx="37">
                  <c:v>0.66856683475845957</c:v>
                </c:pt>
                <c:pt idx="38">
                  <c:v>0.69524016203703731</c:v>
                </c:pt>
                <c:pt idx="39">
                  <c:v>0.58792343706967831</c:v>
                </c:pt>
              </c:numCache>
            </c:numRef>
          </c:xVal>
          <c:yVal>
            <c:numRef>
              <c:f>'23.05.2020_RP'!$Z$2:$Z$41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087-4D2C-85AA-909AE3CF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4384"/>
        <c:axId val="483242424"/>
      </c:scatterChart>
      <c:valAx>
        <c:axId val="48324438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NDre2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2424"/>
        <c:crosses val="autoZero"/>
        <c:crossBetween val="midCat"/>
      </c:valAx>
      <c:valAx>
        <c:axId val="4832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'23.05.2020_RP'!$Z$1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9672925059518"/>
                  <c:y val="-0.4243559437254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'23.05.2020_RP'!$V$2:$V$41</c:f>
              <c:numCache>
                <c:formatCode>General</c:formatCode>
                <c:ptCount val="40"/>
                <c:pt idx="0">
                  <c:v>-0.43361535958346875</c:v>
                </c:pt>
                <c:pt idx="1">
                  <c:v>-0.39383011507064969</c:v>
                </c:pt>
                <c:pt idx="2">
                  <c:v>-0.44068072191209234</c:v>
                </c:pt>
                <c:pt idx="3">
                  <c:v>-0.47839863506184876</c:v>
                </c:pt>
                <c:pt idx="4">
                  <c:v>-0.46072283662068259</c:v>
                </c:pt>
                <c:pt idx="5">
                  <c:v>-0.43711057856898328</c:v>
                </c:pt>
                <c:pt idx="6">
                  <c:v>-0.42724902910038731</c:v>
                </c:pt>
                <c:pt idx="7">
                  <c:v>-0.3780952380952381</c:v>
                </c:pt>
                <c:pt idx="8">
                  <c:v>-0.41253750709593634</c:v>
                </c:pt>
                <c:pt idx="9">
                  <c:v>-0.4810278955356671</c:v>
                </c:pt>
                <c:pt idx="10">
                  <c:v>-0.55230610667353852</c:v>
                </c:pt>
                <c:pt idx="11">
                  <c:v>-0.40525447391800912</c:v>
                </c:pt>
                <c:pt idx="12">
                  <c:v>-0.45572929512159138</c:v>
                </c:pt>
                <c:pt idx="13">
                  <c:v>-0.40592407175636169</c:v>
                </c:pt>
                <c:pt idx="14">
                  <c:v>-0.53409496608354079</c:v>
                </c:pt>
                <c:pt idx="15">
                  <c:v>-0.51836917562723939</c:v>
                </c:pt>
                <c:pt idx="16">
                  <c:v>-0.46623329721921275</c:v>
                </c:pt>
                <c:pt idx="17">
                  <c:v>-0.43600731643585139</c:v>
                </c:pt>
                <c:pt idx="18">
                  <c:v>-0.44191919191919293</c:v>
                </c:pt>
                <c:pt idx="19">
                  <c:v>-0.45323444581788319</c:v>
                </c:pt>
                <c:pt idx="20">
                  <c:v>-0.52775996008837622</c:v>
                </c:pt>
                <c:pt idx="21">
                  <c:v>-0.55052427703199147</c:v>
                </c:pt>
                <c:pt idx="22">
                  <c:v>-0.5553503100672923</c:v>
                </c:pt>
                <c:pt idx="23">
                  <c:v>-0.43504531722054429</c:v>
                </c:pt>
                <c:pt idx="24">
                  <c:v>-0.45303262535581446</c:v>
                </c:pt>
                <c:pt idx="25">
                  <c:v>-0.51010960582748865</c:v>
                </c:pt>
                <c:pt idx="26">
                  <c:v>-0.52524411475285648</c:v>
                </c:pt>
                <c:pt idx="27">
                  <c:v>-0.49045362220717692</c:v>
                </c:pt>
                <c:pt idx="28">
                  <c:v>-0.49987636003956554</c:v>
                </c:pt>
                <c:pt idx="29">
                  <c:v>-0.51746603825893989</c:v>
                </c:pt>
                <c:pt idx="30">
                  <c:v>-0.48126315789473662</c:v>
                </c:pt>
                <c:pt idx="31">
                  <c:v>-0.47202010847995696</c:v>
                </c:pt>
                <c:pt idx="32">
                  <c:v>-0.51644575355915712</c:v>
                </c:pt>
                <c:pt idx="33">
                  <c:v>-0.54205164652925697</c:v>
                </c:pt>
                <c:pt idx="34">
                  <c:v>-0.52405403753285584</c:v>
                </c:pt>
                <c:pt idx="35">
                  <c:v>-0.48668367044308536</c:v>
                </c:pt>
                <c:pt idx="36">
                  <c:v>-0.47214947979333471</c:v>
                </c:pt>
                <c:pt idx="37">
                  <c:v>-0.59804849632272528</c:v>
                </c:pt>
                <c:pt idx="38">
                  <c:v>-0.61824374352139777</c:v>
                </c:pt>
                <c:pt idx="39">
                  <c:v>-0.51646039603960292</c:v>
                </c:pt>
              </c:numCache>
            </c:numRef>
          </c:xVal>
          <c:yVal>
            <c:numRef>
              <c:f>'23.05.2020_RP'!$Z$2:$Z$41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33-4F79-AFF5-AEC51FDE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2816"/>
        <c:axId val="483235760"/>
      </c:scatterChart>
      <c:valAx>
        <c:axId val="48324281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MNDWI1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35760"/>
        <c:crosses val="autoZero"/>
        <c:crossBetween val="midCat"/>
      </c:valAx>
      <c:valAx>
        <c:axId val="4832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'23.05.2020_RP'!$B$47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2506561679796"/>
                  <c:y val="2.3554972295129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'23.05.2020_RP'!$A$48:$A$86</c:f>
              <c:numCache>
                <c:formatCode>General</c:formatCode>
                <c:ptCount val="39"/>
                <c:pt idx="0">
                  <c:v>0.53424825014518473</c:v>
                </c:pt>
                <c:pt idx="1">
                  <c:v>0.73617477230787576</c:v>
                </c:pt>
                <c:pt idx="2">
                  <c:v>0.83120071632823989</c:v>
                </c:pt>
                <c:pt idx="3">
                  <c:v>0.80430730406354822</c:v>
                </c:pt>
                <c:pt idx="4">
                  <c:v>0.46645201238389977</c:v>
                </c:pt>
                <c:pt idx="5">
                  <c:v>0.76400496950530872</c:v>
                </c:pt>
                <c:pt idx="6">
                  <c:v>0.68447803557873155</c:v>
                </c:pt>
                <c:pt idx="7">
                  <c:v>0.60157693729210304</c:v>
                </c:pt>
                <c:pt idx="8">
                  <c:v>0.79198533263488757</c:v>
                </c:pt>
                <c:pt idx="9">
                  <c:v>0.89139844180373018</c:v>
                </c:pt>
                <c:pt idx="10">
                  <c:v>0.49652646204370349</c:v>
                </c:pt>
                <c:pt idx="11">
                  <c:v>0.61536200646615091</c:v>
                </c:pt>
                <c:pt idx="12">
                  <c:v>0.52952959421039014</c:v>
                </c:pt>
                <c:pt idx="13">
                  <c:v>0.86381126768038652</c:v>
                </c:pt>
                <c:pt idx="14">
                  <c:v>0.87557091717071966</c:v>
                </c:pt>
                <c:pt idx="15">
                  <c:v>0.79603617471618249</c:v>
                </c:pt>
                <c:pt idx="16">
                  <c:v>0.73396972589663168</c:v>
                </c:pt>
                <c:pt idx="17">
                  <c:v>0.78402890245421686</c:v>
                </c:pt>
                <c:pt idx="18">
                  <c:v>0.68826865839276641</c:v>
                </c:pt>
                <c:pt idx="19">
                  <c:v>0.86474290805621823</c:v>
                </c:pt>
                <c:pt idx="20">
                  <c:v>0.8763604220761283</c:v>
                </c:pt>
                <c:pt idx="21">
                  <c:v>0.87616854836472569</c:v>
                </c:pt>
                <c:pt idx="22">
                  <c:v>0.68354247800375012</c:v>
                </c:pt>
                <c:pt idx="23">
                  <c:v>0.70256861144256733</c:v>
                </c:pt>
                <c:pt idx="24">
                  <c:v>0.80259091207996314</c:v>
                </c:pt>
                <c:pt idx="25">
                  <c:v>0.81323676139093137</c:v>
                </c:pt>
                <c:pt idx="26">
                  <c:v>0.80111076181494334</c:v>
                </c:pt>
                <c:pt idx="27">
                  <c:v>0.77110243316311189</c:v>
                </c:pt>
                <c:pt idx="28">
                  <c:v>0.82287091767658438</c:v>
                </c:pt>
                <c:pt idx="29">
                  <c:v>0.76345586602810123</c:v>
                </c:pt>
                <c:pt idx="30">
                  <c:v>0.74445186669635499</c:v>
                </c:pt>
                <c:pt idx="31">
                  <c:v>0.89351556567957469</c:v>
                </c:pt>
                <c:pt idx="32">
                  <c:v>0.86246524559777582</c:v>
                </c:pt>
                <c:pt idx="33">
                  <c:v>0.85244816938685519</c:v>
                </c:pt>
                <c:pt idx="34">
                  <c:v>0.69856368666388757</c:v>
                </c:pt>
                <c:pt idx="35">
                  <c:v>0.83647080050520262</c:v>
                </c:pt>
                <c:pt idx="36">
                  <c:v>0.9405620918230071</c:v>
                </c:pt>
                <c:pt idx="37">
                  <c:v>0.94552748258146235</c:v>
                </c:pt>
                <c:pt idx="38">
                  <c:v>0.86125080593165682</c:v>
                </c:pt>
              </c:numCache>
            </c:numRef>
          </c:xVal>
          <c:yVal>
            <c:numRef>
              <c:f>'23.05.2020_RP'!$B$48:$B$86</c:f>
              <c:numCache>
                <c:formatCode>0.00</c:formatCode>
                <c:ptCount val="39"/>
                <c:pt idx="0">
                  <c:v>0.50654666720000008</c:v>
                </c:pt>
                <c:pt idx="1">
                  <c:v>1.0595333328000001</c:v>
                </c:pt>
                <c:pt idx="2">
                  <c:v>1.3588266672</c:v>
                </c:pt>
                <c:pt idx="3">
                  <c:v>1.0442533327999999</c:v>
                </c:pt>
                <c:pt idx="4">
                  <c:v>0.42750666720000002</c:v>
                </c:pt>
                <c:pt idx="5">
                  <c:v>0.81150666719999998</c:v>
                </c:pt>
                <c:pt idx="6">
                  <c:v>0.78765333279999994</c:v>
                </c:pt>
                <c:pt idx="7">
                  <c:v>0.62546666719999999</c:v>
                </c:pt>
                <c:pt idx="8">
                  <c:v>1.0212266672000001</c:v>
                </c:pt>
                <c:pt idx="9">
                  <c:v>1.1015333328000001</c:v>
                </c:pt>
                <c:pt idx="10">
                  <c:v>0.62416000000000005</c:v>
                </c:pt>
                <c:pt idx="11">
                  <c:v>0.86519999999999997</c:v>
                </c:pt>
                <c:pt idx="12">
                  <c:v>0.48329333280000003</c:v>
                </c:pt>
                <c:pt idx="13">
                  <c:v>1.1590133328000001</c:v>
                </c:pt>
                <c:pt idx="14">
                  <c:v>1.2626533328</c:v>
                </c:pt>
                <c:pt idx="15">
                  <c:v>1.0372400000000002</c:v>
                </c:pt>
                <c:pt idx="16">
                  <c:v>0.81882666719999997</c:v>
                </c:pt>
                <c:pt idx="17">
                  <c:v>0.85094666720000001</c:v>
                </c:pt>
                <c:pt idx="18">
                  <c:v>0.69261333279999993</c:v>
                </c:pt>
                <c:pt idx="19">
                  <c:v>1.0834533328</c:v>
                </c:pt>
                <c:pt idx="20">
                  <c:v>1.1006266672</c:v>
                </c:pt>
                <c:pt idx="21">
                  <c:v>0.97720000000000007</c:v>
                </c:pt>
                <c:pt idx="22">
                  <c:v>0.67482666719999995</c:v>
                </c:pt>
                <c:pt idx="23">
                  <c:v>0.69135999999999997</c:v>
                </c:pt>
                <c:pt idx="24">
                  <c:v>1.1194933327999999</c:v>
                </c:pt>
                <c:pt idx="25">
                  <c:v>1.1765466672</c:v>
                </c:pt>
                <c:pt idx="26">
                  <c:v>1.1152799999999998</c:v>
                </c:pt>
                <c:pt idx="27">
                  <c:v>1.2300800000000001</c:v>
                </c:pt>
                <c:pt idx="28">
                  <c:v>1.11236</c:v>
                </c:pt>
                <c:pt idx="29">
                  <c:v>0.48561333280000002</c:v>
                </c:pt>
                <c:pt idx="30">
                  <c:v>0.81394666719999997</c:v>
                </c:pt>
                <c:pt idx="31">
                  <c:v>0.97185333279999997</c:v>
                </c:pt>
                <c:pt idx="32">
                  <c:v>0.98399999999999999</c:v>
                </c:pt>
                <c:pt idx="33">
                  <c:v>0.95896000000000003</c:v>
                </c:pt>
                <c:pt idx="34">
                  <c:v>0.73716000000000004</c:v>
                </c:pt>
                <c:pt idx="35">
                  <c:v>0.99905333279999997</c:v>
                </c:pt>
                <c:pt idx="36">
                  <c:v>1.3138266672000001</c:v>
                </c:pt>
                <c:pt idx="37">
                  <c:v>1.5236399999999999</c:v>
                </c:pt>
                <c:pt idx="38">
                  <c:v>1.0541333328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5168"/>
        <c:axId val="483236544"/>
      </c:scatterChart>
      <c:valAx>
        <c:axId val="4832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6544"/>
        <c:crosses val="autoZero"/>
        <c:crossBetween val="midCat"/>
      </c:valAx>
      <c:valAx>
        <c:axId val="4832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'23.05.2020_RP'!$B$88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39173228346458"/>
                  <c:y val="-3.90784485272674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'23.05.2020_RP'!$A$89:$A$123</c:f>
              <c:numCache>
                <c:formatCode>General</c:formatCode>
                <c:ptCount val="35"/>
                <c:pt idx="0">
                  <c:v>0.73617477230787576</c:v>
                </c:pt>
                <c:pt idx="1">
                  <c:v>0.83120071632823989</c:v>
                </c:pt>
                <c:pt idx="2">
                  <c:v>0.80430730406354822</c:v>
                </c:pt>
                <c:pt idx="3">
                  <c:v>0.76400496950530872</c:v>
                </c:pt>
                <c:pt idx="4">
                  <c:v>0.68447803557873155</c:v>
                </c:pt>
                <c:pt idx="5">
                  <c:v>0.60157693729210304</c:v>
                </c:pt>
                <c:pt idx="6">
                  <c:v>0.79198533263488757</c:v>
                </c:pt>
                <c:pt idx="7">
                  <c:v>0.89139844180373018</c:v>
                </c:pt>
                <c:pt idx="8">
                  <c:v>0.49652646204370349</c:v>
                </c:pt>
                <c:pt idx="9">
                  <c:v>0.61536200646615091</c:v>
                </c:pt>
                <c:pt idx="10">
                  <c:v>0.86381126768038652</c:v>
                </c:pt>
                <c:pt idx="11">
                  <c:v>0.87557091717071966</c:v>
                </c:pt>
                <c:pt idx="12">
                  <c:v>0.79603617471618249</c:v>
                </c:pt>
                <c:pt idx="13">
                  <c:v>0.73396972589663168</c:v>
                </c:pt>
                <c:pt idx="14">
                  <c:v>0.78402890245421686</c:v>
                </c:pt>
                <c:pt idx="15">
                  <c:v>0.68826865839276641</c:v>
                </c:pt>
                <c:pt idx="16">
                  <c:v>0.86474290805621823</c:v>
                </c:pt>
                <c:pt idx="17">
                  <c:v>0.8763604220761283</c:v>
                </c:pt>
                <c:pt idx="18">
                  <c:v>0.87616854836472569</c:v>
                </c:pt>
                <c:pt idx="19">
                  <c:v>0.68354247800375012</c:v>
                </c:pt>
                <c:pt idx="20">
                  <c:v>0.70256861144256733</c:v>
                </c:pt>
                <c:pt idx="21">
                  <c:v>0.80259091207996314</c:v>
                </c:pt>
                <c:pt idx="22">
                  <c:v>0.81323676139093137</c:v>
                </c:pt>
                <c:pt idx="23">
                  <c:v>0.80111076181494334</c:v>
                </c:pt>
                <c:pt idx="24">
                  <c:v>0.77110243316311189</c:v>
                </c:pt>
                <c:pt idx="25">
                  <c:v>0.82287091767658438</c:v>
                </c:pt>
                <c:pt idx="26">
                  <c:v>0.74445186669635499</c:v>
                </c:pt>
                <c:pt idx="27">
                  <c:v>0.89351556567957469</c:v>
                </c:pt>
                <c:pt idx="28">
                  <c:v>0.86246524559777582</c:v>
                </c:pt>
                <c:pt idx="29">
                  <c:v>0.85244816938685519</c:v>
                </c:pt>
                <c:pt idx="30">
                  <c:v>0.69856368666388757</c:v>
                </c:pt>
                <c:pt idx="31">
                  <c:v>0.83647080050520262</c:v>
                </c:pt>
                <c:pt idx="32">
                  <c:v>0.9405620918230071</c:v>
                </c:pt>
                <c:pt idx="33">
                  <c:v>0.94552748258146235</c:v>
                </c:pt>
                <c:pt idx="34">
                  <c:v>0.86125080593165682</c:v>
                </c:pt>
              </c:numCache>
            </c:numRef>
          </c:xVal>
          <c:yVal>
            <c:numRef>
              <c:f>'23.05.2020_RP'!$B$89:$B$123</c:f>
              <c:numCache>
                <c:formatCode>0.00</c:formatCode>
                <c:ptCount val="35"/>
                <c:pt idx="0">
                  <c:v>1.0595333328000001</c:v>
                </c:pt>
                <c:pt idx="1">
                  <c:v>1.3588266672</c:v>
                </c:pt>
                <c:pt idx="2">
                  <c:v>1.0442533327999999</c:v>
                </c:pt>
                <c:pt idx="3">
                  <c:v>0.81150666719999998</c:v>
                </c:pt>
                <c:pt idx="4">
                  <c:v>0.78765333279999994</c:v>
                </c:pt>
                <c:pt idx="5">
                  <c:v>0.62546666719999999</c:v>
                </c:pt>
                <c:pt idx="6">
                  <c:v>1.0212266672000001</c:v>
                </c:pt>
                <c:pt idx="7">
                  <c:v>1.1015333328000001</c:v>
                </c:pt>
                <c:pt idx="8">
                  <c:v>0.62416000000000005</c:v>
                </c:pt>
                <c:pt idx="9">
                  <c:v>0.86519999999999997</c:v>
                </c:pt>
                <c:pt idx="10">
                  <c:v>1.1590133328000001</c:v>
                </c:pt>
                <c:pt idx="11">
                  <c:v>1.2626533328</c:v>
                </c:pt>
                <c:pt idx="12">
                  <c:v>1.0372400000000002</c:v>
                </c:pt>
                <c:pt idx="13">
                  <c:v>0.81882666719999997</c:v>
                </c:pt>
                <c:pt idx="14">
                  <c:v>0.85094666720000001</c:v>
                </c:pt>
                <c:pt idx="15">
                  <c:v>0.69261333279999993</c:v>
                </c:pt>
                <c:pt idx="16">
                  <c:v>1.0834533328</c:v>
                </c:pt>
                <c:pt idx="17">
                  <c:v>1.1006266672</c:v>
                </c:pt>
                <c:pt idx="18">
                  <c:v>0.97720000000000007</c:v>
                </c:pt>
                <c:pt idx="19">
                  <c:v>0.67482666719999995</c:v>
                </c:pt>
                <c:pt idx="20">
                  <c:v>0.69135999999999997</c:v>
                </c:pt>
                <c:pt idx="21">
                  <c:v>1.1194933327999999</c:v>
                </c:pt>
                <c:pt idx="22">
                  <c:v>1.1765466672</c:v>
                </c:pt>
                <c:pt idx="23">
                  <c:v>1.1152799999999998</c:v>
                </c:pt>
                <c:pt idx="24">
                  <c:v>1.2300800000000001</c:v>
                </c:pt>
                <c:pt idx="25">
                  <c:v>1.11236</c:v>
                </c:pt>
                <c:pt idx="26">
                  <c:v>0.81394666719999997</c:v>
                </c:pt>
                <c:pt idx="27">
                  <c:v>0.97185333279999997</c:v>
                </c:pt>
                <c:pt idx="28">
                  <c:v>0.98399999999999999</c:v>
                </c:pt>
                <c:pt idx="29">
                  <c:v>0.95896000000000003</c:v>
                </c:pt>
                <c:pt idx="30">
                  <c:v>0.73716000000000004</c:v>
                </c:pt>
                <c:pt idx="31">
                  <c:v>0.99905333279999997</c:v>
                </c:pt>
                <c:pt idx="32">
                  <c:v>1.3138266672000001</c:v>
                </c:pt>
                <c:pt idx="33">
                  <c:v>1.5236399999999999</c:v>
                </c:pt>
                <c:pt idx="34">
                  <c:v>1.0541333328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9088"/>
        <c:axId val="483246344"/>
      </c:scatterChart>
      <c:valAx>
        <c:axId val="4832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46344"/>
        <c:crosses val="autoZero"/>
        <c:crossBetween val="midCat"/>
      </c:valAx>
      <c:valAx>
        <c:axId val="4832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'23.05.2020_RP'!$AB$1</c:f>
              <c:strCache>
                <c:ptCount val="1"/>
                <c:pt idx="0">
                  <c:v>residual_NDVI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'23.05.2020_RP'!$AB$2:$AB$41</c:f>
              <c:numCache>
                <c:formatCode>0.00</c:formatCode>
                <c:ptCount val="40"/>
                <c:pt idx="0">
                  <c:v>6.9499734181919903E-2</c:v>
                </c:pt>
                <c:pt idx="1">
                  <c:v>0.41734182400000003</c:v>
                </c:pt>
                <c:pt idx="2">
                  <c:v>-0.43310984618192006</c:v>
                </c:pt>
                <c:pt idx="3">
                  <c:v>-0.70513755781808007</c:v>
                </c:pt>
                <c:pt idx="4">
                  <c:v>-0.41922185418191993</c:v>
                </c:pt>
                <c:pt idx="5">
                  <c:v>0.14133919018192004</c:v>
                </c:pt>
                <c:pt idx="6">
                  <c:v>-0.20767840981807995</c:v>
                </c:pt>
                <c:pt idx="7">
                  <c:v>-0.18599811418192003</c:v>
                </c:pt>
                <c:pt idx="8">
                  <c:v>-3.8586653818079908E-2</c:v>
                </c:pt>
                <c:pt idx="9">
                  <c:v>-0.39829291781808007</c:v>
                </c:pt>
                <c:pt idx="10">
                  <c:v>-0.47128364618192031</c:v>
                </c:pt>
                <c:pt idx="11">
                  <c:v>-3.7399023999999947E-2</c:v>
                </c:pt>
                <c:pt idx="12">
                  <c:v>-0.25648027999999989</c:v>
                </c:pt>
                <c:pt idx="13">
                  <c:v>9.0634689818080039E-2</c:v>
                </c:pt>
                <c:pt idx="14">
                  <c:v>-0.52352721818191994</c:v>
                </c:pt>
                <c:pt idx="15">
                  <c:v>-0.61772561418191985</c:v>
                </c:pt>
                <c:pt idx="16">
                  <c:v>-0.41284743600000007</c:v>
                </c:pt>
                <c:pt idx="17">
                  <c:v>-0.21433155781808</c:v>
                </c:pt>
                <c:pt idx="18">
                  <c:v>-0.24352542581808001</c:v>
                </c:pt>
                <c:pt idx="19">
                  <c:v>-9.9616258181919992E-2</c:v>
                </c:pt>
                <c:pt idx="20">
                  <c:v>-0.45485073418192012</c:v>
                </c:pt>
                <c:pt idx="21">
                  <c:v>-0.47045957781808023</c:v>
                </c:pt>
                <c:pt idx="22">
                  <c:v>-0.35827708000000014</c:v>
                </c:pt>
                <c:pt idx="23">
                  <c:v>-8.3449957818079956E-2</c:v>
                </c:pt>
                <c:pt idx="24">
                  <c:v>-9.8477103999999871E-2</c:v>
                </c:pt>
                <c:pt idx="25">
                  <c:v>-0.48760749018192007</c:v>
                </c:pt>
                <c:pt idx="26">
                  <c:v>-0.5394632658180798</c:v>
                </c:pt>
                <c:pt idx="27">
                  <c:v>-0.48377799199999982</c:v>
                </c:pt>
                <c:pt idx="28">
                  <c:v>-0.58811971200000013</c:v>
                </c:pt>
                <c:pt idx="29">
                  <c:v>-0.48112400399999999</c:v>
                </c:pt>
                <c:pt idx="30">
                  <c:v>8.8526041818080048E-2</c:v>
                </c:pt>
                <c:pt idx="31">
                  <c:v>-0.20989612581808004</c:v>
                </c:pt>
                <c:pt idx="32">
                  <c:v>-0.35341749418192003</c:v>
                </c:pt>
                <c:pt idx="33">
                  <c:v>-0.36445759999999994</c:v>
                </c:pt>
                <c:pt idx="34">
                  <c:v>-0.34169874400000011</c:v>
                </c:pt>
                <c:pt idx="35">
                  <c:v>-0.14010472399999996</c:v>
                </c:pt>
                <c:pt idx="36">
                  <c:v>-0.37813957418192001</c:v>
                </c:pt>
                <c:pt idx="37">
                  <c:v>-0.66423705781808029</c:v>
                </c:pt>
                <c:pt idx="38">
                  <c:v>-0.85493639599999982</c:v>
                </c:pt>
                <c:pt idx="39">
                  <c:v>-0.42820178618191984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6736"/>
        <c:axId val="483247128"/>
      </c:scatterChart>
      <c:valAx>
        <c:axId val="4832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47128"/>
        <c:crosses val="autoZero"/>
        <c:crossBetween val="midCat"/>
      </c:valAx>
      <c:valAx>
        <c:axId val="4832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'22.06.2020_MP'!$Y$1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05032865099426"/>
                  <c:y val="-0.14391946052571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'22.06.2020_MP'!$T$2:$T$41</c:f>
              <c:numCache>
                <c:formatCode>General</c:formatCode>
                <c:ptCount val="40"/>
                <c:pt idx="0">
                  <c:v>0.22398246712586128</c:v>
                </c:pt>
                <c:pt idx="1">
                  <c:v>0.29907726984574018</c:v>
                </c:pt>
                <c:pt idx="2">
                  <c:v>0.21354137008142923</c:v>
                </c:pt>
                <c:pt idx="3">
                  <c:v>0.20533639662689623</c:v>
                </c:pt>
                <c:pt idx="4">
                  <c:v>0.22614567190613191</c:v>
                </c:pt>
                <c:pt idx="5">
                  <c:v>0.21145117073390091</c:v>
                </c:pt>
                <c:pt idx="6">
                  <c:v>0.24426760183436785</c:v>
                </c:pt>
                <c:pt idx="7">
                  <c:v>0.21901747824210746</c:v>
                </c:pt>
                <c:pt idx="8">
                  <c:v>0.21754942993216814</c:v>
                </c:pt>
                <c:pt idx="9">
                  <c:v>0.20780735107731352</c:v>
                </c:pt>
                <c:pt idx="10">
                  <c:v>0.2490613266583227</c:v>
                </c:pt>
                <c:pt idx="11">
                  <c:v>0.21902676883272046</c:v>
                </c:pt>
                <c:pt idx="12">
                  <c:v>0.20930232558139558</c:v>
                </c:pt>
                <c:pt idx="13">
                  <c:v>0.22633830022075044</c:v>
                </c:pt>
                <c:pt idx="14">
                  <c:v>0.2251955307262575</c:v>
                </c:pt>
                <c:pt idx="15">
                  <c:v>0.25116976738979652</c:v>
                </c:pt>
                <c:pt idx="16">
                  <c:v>0.25574704031170309</c:v>
                </c:pt>
                <c:pt idx="17">
                  <c:v>0.1716636452377629</c:v>
                </c:pt>
                <c:pt idx="18">
                  <c:v>0.17295225815694112</c:v>
                </c:pt>
                <c:pt idx="19">
                  <c:v>0.18444156042446022</c:v>
                </c:pt>
                <c:pt idx="20">
                  <c:v>0.23751912112362536</c:v>
                </c:pt>
                <c:pt idx="21">
                  <c:v>0.21423609255597709</c:v>
                </c:pt>
                <c:pt idx="22">
                  <c:v>0.20943179080908828</c:v>
                </c:pt>
                <c:pt idx="23">
                  <c:v>0.21089930647667293</c:v>
                </c:pt>
                <c:pt idx="24">
                  <c:v>0.2034122965027361</c:v>
                </c:pt>
                <c:pt idx="25">
                  <c:v>0.22021534241778612</c:v>
                </c:pt>
                <c:pt idx="26">
                  <c:v>0.2020500805388768</c:v>
                </c:pt>
                <c:pt idx="27">
                  <c:v>0.23763510128122661</c:v>
                </c:pt>
                <c:pt idx="28">
                  <c:v>0.22400789046182421</c:v>
                </c:pt>
                <c:pt idx="29">
                  <c:v>0.22263670801885596</c:v>
                </c:pt>
                <c:pt idx="30">
                  <c:v>0.22037994227025745</c:v>
                </c:pt>
                <c:pt idx="31">
                  <c:v>0.19758239556549795</c:v>
                </c:pt>
                <c:pt idx="32">
                  <c:v>0.21738078532891347</c:v>
                </c:pt>
                <c:pt idx="33">
                  <c:v>0.21464258262874825</c:v>
                </c:pt>
                <c:pt idx="34">
                  <c:v>0.24742618642757977</c:v>
                </c:pt>
                <c:pt idx="35">
                  <c:v>0.22294582236386321</c:v>
                </c:pt>
                <c:pt idx="36">
                  <c:v>0.20941704035874437</c:v>
                </c:pt>
                <c:pt idx="37">
                  <c:v>0.2561196136373653</c:v>
                </c:pt>
                <c:pt idx="38">
                  <c:v>0.34426702023404587</c:v>
                </c:pt>
                <c:pt idx="39">
                  <c:v>0.35960466294982218</c:v>
                </c:pt>
              </c:numCache>
            </c:numRef>
          </c:xVal>
          <c:yVal>
            <c:numRef>
              <c:f>'22.06.2020_MP'!$Y$2:$Y$41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C3-4AA4-8C9C-17062CA6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47912"/>
        <c:axId val="483248304"/>
      </c:scatterChart>
      <c:valAx>
        <c:axId val="483247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8304"/>
        <c:crosses val="autoZero"/>
        <c:crossBetween val="midCat"/>
      </c:valAx>
      <c:valAx>
        <c:axId val="4832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8324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'22.06.2020_MP'!$Y$1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062428141925674E-2"/>
                  <c:y val="-0.28768126361976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'22.06.2020_MP'!$U$2:$U$41</c:f>
              <c:numCache>
                <c:formatCode>General</c:formatCode>
                <c:ptCount val="40"/>
                <c:pt idx="0">
                  <c:v>5.8528207160784794E-2</c:v>
                </c:pt>
                <c:pt idx="1">
                  <c:v>0.11191516801604914</c:v>
                </c:pt>
                <c:pt idx="2">
                  <c:v>3.2456460845209173E-2</c:v>
                </c:pt>
                <c:pt idx="3">
                  <c:v>2.8893037251680607E-2</c:v>
                </c:pt>
                <c:pt idx="4">
                  <c:v>4.6001456664240339E-2</c:v>
                </c:pt>
                <c:pt idx="5">
                  <c:v>3.1694413434938631E-2</c:v>
                </c:pt>
                <c:pt idx="6">
                  <c:v>5.0980667345003977E-2</c:v>
                </c:pt>
                <c:pt idx="7">
                  <c:v>4.776704776704626E-2</c:v>
                </c:pt>
                <c:pt idx="8">
                  <c:v>5.253693769293076E-2</c:v>
                </c:pt>
                <c:pt idx="9">
                  <c:v>3.3870793204198446E-2</c:v>
                </c:pt>
                <c:pt idx="10">
                  <c:v>3.4388003454501423E-2</c:v>
                </c:pt>
                <c:pt idx="11">
                  <c:v>5.0952498327406663E-2</c:v>
                </c:pt>
                <c:pt idx="12">
                  <c:v>2.9810519438091647E-2</c:v>
                </c:pt>
                <c:pt idx="13">
                  <c:v>6.062882283506716E-2</c:v>
                </c:pt>
                <c:pt idx="14">
                  <c:v>4.2053717168720882E-2</c:v>
                </c:pt>
                <c:pt idx="15">
                  <c:v>6.0092802121193271E-2</c:v>
                </c:pt>
                <c:pt idx="16">
                  <c:v>7.6471139723116505E-2</c:v>
                </c:pt>
                <c:pt idx="17">
                  <c:v>1.7282326720013196E-2</c:v>
                </c:pt>
                <c:pt idx="18">
                  <c:v>2.6657141782908653E-2</c:v>
                </c:pt>
                <c:pt idx="19">
                  <c:v>2.7387300048471862E-2</c:v>
                </c:pt>
                <c:pt idx="20">
                  <c:v>4.2122833717905366E-2</c:v>
                </c:pt>
                <c:pt idx="21">
                  <c:v>4.1631409713995593E-2</c:v>
                </c:pt>
                <c:pt idx="22">
                  <c:v>2.9693486590040511E-2</c:v>
                </c:pt>
                <c:pt idx="23">
                  <c:v>4.3107229732423792E-2</c:v>
                </c:pt>
                <c:pt idx="24">
                  <c:v>2.8422107674684217E-2</c:v>
                </c:pt>
                <c:pt idx="25">
                  <c:v>3.0771648593431435E-2</c:v>
                </c:pt>
                <c:pt idx="26">
                  <c:v>2.7851252528394568E-2</c:v>
                </c:pt>
                <c:pt idx="27">
                  <c:v>4.7506571678922582E-2</c:v>
                </c:pt>
                <c:pt idx="28">
                  <c:v>4.2901859694346338E-2</c:v>
                </c:pt>
                <c:pt idx="29">
                  <c:v>4.404850284582959E-2</c:v>
                </c:pt>
                <c:pt idx="30">
                  <c:v>3.9957378795950849E-2</c:v>
                </c:pt>
                <c:pt idx="31">
                  <c:v>2.7004278599987337E-2</c:v>
                </c:pt>
                <c:pt idx="32">
                  <c:v>3.148717948718089E-2</c:v>
                </c:pt>
                <c:pt idx="33">
                  <c:v>3.8158160857548126E-2</c:v>
                </c:pt>
                <c:pt idx="34">
                  <c:v>5.7872869434355677E-2</c:v>
                </c:pt>
                <c:pt idx="35">
                  <c:v>4.0108520310894152E-2</c:v>
                </c:pt>
                <c:pt idx="36">
                  <c:v>3.3736339158439335E-2</c:v>
                </c:pt>
                <c:pt idx="37">
                  <c:v>5.0711077844311572E-2</c:v>
                </c:pt>
                <c:pt idx="38">
                  <c:v>9.4188743743132811E-2</c:v>
                </c:pt>
                <c:pt idx="39">
                  <c:v>0.1211282456834044</c:v>
                </c:pt>
              </c:numCache>
            </c:numRef>
          </c:xVal>
          <c:yVal>
            <c:numRef>
              <c:f>'22.06.2020_MP'!$Y$2:$Y$41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A0F-4979-890D-77649659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87800"/>
        <c:axId val="376584272"/>
      </c:scatterChart>
      <c:valAx>
        <c:axId val="376587800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NDre2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4272"/>
        <c:crosses val="autoZero"/>
        <c:crossBetween val="midCat"/>
      </c:valAx>
      <c:valAx>
        <c:axId val="37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'22.06.2020_MP'!$Y$1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761135038915392"/>
                  <c:y val="-0.23982071977180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'22.06.2020_MP'!$V$2:$V$41</c:f>
              <c:numCache>
                <c:formatCode>General</c:formatCode>
                <c:ptCount val="40"/>
                <c:pt idx="0">
                  <c:v>-0.46544156376192342</c:v>
                </c:pt>
                <c:pt idx="1">
                  <c:v>-0.42806070589884754</c:v>
                </c:pt>
                <c:pt idx="2">
                  <c:v>-0.46733279969085545</c:v>
                </c:pt>
                <c:pt idx="3">
                  <c:v>-0.44164898454076817</c:v>
                </c:pt>
                <c:pt idx="4">
                  <c:v>-0.40639296536153546</c:v>
                </c:pt>
                <c:pt idx="5">
                  <c:v>-0.56309947192585352</c:v>
                </c:pt>
                <c:pt idx="6">
                  <c:v>-0.39611274474646779</c:v>
                </c:pt>
                <c:pt idx="7">
                  <c:v>-0.36524233730937589</c:v>
                </c:pt>
                <c:pt idx="8">
                  <c:v>-0.41032128986701349</c:v>
                </c:pt>
                <c:pt idx="9">
                  <c:v>-0.48007616898229705</c:v>
                </c:pt>
                <c:pt idx="10">
                  <c:v>-0.54110248347558165</c:v>
                </c:pt>
                <c:pt idx="11">
                  <c:v>-0.47235094223046054</c:v>
                </c:pt>
                <c:pt idx="12">
                  <c:v>-0.50554525535142381</c:v>
                </c:pt>
                <c:pt idx="13">
                  <c:v>-0.41006606279370644</c:v>
                </c:pt>
                <c:pt idx="14">
                  <c:v>-0.48221419060300363</c:v>
                </c:pt>
                <c:pt idx="15">
                  <c:v>-0.35238243134819003</c:v>
                </c:pt>
                <c:pt idx="16">
                  <c:v>-0.39279249629751511</c:v>
                </c:pt>
                <c:pt idx="17">
                  <c:v>-0.43804549061095033</c:v>
                </c:pt>
                <c:pt idx="18">
                  <c:v>-0.44003222449733065</c:v>
                </c:pt>
                <c:pt idx="19">
                  <c:v>-0.46130584192439789</c:v>
                </c:pt>
                <c:pt idx="20">
                  <c:v>-0.47738427485323714</c:v>
                </c:pt>
                <c:pt idx="21">
                  <c:v>-0.42010551832311233</c:v>
                </c:pt>
                <c:pt idx="22">
                  <c:v>-0.43748963229195642</c:v>
                </c:pt>
                <c:pt idx="23">
                  <c:v>-0.42744301512073951</c:v>
                </c:pt>
                <c:pt idx="24">
                  <c:v>-0.46411357749434445</c:v>
                </c:pt>
                <c:pt idx="25">
                  <c:v>-0.50878066318205706</c:v>
                </c:pt>
                <c:pt idx="26">
                  <c:v>-0.49150823827629914</c:v>
                </c:pt>
                <c:pt idx="27">
                  <c:v>-0.45711511489912593</c:v>
                </c:pt>
                <c:pt idx="28">
                  <c:v>-0.48249378194440568</c:v>
                </c:pt>
                <c:pt idx="29">
                  <c:v>-0.47726879861711363</c:v>
                </c:pt>
                <c:pt idx="30">
                  <c:v>-0.4292850452700594</c:v>
                </c:pt>
                <c:pt idx="31">
                  <c:v>-0.46896463187624415</c:v>
                </c:pt>
                <c:pt idx="32">
                  <c:v>-0.4616950878086033</c:v>
                </c:pt>
                <c:pt idx="33">
                  <c:v>-0.43271724500180636</c:v>
                </c:pt>
                <c:pt idx="34">
                  <c:v>-0.42446861924686169</c:v>
                </c:pt>
                <c:pt idx="35">
                  <c:v>-0.48799476611056547</c:v>
                </c:pt>
                <c:pt idx="36">
                  <c:v>-0.45328861465987519</c:v>
                </c:pt>
                <c:pt idx="37">
                  <c:v>-0.44912886059339668</c:v>
                </c:pt>
                <c:pt idx="38">
                  <c:v>-0.43972298796476794</c:v>
                </c:pt>
                <c:pt idx="39">
                  <c:v>-0.3856299613270916</c:v>
                </c:pt>
              </c:numCache>
            </c:numRef>
          </c:xVal>
          <c:yVal>
            <c:numRef>
              <c:f>'22.06.2020_MP'!$Y$2:$Y$41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33-469A-B9F2-47AE9C7A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88584"/>
        <c:axId val="376583880"/>
      </c:scatterChart>
      <c:valAx>
        <c:axId val="376588584"/>
        <c:scaling>
          <c:orientation val="minMax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MNDWI1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3880"/>
        <c:crosses val="autoZero"/>
        <c:crossBetween val="midCat"/>
      </c:valAx>
      <c:valAx>
        <c:axId val="3765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'22.06.2020_MP'!$Z$1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05032865099426"/>
                  <c:y val="-0.14391946052571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'22.06.2020_MP'!$T$2:$T$41</c:f>
              <c:numCache>
                <c:formatCode>General</c:formatCode>
                <c:ptCount val="40"/>
                <c:pt idx="0">
                  <c:v>0.22398246712586128</c:v>
                </c:pt>
                <c:pt idx="1">
                  <c:v>0.29907726984574018</c:v>
                </c:pt>
                <c:pt idx="2">
                  <c:v>0.21354137008142923</c:v>
                </c:pt>
                <c:pt idx="3">
                  <c:v>0.20533639662689623</c:v>
                </c:pt>
                <c:pt idx="4">
                  <c:v>0.22614567190613191</c:v>
                </c:pt>
                <c:pt idx="5">
                  <c:v>0.21145117073390091</c:v>
                </c:pt>
                <c:pt idx="6">
                  <c:v>0.24426760183436785</c:v>
                </c:pt>
                <c:pt idx="7">
                  <c:v>0.21901747824210746</c:v>
                </c:pt>
                <c:pt idx="8">
                  <c:v>0.21754942993216814</c:v>
                </c:pt>
                <c:pt idx="9">
                  <c:v>0.20780735107731352</c:v>
                </c:pt>
                <c:pt idx="10">
                  <c:v>0.2490613266583227</c:v>
                </c:pt>
                <c:pt idx="11">
                  <c:v>0.21902676883272046</c:v>
                </c:pt>
                <c:pt idx="12">
                  <c:v>0.20930232558139558</c:v>
                </c:pt>
                <c:pt idx="13">
                  <c:v>0.22633830022075044</c:v>
                </c:pt>
                <c:pt idx="14">
                  <c:v>0.2251955307262575</c:v>
                </c:pt>
                <c:pt idx="15">
                  <c:v>0.25116976738979652</c:v>
                </c:pt>
                <c:pt idx="16">
                  <c:v>0.25574704031170309</c:v>
                </c:pt>
                <c:pt idx="17">
                  <c:v>0.1716636452377629</c:v>
                </c:pt>
                <c:pt idx="18">
                  <c:v>0.17295225815694112</c:v>
                </c:pt>
                <c:pt idx="19">
                  <c:v>0.18444156042446022</c:v>
                </c:pt>
                <c:pt idx="20">
                  <c:v>0.23751912112362536</c:v>
                </c:pt>
                <c:pt idx="21">
                  <c:v>0.21423609255597709</c:v>
                </c:pt>
                <c:pt idx="22">
                  <c:v>0.20943179080908828</c:v>
                </c:pt>
                <c:pt idx="23">
                  <c:v>0.21089930647667293</c:v>
                </c:pt>
                <c:pt idx="24">
                  <c:v>0.2034122965027361</c:v>
                </c:pt>
                <c:pt idx="25">
                  <c:v>0.22021534241778612</c:v>
                </c:pt>
                <c:pt idx="26">
                  <c:v>0.2020500805388768</c:v>
                </c:pt>
                <c:pt idx="27">
                  <c:v>0.23763510128122661</c:v>
                </c:pt>
                <c:pt idx="28">
                  <c:v>0.22400789046182421</c:v>
                </c:pt>
                <c:pt idx="29">
                  <c:v>0.22263670801885596</c:v>
                </c:pt>
                <c:pt idx="30">
                  <c:v>0.22037994227025745</c:v>
                </c:pt>
                <c:pt idx="31">
                  <c:v>0.19758239556549795</c:v>
                </c:pt>
                <c:pt idx="32">
                  <c:v>0.21738078532891347</c:v>
                </c:pt>
                <c:pt idx="33">
                  <c:v>0.21464258262874825</c:v>
                </c:pt>
                <c:pt idx="34">
                  <c:v>0.24742618642757977</c:v>
                </c:pt>
                <c:pt idx="35">
                  <c:v>0.22294582236386321</c:v>
                </c:pt>
                <c:pt idx="36">
                  <c:v>0.20941704035874437</c:v>
                </c:pt>
                <c:pt idx="37">
                  <c:v>0.2561196136373653</c:v>
                </c:pt>
                <c:pt idx="38">
                  <c:v>0.34426702023404587</c:v>
                </c:pt>
                <c:pt idx="39">
                  <c:v>0.35960466294982218</c:v>
                </c:pt>
              </c:numCache>
            </c:numRef>
          </c:xVal>
          <c:yVal>
            <c:numRef>
              <c:f>'22.06.2020_MP'!$Z$2:$Z$41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81-4675-B5C8-1DC1EA3A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88976"/>
        <c:axId val="376583488"/>
      </c:scatterChart>
      <c:valAx>
        <c:axId val="37658897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3488"/>
        <c:crosses val="autoZero"/>
        <c:crossBetween val="midCat"/>
      </c:valAx>
      <c:valAx>
        <c:axId val="3765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Log 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'22.06.2020_MP'!$Z$1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536002301009525"/>
                  <c:y val="-0.27005362186602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'22.06.2020_MP'!$U$2:$U$41</c:f>
              <c:numCache>
                <c:formatCode>General</c:formatCode>
                <c:ptCount val="40"/>
                <c:pt idx="0">
                  <c:v>5.8528207160784794E-2</c:v>
                </c:pt>
                <c:pt idx="1">
                  <c:v>0.11191516801604914</c:v>
                </c:pt>
                <c:pt idx="2">
                  <c:v>3.2456460845209173E-2</c:v>
                </c:pt>
                <c:pt idx="3">
                  <c:v>2.8893037251680607E-2</c:v>
                </c:pt>
                <c:pt idx="4">
                  <c:v>4.6001456664240339E-2</c:v>
                </c:pt>
                <c:pt idx="5">
                  <c:v>3.1694413434938631E-2</c:v>
                </c:pt>
                <c:pt idx="6">
                  <c:v>5.0980667345003977E-2</c:v>
                </c:pt>
                <c:pt idx="7">
                  <c:v>4.776704776704626E-2</c:v>
                </c:pt>
                <c:pt idx="8">
                  <c:v>5.253693769293076E-2</c:v>
                </c:pt>
                <c:pt idx="9">
                  <c:v>3.3870793204198446E-2</c:v>
                </c:pt>
                <c:pt idx="10">
                  <c:v>3.4388003454501423E-2</c:v>
                </c:pt>
                <c:pt idx="11">
                  <c:v>5.0952498327406663E-2</c:v>
                </c:pt>
                <c:pt idx="12">
                  <c:v>2.9810519438091647E-2</c:v>
                </c:pt>
                <c:pt idx="13">
                  <c:v>6.062882283506716E-2</c:v>
                </c:pt>
                <c:pt idx="14">
                  <c:v>4.2053717168720882E-2</c:v>
                </c:pt>
                <c:pt idx="15">
                  <c:v>6.0092802121193271E-2</c:v>
                </c:pt>
                <c:pt idx="16">
                  <c:v>7.6471139723116505E-2</c:v>
                </c:pt>
                <c:pt idx="17">
                  <c:v>1.7282326720013196E-2</c:v>
                </c:pt>
                <c:pt idx="18">
                  <c:v>2.6657141782908653E-2</c:v>
                </c:pt>
                <c:pt idx="19">
                  <c:v>2.7387300048471862E-2</c:v>
                </c:pt>
                <c:pt idx="20">
                  <c:v>4.2122833717905366E-2</c:v>
                </c:pt>
                <c:pt idx="21">
                  <c:v>4.1631409713995593E-2</c:v>
                </c:pt>
                <c:pt idx="22">
                  <c:v>2.9693486590040511E-2</c:v>
                </c:pt>
                <c:pt idx="23">
                  <c:v>4.3107229732423792E-2</c:v>
                </c:pt>
                <c:pt idx="24">
                  <c:v>2.8422107674684217E-2</c:v>
                </c:pt>
                <c:pt idx="25">
                  <c:v>3.0771648593431435E-2</c:v>
                </c:pt>
                <c:pt idx="26">
                  <c:v>2.7851252528394568E-2</c:v>
                </c:pt>
                <c:pt idx="27">
                  <c:v>4.7506571678922582E-2</c:v>
                </c:pt>
                <c:pt idx="28">
                  <c:v>4.2901859694346338E-2</c:v>
                </c:pt>
                <c:pt idx="29">
                  <c:v>4.404850284582959E-2</c:v>
                </c:pt>
                <c:pt idx="30">
                  <c:v>3.9957378795950849E-2</c:v>
                </c:pt>
                <c:pt idx="31">
                  <c:v>2.7004278599987337E-2</c:v>
                </c:pt>
                <c:pt idx="32">
                  <c:v>3.148717948718089E-2</c:v>
                </c:pt>
                <c:pt idx="33">
                  <c:v>3.8158160857548126E-2</c:v>
                </c:pt>
                <c:pt idx="34">
                  <c:v>5.7872869434355677E-2</c:v>
                </c:pt>
                <c:pt idx="35">
                  <c:v>4.0108520310894152E-2</c:v>
                </c:pt>
                <c:pt idx="36">
                  <c:v>3.3736339158439335E-2</c:v>
                </c:pt>
                <c:pt idx="37">
                  <c:v>5.0711077844311572E-2</c:v>
                </c:pt>
                <c:pt idx="38">
                  <c:v>9.4188743743132811E-2</c:v>
                </c:pt>
                <c:pt idx="39">
                  <c:v>0.1211282456834044</c:v>
                </c:pt>
              </c:numCache>
            </c:numRef>
          </c:xVal>
          <c:yVal>
            <c:numRef>
              <c:f>'22.06.2020_MP'!$Z$2:$Z$41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90-4A77-8393-286515A3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86624"/>
        <c:axId val="376582312"/>
      </c:scatterChart>
      <c:valAx>
        <c:axId val="376586624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NDre2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2312"/>
        <c:crosses val="autoZero"/>
        <c:crossBetween val="midCat"/>
      </c:valAx>
      <c:valAx>
        <c:axId val="376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Log 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96281714785649"/>
          <c:y val="5.1342592592592592E-2"/>
          <c:w val="0.75902318460192464"/>
          <c:h val="0.73172098279381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'03.04.2020_EVP'!$Y$1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17453774654007E-2"/>
                  <c:y val="-0.19312481773111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'03.04.2020_EVP'!$V$2:$V$41</c:f>
              <c:numCache>
                <c:formatCode>0.00</c:formatCode>
                <c:ptCount val="40"/>
                <c:pt idx="0">
                  <c:v>-0.35141617579626727</c:v>
                </c:pt>
                <c:pt idx="1">
                  <c:v>-0.3439249902331008</c:v>
                </c:pt>
                <c:pt idx="2">
                  <c:v>-0.36765138875257536</c:v>
                </c:pt>
                <c:pt idx="3">
                  <c:v>-0.35147145960892867</c:v>
                </c:pt>
                <c:pt idx="4">
                  <c:v>-0.33407018513401426</c:v>
                </c:pt>
                <c:pt idx="5">
                  <c:v>-0.40117818732097377</c:v>
                </c:pt>
                <c:pt idx="6">
                  <c:v>-0.33773593742681879</c:v>
                </c:pt>
                <c:pt idx="7">
                  <c:v>-0.31810687615168248</c:v>
                </c:pt>
                <c:pt idx="8">
                  <c:v>-0.36268314700367843</c:v>
                </c:pt>
                <c:pt idx="9">
                  <c:v>-0.45225162081654008</c:v>
                </c:pt>
                <c:pt idx="10">
                  <c:v>-0.42384280627720061</c:v>
                </c:pt>
                <c:pt idx="11">
                  <c:v>-0.39395947737171033</c:v>
                </c:pt>
                <c:pt idx="12">
                  <c:v>-0.37959183673469449</c:v>
                </c:pt>
                <c:pt idx="13">
                  <c:v>-0.33188506783620864</c:v>
                </c:pt>
                <c:pt idx="14">
                  <c:v>-0.43900986167185146</c:v>
                </c:pt>
                <c:pt idx="15">
                  <c:v>-0.36715875539404924</c:v>
                </c:pt>
                <c:pt idx="16">
                  <c:v>-0.37208518920537581</c:v>
                </c:pt>
                <c:pt idx="17">
                  <c:v>-0.41941400781966598</c:v>
                </c:pt>
                <c:pt idx="18">
                  <c:v>-0.4270248795749107</c:v>
                </c:pt>
                <c:pt idx="19">
                  <c:v>-0.42562399952570168</c:v>
                </c:pt>
                <c:pt idx="20">
                  <c:v>-0.4664049524384713</c:v>
                </c:pt>
                <c:pt idx="21">
                  <c:v>-0.42730012918042282</c:v>
                </c:pt>
                <c:pt idx="22">
                  <c:v>-0.42102853654814676</c:v>
                </c:pt>
                <c:pt idx="23">
                  <c:v>-0.34827087734904871</c:v>
                </c:pt>
                <c:pt idx="24">
                  <c:v>-0.41462847847557127</c:v>
                </c:pt>
                <c:pt idx="25">
                  <c:v>-0.41898488957768126</c:v>
                </c:pt>
                <c:pt idx="26">
                  <c:v>-0.43117920299894047</c:v>
                </c:pt>
                <c:pt idx="27">
                  <c:v>-0.38627559490868707</c:v>
                </c:pt>
                <c:pt idx="28">
                  <c:v>-0.42765957446808639</c:v>
                </c:pt>
                <c:pt idx="29">
                  <c:v>-0.42863538013877628</c:v>
                </c:pt>
                <c:pt idx="30">
                  <c:v>-0.35506619652717847</c:v>
                </c:pt>
                <c:pt idx="31">
                  <c:v>-0.36963307206769774</c:v>
                </c:pt>
                <c:pt idx="32">
                  <c:v>-0.42384653547213519</c:v>
                </c:pt>
                <c:pt idx="33">
                  <c:v>-0.42385152033697576</c:v>
                </c:pt>
                <c:pt idx="34">
                  <c:v>-0.40289497153049247</c:v>
                </c:pt>
                <c:pt idx="35">
                  <c:v>-0.42885073623755071</c:v>
                </c:pt>
                <c:pt idx="36">
                  <c:v>-0.42528907124207221</c:v>
                </c:pt>
                <c:pt idx="37">
                  <c:v>-0.48268955650930029</c:v>
                </c:pt>
                <c:pt idx="38">
                  <c:v>-0.49289134438305793</c:v>
                </c:pt>
                <c:pt idx="39">
                  <c:v>-0.39285588100201352</c:v>
                </c:pt>
              </c:numCache>
            </c:numRef>
          </c:xVal>
          <c:yVal>
            <c:numRef>
              <c:f>'03.04.2020_EVP'!$Y$2:$Y$41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0480"/>
        <c:axId val="372831656"/>
      </c:scatterChart>
      <c:valAx>
        <c:axId val="37283048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MNDWI1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831656"/>
        <c:crossesAt val="0"/>
        <c:crossBetween val="midCat"/>
      </c:valAx>
      <c:valAx>
        <c:axId val="3728316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layout>
            <c:manualLayout>
              <c:xMode val="edge"/>
              <c:yMode val="edge"/>
              <c:x val="3.4319335083114633E-2"/>
              <c:y val="0.25520086030912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83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'22.06.2020_MP'!$Z$1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29618677266489"/>
                  <c:y val="-0.22089367123289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aiandra GD" panose="020E0502030308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'22.06.2020_MP'!$V$2:$V$41</c:f>
              <c:numCache>
                <c:formatCode>General</c:formatCode>
                <c:ptCount val="40"/>
                <c:pt idx="0">
                  <c:v>-0.46544156376192342</c:v>
                </c:pt>
                <c:pt idx="1">
                  <c:v>-0.42806070589884754</c:v>
                </c:pt>
                <c:pt idx="2">
                  <c:v>-0.46733279969085545</c:v>
                </c:pt>
                <c:pt idx="3">
                  <c:v>-0.44164898454076817</c:v>
                </c:pt>
                <c:pt idx="4">
                  <c:v>-0.40639296536153546</c:v>
                </c:pt>
                <c:pt idx="5">
                  <c:v>-0.56309947192585352</c:v>
                </c:pt>
                <c:pt idx="6">
                  <c:v>-0.39611274474646779</c:v>
                </c:pt>
                <c:pt idx="7">
                  <c:v>-0.36524233730937589</c:v>
                </c:pt>
                <c:pt idx="8">
                  <c:v>-0.41032128986701349</c:v>
                </c:pt>
                <c:pt idx="9">
                  <c:v>-0.48007616898229705</c:v>
                </c:pt>
                <c:pt idx="10">
                  <c:v>-0.54110248347558165</c:v>
                </c:pt>
                <c:pt idx="11">
                  <c:v>-0.47235094223046054</c:v>
                </c:pt>
                <c:pt idx="12">
                  <c:v>-0.50554525535142381</c:v>
                </c:pt>
                <c:pt idx="13">
                  <c:v>-0.41006606279370644</c:v>
                </c:pt>
                <c:pt idx="14">
                  <c:v>-0.48221419060300363</c:v>
                </c:pt>
                <c:pt idx="15">
                  <c:v>-0.35238243134819003</c:v>
                </c:pt>
                <c:pt idx="16">
                  <c:v>-0.39279249629751511</c:v>
                </c:pt>
                <c:pt idx="17">
                  <c:v>-0.43804549061095033</c:v>
                </c:pt>
                <c:pt idx="18">
                  <c:v>-0.44003222449733065</c:v>
                </c:pt>
                <c:pt idx="19">
                  <c:v>-0.46130584192439789</c:v>
                </c:pt>
                <c:pt idx="20">
                  <c:v>-0.47738427485323714</c:v>
                </c:pt>
                <c:pt idx="21">
                  <c:v>-0.42010551832311233</c:v>
                </c:pt>
                <c:pt idx="22">
                  <c:v>-0.43748963229195642</c:v>
                </c:pt>
                <c:pt idx="23">
                  <c:v>-0.42744301512073951</c:v>
                </c:pt>
                <c:pt idx="24">
                  <c:v>-0.46411357749434445</c:v>
                </c:pt>
                <c:pt idx="25">
                  <c:v>-0.50878066318205706</c:v>
                </c:pt>
                <c:pt idx="26">
                  <c:v>-0.49150823827629914</c:v>
                </c:pt>
                <c:pt idx="27">
                  <c:v>-0.45711511489912593</c:v>
                </c:pt>
                <c:pt idx="28">
                  <c:v>-0.48249378194440568</c:v>
                </c:pt>
                <c:pt idx="29">
                  <c:v>-0.47726879861711363</c:v>
                </c:pt>
                <c:pt idx="30">
                  <c:v>-0.4292850452700594</c:v>
                </c:pt>
                <c:pt idx="31">
                  <c:v>-0.46896463187624415</c:v>
                </c:pt>
                <c:pt idx="32">
                  <c:v>-0.4616950878086033</c:v>
                </c:pt>
                <c:pt idx="33">
                  <c:v>-0.43271724500180636</c:v>
                </c:pt>
                <c:pt idx="34">
                  <c:v>-0.42446861924686169</c:v>
                </c:pt>
                <c:pt idx="35">
                  <c:v>-0.48799476611056547</c:v>
                </c:pt>
                <c:pt idx="36">
                  <c:v>-0.45328861465987519</c:v>
                </c:pt>
                <c:pt idx="37">
                  <c:v>-0.44912886059339668</c:v>
                </c:pt>
                <c:pt idx="38">
                  <c:v>-0.43972298796476794</c:v>
                </c:pt>
                <c:pt idx="39">
                  <c:v>-0.3856299613270916</c:v>
                </c:pt>
              </c:numCache>
            </c:numRef>
          </c:xVal>
          <c:yVal>
            <c:numRef>
              <c:f>'22.06.2020_MP'!$Z$2:$Z$41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AC-483B-B301-02875FB4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85840"/>
        <c:axId val="376586232"/>
      </c:scatterChart>
      <c:valAx>
        <c:axId val="376585840"/>
        <c:scaling>
          <c:orientation val="minMax"/>
          <c:max val="-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MNDWI1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6232"/>
        <c:crosses val="autoZero"/>
        <c:crossBetween val="midCat"/>
      </c:valAx>
      <c:valAx>
        <c:axId val="3765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/>
                  <a:t>Log 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3765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Maiandra GD" panose="020E0502030308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'22.06.2020_MP'!$AB$1</c:f>
              <c:strCache>
                <c:ptCount val="1"/>
                <c:pt idx="0">
                  <c:v>residual_NDVI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'22.06.2020_MP'!$AB$2:$AB$41</c:f>
              <c:numCache>
                <c:formatCode>0.00</c:formatCode>
                <c:ptCount val="40"/>
                <c:pt idx="0">
                  <c:v>-0.84831940696560015</c:v>
                </c:pt>
                <c:pt idx="1">
                  <c:v>-0.6338123200000001</c:v>
                </c:pt>
                <c:pt idx="2">
                  <c:v>-1.1582684330344</c:v>
                </c:pt>
                <c:pt idx="3">
                  <c:v>-1.3260223469656001</c:v>
                </c:pt>
                <c:pt idx="4">
                  <c:v>-1.1497039930343997</c:v>
                </c:pt>
                <c:pt idx="5">
                  <c:v>-0.80401748696560005</c:v>
                </c:pt>
                <c:pt idx="6">
                  <c:v>-1.0192494869655999</c:v>
                </c:pt>
                <c:pt idx="7">
                  <c:v>-1.0058796930344001</c:v>
                </c:pt>
                <c:pt idx="8">
                  <c:v>-0.91497406696560013</c:v>
                </c:pt>
                <c:pt idx="9">
                  <c:v>-1.1367975469656</c:v>
                </c:pt>
                <c:pt idx="10">
                  <c:v>-1.1818094330344</c:v>
                </c:pt>
                <c:pt idx="11">
                  <c:v>-0.91424168000000017</c:v>
                </c:pt>
                <c:pt idx="12">
                  <c:v>-1.0493446</c:v>
                </c:pt>
                <c:pt idx="13">
                  <c:v>-0.83528591303440014</c:v>
                </c:pt>
                <c:pt idx="14">
                  <c:v>-1.2140269730344</c:v>
                </c:pt>
                <c:pt idx="15">
                  <c:v>-1.2721171930344</c:v>
                </c:pt>
                <c:pt idx="16">
                  <c:v>-1.14577302</c:v>
                </c:pt>
                <c:pt idx="17">
                  <c:v>-1.0233523469656001</c:v>
                </c:pt>
                <c:pt idx="18">
                  <c:v>-1.0413556069655998</c:v>
                </c:pt>
                <c:pt idx="19">
                  <c:v>-0.95260977303439986</c:v>
                </c:pt>
                <c:pt idx="20">
                  <c:v>-1.1716755930344003</c:v>
                </c:pt>
                <c:pt idx="21">
                  <c:v>-1.1813012469656001</c:v>
                </c:pt>
                <c:pt idx="22">
                  <c:v>-1.1121206000000001</c:v>
                </c:pt>
                <c:pt idx="23">
                  <c:v>-0.94264034696560006</c:v>
                </c:pt>
                <c:pt idx="24">
                  <c:v>-0.95190727999999991</c:v>
                </c:pt>
                <c:pt idx="25">
                  <c:v>-1.1918760130343999</c:v>
                </c:pt>
                <c:pt idx="26">
                  <c:v>-1.2238544069656003</c:v>
                </c:pt>
                <c:pt idx="27">
                  <c:v>-1.18951444</c:v>
                </c:pt>
                <c:pt idx="28">
                  <c:v>-1.2538598400000001</c:v>
                </c:pt>
                <c:pt idx="29">
                  <c:v>-1.1878777799999998</c:v>
                </c:pt>
                <c:pt idx="30">
                  <c:v>-0.83658627303439981</c:v>
                </c:pt>
                <c:pt idx="31">
                  <c:v>-1.0206171069656</c:v>
                </c:pt>
                <c:pt idx="32">
                  <c:v>-1.1091237930343998</c:v>
                </c:pt>
                <c:pt idx="33">
                  <c:v>-1.1159319999999999</c:v>
                </c:pt>
                <c:pt idx="34">
                  <c:v>-1.1018970799999999</c:v>
                </c:pt>
                <c:pt idx="35">
                  <c:v>-0.97757818000000007</c:v>
                </c:pt>
                <c:pt idx="36">
                  <c:v>-1.1243693930344003</c:v>
                </c:pt>
                <c:pt idx="37">
                  <c:v>-1.3007998469656001</c:v>
                </c:pt>
                <c:pt idx="38">
                  <c:v>-1.4184002200000001</c:v>
                </c:pt>
                <c:pt idx="39">
                  <c:v>-1.1552417330343998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81920"/>
        <c:axId val="376582704"/>
      </c:scatterChart>
      <c:valAx>
        <c:axId val="3765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82704"/>
        <c:crosses val="autoZero"/>
        <c:crossBetween val="midCat"/>
      </c:valAx>
      <c:valAx>
        <c:axId val="376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Composite!$V$2</c:f>
              <c:strCache>
                <c:ptCount val="1"/>
                <c:pt idx="0">
                  <c:v>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467921614089222"/>
                  <c:y val="-7.8439815162577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Composite!$N$3:$N$42</c:f>
              <c:numCache>
                <c:formatCode>General</c:formatCode>
                <c:ptCount val="40"/>
                <c:pt idx="0">
                  <c:v>1.9393552990078005</c:v>
                </c:pt>
                <c:pt idx="1">
                  <c:v>1.980714146859611</c:v>
                </c:pt>
                <c:pt idx="2">
                  <c:v>2.5825695345200184</c:v>
                </c:pt>
                <c:pt idx="3">
                  <c:v>2.672181755188503</c:v>
                </c:pt>
                <c:pt idx="4">
                  <c:v>2.3953204630349778</c:v>
                </c:pt>
                <c:pt idx="5">
                  <c:v>2.3143749426538287</c:v>
                </c:pt>
                <c:pt idx="6">
                  <c:v>2.4721622632664344</c:v>
                </c:pt>
                <c:pt idx="7">
                  <c:v>2.2329451893495977</c:v>
                </c:pt>
                <c:pt idx="8">
                  <c:v>2.1588894284689619</c:v>
                </c:pt>
                <c:pt idx="9">
                  <c:v>2.8285295728317061</c:v>
                </c:pt>
                <c:pt idx="10">
                  <c:v>2.9583846456672931</c:v>
                </c:pt>
                <c:pt idx="11">
                  <c:v>2.1681610105559939</c:v>
                </c:pt>
                <c:pt idx="12">
                  <c:v>2.5108196928407605</c:v>
                </c:pt>
                <c:pt idx="13">
                  <c:v>1.7798302162993676</c:v>
                </c:pt>
                <c:pt idx="14">
                  <c:v>2.918028489893465</c:v>
                </c:pt>
                <c:pt idx="15">
                  <c:v>2.6813009338384011</c:v>
                </c:pt>
                <c:pt idx="16">
                  <c:v>2.4009674789698376</c:v>
                </c:pt>
                <c:pt idx="17">
                  <c:v>2.4947049592437844</c:v>
                </c:pt>
                <c:pt idx="18">
                  <c:v>2.6473573959413934</c:v>
                </c:pt>
                <c:pt idx="19">
                  <c:v>2.6037361292494499</c:v>
                </c:pt>
                <c:pt idx="20">
                  <c:v>2.9378235432857944</c:v>
                </c:pt>
                <c:pt idx="21">
                  <c:v>2.8735609280957894</c:v>
                </c:pt>
                <c:pt idx="22">
                  <c:v>2.9003988148536055</c:v>
                </c:pt>
                <c:pt idx="23">
                  <c:v>2.2594863859319174</c:v>
                </c:pt>
                <c:pt idx="24">
                  <c:v>2.4929354190329724</c:v>
                </c:pt>
                <c:pt idx="25">
                  <c:v>2.8337734344464849</c:v>
                </c:pt>
                <c:pt idx="26">
                  <c:v>2.8453366513405323</c:v>
                </c:pt>
                <c:pt idx="27">
                  <c:v>2.6843222856848263</c:v>
                </c:pt>
                <c:pt idx="28">
                  <c:v>2.7615366435844018</c:v>
                </c:pt>
                <c:pt idx="29">
                  <c:v>2.8216822626692086</c:v>
                </c:pt>
                <c:pt idx="30">
                  <c:v>2.6023274946745603</c:v>
                </c:pt>
                <c:pt idx="31">
                  <c:v>2.6392705183193796</c:v>
                </c:pt>
                <c:pt idx="32">
                  <c:v>2.9511483649530534</c:v>
                </c:pt>
                <c:pt idx="33">
                  <c:v>2.8162574705551751</c:v>
                </c:pt>
                <c:pt idx="34">
                  <c:v>2.8093147593319343</c:v>
                </c:pt>
                <c:pt idx="35">
                  <c:v>2.6159888869077519</c:v>
                </c:pt>
                <c:pt idx="36">
                  <c:v>2.8378402413450066</c:v>
                </c:pt>
                <c:pt idx="37">
                  <c:v>3.0326559433200075</c:v>
                </c:pt>
                <c:pt idx="38">
                  <c:v>3.1163096306186553</c:v>
                </c:pt>
                <c:pt idx="39">
                  <c:v>2.6123675963119251</c:v>
                </c:pt>
              </c:numCache>
            </c:numRef>
          </c:xVal>
          <c:yVal>
            <c:numRef>
              <c:f>Composite!$V$3:$V$42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23-4F5F-890A-8B9CF56C0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87408"/>
        <c:axId val="485022840"/>
      </c:scatterChart>
      <c:valAx>
        <c:axId val="37658740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2840"/>
        <c:crosses val="autoZero"/>
        <c:crossBetween val="midCat"/>
      </c:valAx>
      <c:valAx>
        <c:axId val="4850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5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Composite!$V$2</c:f>
              <c:strCache>
                <c:ptCount val="1"/>
                <c:pt idx="0">
                  <c:v>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666450105201589"/>
                  <c:y val="-4.3125617062203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Composite!$O$3:$O$42</c:f>
              <c:numCache>
                <c:formatCode>General</c:formatCode>
                <c:ptCount val="40"/>
                <c:pt idx="0">
                  <c:v>0.99640235036626879</c:v>
                </c:pt>
                <c:pt idx="1">
                  <c:v>0.8701405785941505</c:v>
                </c:pt>
                <c:pt idx="2">
                  <c:v>1.5495565543859018</c:v>
                </c:pt>
                <c:pt idx="3">
                  <c:v>1.6334947541835854</c:v>
                </c:pt>
                <c:pt idx="4">
                  <c:v>1.4204592181292088</c:v>
                </c:pt>
                <c:pt idx="5">
                  <c:v>1.2845442659376525</c:v>
                </c:pt>
                <c:pt idx="6">
                  <c:v>1.3564946087282672</c:v>
                </c:pt>
                <c:pt idx="7">
                  <c:v>1.1676639338997494</c:v>
                </c:pt>
                <c:pt idx="8">
                  <c:v>1.0537020785114357</c:v>
                </c:pt>
                <c:pt idx="9">
                  <c:v>1.8092419387115803</c:v>
                </c:pt>
                <c:pt idx="10">
                  <c:v>1.9362438573212009</c:v>
                </c:pt>
                <c:pt idx="11">
                  <c:v>1.1439771272118398</c:v>
                </c:pt>
                <c:pt idx="12">
                  <c:v>1.3933901420994081</c:v>
                </c:pt>
                <c:pt idx="13">
                  <c:v>0.82729413434412125</c:v>
                </c:pt>
                <c:pt idx="14">
                  <c:v>1.919948714270455</c:v>
                </c:pt>
                <c:pt idx="15">
                  <c:v>1.6702836067800437</c:v>
                </c:pt>
                <c:pt idx="16">
                  <c:v>1.4172687303397515</c:v>
                </c:pt>
                <c:pt idx="17">
                  <c:v>1.5149614444041239</c:v>
                </c:pt>
                <c:pt idx="18">
                  <c:v>1.6771252351200705</c:v>
                </c:pt>
                <c:pt idx="19">
                  <c:v>1.6233457842163179</c:v>
                </c:pt>
                <c:pt idx="20">
                  <c:v>1.9413102288822057</c:v>
                </c:pt>
                <c:pt idx="21">
                  <c:v>1.8821460998348374</c:v>
                </c:pt>
                <c:pt idx="22">
                  <c:v>1.9149431235797001</c:v>
                </c:pt>
                <c:pt idx="23">
                  <c:v>1.1900661916234985</c:v>
                </c:pt>
                <c:pt idx="24">
                  <c:v>1.4066316892247588</c:v>
                </c:pt>
                <c:pt idx="25">
                  <c:v>1.7781639090836787</c:v>
                </c:pt>
                <c:pt idx="26">
                  <c:v>1.8329914713000619</c:v>
                </c:pt>
                <c:pt idx="27">
                  <c:v>1.5968758657280726</c:v>
                </c:pt>
                <c:pt idx="28">
                  <c:v>1.7544958795591812</c:v>
                </c:pt>
                <c:pt idx="29">
                  <c:v>1.7939118118488886</c:v>
                </c:pt>
                <c:pt idx="30">
                  <c:v>1.525007810830211</c:v>
                </c:pt>
                <c:pt idx="31">
                  <c:v>1.5445443759204951</c:v>
                </c:pt>
                <c:pt idx="32">
                  <c:v>1.9486841185216679</c:v>
                </c:pt>
                <c:pt idx="33">
                  <c:v>1.7870206222734268</c:v>
                </c:pt>
                <c:pt idx="34">
                  <c:v>1.7782096497067323</c:v>
                </c:pt>
                <c:pt idx="35">
                  <c:v>1.5449519952799142</c:v>
                </c:pt>
                <c:pt idx="36">
                  <c:v>1.8294549431590916</c:v>
                </c:pt>
                <c:pt idx="37">
                  <c:v>2.0698827815124421</c:v>
                </c:pt>
                <c:pt idx="38">
                  <c:v>2.1213807986978468</c:v>
                </c:pt>
                <c:pt idx="39">
                  <c:v>1.6122650640331115</c:v>
                </c:pt>
              </c:numCache>
            </c:numRef>
          </c:xVal>
          <c:yVal>
            <c:numRef>
              <c:f>Composite!$V$3:$V$42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BC-4EA7-8C94-AD97BD25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2056"/>
        <c:axId val="485019704"/>
      </c:scatterChart>
      <c:valAx>
        <c:axId val="485022056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NDre1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19704"/>
        <c:crosses val="autoZero"/>
        <c:crossBetween val="midCat"/>
      </c:valAx>
      <c:valAx>
        <c:axId val="48501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Composite!$V$2</c:f>
              <c:strCache>
                <c:ptCount val="1"/>
                <c:pt idx="0">
                  <c:v>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3377510832064"/>
                  <c:y val="-0.439885925592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Composite!$P$3:$P$42</c:f>
              <c:numCache>
                <c:formatCode>General</c:formatCode>
                <c:ptCount val="40"/>
                <c:pt idx="0">
                  <c:v>-1.6920527023238694</c:v>
                </c:pt>
                <c:pt idx="1">
                  <c:v>-1.5003818247857843</c:v>
                </c:pt>
                <c:pt idx="2">
                  <c:v>-1.7567821160802566</c:v>
                </c:pt>
                <c:pt idx="3">
                  <c:v>-1.7385826226307262</c:v>
                </c:pt>
                <c:pt idx="4">
                  <c:v>-1.6367304900368269</c:v>
                </c:pt>
                <c:pt idx="5">
                  <c:v>-1.8533124747563332</c:v>
                </c:pt>
                <c:pt idx="6">
                  <c:v>-1.5637324693706665</c:v>
                </c:pt>
                <c:pt idx="7">
                  <c:v>-1.4057583534057554</c:v>
                </c:pt>
                <c:pt idx="8">
                  <c:v>-1.5908370998795516</c:v>
                </c:pt>
                <c:pt idx="9">
                  <c:v>-1.9541301152504913</c:v>
                </c:pt>
                <c:pt idx="10">
                  <c:v>-2.0521276420065191</c:v>
                </c:pt>
                <c:pt idx="11">
                  <c:v>-1.7043377756091664</c:v>
                </c:pt>
                <c:pt idx="12">
                  <c:v>-1.7204251944352902</c:v>
                </c:pt>
                <c:pt idx="13">
                  <c:v>-1.4882241860164267</c:v>
                </c:pt>
                <c:pt idx="14">
                  <c:v>-2.0089461782883649</c:v>
                </c:pt>
                <c:pt idx="15">
                  <c:v>-1.7398982259392626</c:v>
                </c:pt>
                <c:pt idx="16">
                  <c:v>-1.6688233819841676</c:v>
                </c:pt>
                <c:pt idx="17">
                  <c:v>-1.8037597435311858</c:v>
                </c:pt>
                <c:pt idx="18">
                  <c:v>-1.8420916852637439</c:v>
                </c:pt>
                <c:pt idx="19">
                  <c:v>-1.8682703697124909</c:v>
                </c:pt>
                <c:pt idx="20">
                  <c:v>-2.0494868372601807</c:v>
                </c:pt>
                <c:pt idx="21">
                  <c:v>-1.9295943677592557</c:v>
                </c:pt>
                <c:pt idx="22">
                  <c:v>-1.9426463383244892</c:v>
                </c:pt>
                <c:pt idx="23">
                  <c:v>-1.6035559851421586</c:v>
                </c:pt>
                <c:pt idx="24">
                  <c:v>-1.8041144636715574</c:v>
                </c:pt>
                <c:pt idx="25">
                  <c:v>-1.9701955757408727</c:v>
                </c:pt>
                <c:pt idx="26">
                  <c:v>-1.9805331133974553</c:v>
                </c:pt>
                <c:pt idx="27">
                  <c:v>-1.7640739560371959</c:v>
                </c:pt>
                <c:pt idx="28">
                  <c:v>-1.9144423631832721</c:v>
                </c:pt>
                <c:pt idx="29">
                  <c:v>-1.931566938326305</c:v>
                </c:pt>
                <c:pt idx="30">
                  <c:v>-1.684983247404769</c:v>
                </c:pt>
                <c:pt idx="31">
                  <c:v>-1.7583609936935107</c:v>
                </c:pt>
                <c:pt idx="32">
                  <c:v>-1.918887470210578</c:v>
                </c:pt>
                <c:pt idx="33">
                  <c:v>-1.9272975626543489</c:v>
                </c:pt>
                <c:pt idx="34">
                  <c:v>-1.8510315279241099</c:v>
                </c:pt>
                <c:pt idx="35">
                  <c:v>-1.8844206793837983</c:v>
                </c:pt>
                <c:pt idx="36">
                  <c:v>-1.8681070783590374</c:v>
                </c:pt>
                <c:pt idx="37">
                  <c:v>-2.1049534186157337</c:v>
                </c:pt>
                <c:pt idx="38">
                  <c:v>-2.1228056354964555</c:v>
                </c:pt>
                <c:pt idx="39">
                  <c:v>-1.7635801299200513</c:v>
                </c:pt>
              </c:numCache>
            </c:numRef>
          </c:xVal>
          <c:yVal>
            <c:numRef>
              <c:f>Composite!$V$3:$V$42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46-425A-B5D2-7CF88AC7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5192"/>
        <c:axId val="485020096"/>
      </c:scatterChart>
      <c:valAx>
        <c:axId val="485025192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MNDWI1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0096"/>
        <c:crosses val="autoZero"/>
        <c:crossBetween val="midCat"/>
      </c:valAx>
      <c:valAx>
        <c:axId val="4850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Composite!$V$2</c:f>
              <c:strCache>
                <c:ptCount val="1"/>
                <c:pt idx="0">
                  <c:v>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23577671963298"/>
                  <c:y val="-7.3875306981145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Composite!$Q$3:$Q$42</c:f>
              <c:numCache>
                <c:formatCode>General</c:formatCode>
                <c:ptCount val="40"/>
                <c:pt idx="0">
                  <c:v>0.48483882475195011</c:v>
                </c:pt>
                <c:pt idx="1">
                  <c:v>0.49517853671490275</c:v>
                </c:pt>
                <c:pt idx="2">
                  <c:v>0.64564238363000459</c:v>
                </c:pt>
                <c:pt idx="3">
                  <c:v>0.66804543879712575</c:v>
                </c:pt>
                <c:pt idx="4">
                  <c:v>0.59883011575874445</c:v>
                </c:pt>
                <c:pt idx="5">
                  <c:v>0.57859373566345718</c:v>
                </c:pt>
                <c:pt idx="6">
                  <c:v>0.6180405658166086</c:v>
                </c:pt>
                <c:pt idx="7">
                  <c:v>0.55823629733739943</c:v>
                </c:pt>
                <c:pt idx="8">
                  <c:v>0.53972235711724048</c:v>
                </c:pt>
                <c:pt idx="9">
                  <c:v>0.70713239320792654</c:v>
                </c:pt>
                <c:pt idx="10">
                  <c:v>0.73959616141682327</c:v>
                </c:pt>
                <c:pt idx="11">
                  <c:v>0.54204025263899847</c:v>
                </c:pt>
                <c:pt idx="12">
                  <c:v>0.62770492321019011</c:v>
                </c:pt>
                <c:pt idx="13">
                  <c:v>0.44495755407484189</c:v>
                </c:pt>
                <c:pt idx="14">
                  <c:v>0.72950712247336624</c:v>
                </c:pt>
                <c:pt idx="15">
                  <c:v>0.67032523345960027</c:v>
                </c:pt>
                <c:pt idx="16">
                  <c:v>0.60024186974245941</c:v>
                </c:pt>
                <c:pt idx="17">
                  <c:v>0.62367623981094611</c:v>
                </c:pt>
                <c:pt idx="18">
                  <c:v>0.66183934898534835</c:v>
                </c:pt>
                <c:pt idx="19">
                  <c:v>0.65093403231236246</c:v>
                </c:pt>
                <c:pt idx="20">
                  <c:v>0.73445588582144861</c:v>
                </c:pt>
                <c:pt idx="21">
                  <c:v>0.71839023202394736</c:v>
                </c:pt>
                <c:pt idx="22">
                  <c:v>0.72509970371340138</c:v>
                </c:pt>
                <c:pt idx="23">
                  <c:v>0.56487159648297935</c:v>
                </c:pt>
                <c:pt idx="24">
                  <c:v>0.62323385475824311</c:v>
                </c:pt>
                <c:pt idx="25">
                  <c:v>0.70844335861162122</c:v>
                </c:pt>
                <c:pt idx="26">
                  <c:v>0.71133416283513307</c:v>
                </c:pt>
                <c:pt idx="27">
                  <c:v>0.67108057142120658</c:v>
                </c:pt>
                <c:pt idx="28">
                  <c:v>0.69038416089610044</c:v>
                </c:pt>
                <c:pt idx="29">
                  <c:v>0.70542056566730216</c:v>
                </c:pt>
                <c:pt idx="30">
                  <c:v>0.65058187366864006</c:v>
                </c:pt>
                <c:pt idx="31">
                  <c:v>0.65981762957984491</c:v>
                </c:pt>
                <c:pt idx="32">
                  <c:v>0.73778709123826336</c:v>
                </c:pt>
                <c:pt idx="33">
                  <c:v>0.70406436763879376</c:v>
                </c:pt>
                <c:pt idx="34">
                  <c:v>0.70232868983298358</c:v>
                </c:pt>
                <c:pt idx="35">
                  <c:v>0.65399722172693797</c:v>
                </c:pt>
                <c:pt idx="36">
                  <c:v>0.70946006033625164</c:v>
                </c:pt>
                <c:pt idx="37">
                  <c:v>0.75816398583000189</c:v>
                </c:pt>
                <c:pt idx="38">
                  <c:v>0.77907740765466382</c:v>
                </c:pt>
                <c:pt idx="39">
                  <c:v>0.65309189907798126</c:v>
                </c:pt>
              </c:numCache>
            </c:numRef>
          </c:xVal>
          <c:yVal>
            <c:numRef>
              <c:f>Composite!$V$3:$V$42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E78-497D-B9C3-4903FCE95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1272"/>
        <c:axId val="485021664"/>
      </c:scatterChart>
      <c:valAx>
        <c:axId val="485021272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1664"/>
        <c:crosses val="autoZero"/>
        <c:crossBetween val="midCat"/>
      </c:valAx>
      <c:valAx>
        <c:axId val="4850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Composite!$V$2</c:f>
              <c:strCache>
                <c:ptCount val="1"/>
                <c:pt idx="0">
                  <c:v>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57427053351377"/>
                  <c:y val="-6.1383649787930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Composite!$R$3:$R$42</c:f>
              <c:numCache>
                <c:formatCode>General</c:formatCode>
                <c:ptCount val="40"/>
                <c:pt idx="0">
                  <c:v>0.2491005875915672</c:v>
                </c:pt>
                <c:pt idx="1">
                  <c:v>0.21753514464853763</c:v>
                </c:pt>
                <c:pt idx="2">
                  <c:v>0.38738913859647545</c:v>
                </c:pt>
                <c:pt idx="3">
                  <c:v>0.40837368854589634</c:v>
                </c:pt>
                <c:pt idx="4">
                  <c:v>0.35511480453230221</c:v>
                </c:pt>
                <c:pt idx="5">
                  <c:v>0.32113606648441312</c:v>
                </c:pt>
                <c:pt idx="6">
                  <c:v>0.3391236521820668</c:v>
                </c:pt>
                <c:pt idx="7">
                  <c:v>0.29191598347493736</c:v>
                </c:pt>
                <c:pt idx="8">
                  <c:v>0.26342551962785893</c:v>
                </c:pt>
                <c:pt idx="9">
                  <c:v>0.45231048467789509</c:v>
                </c:pt>
                <c:pt idx="10">
                  <c:v>0.48406096433030021</c:v>
                </c:pt>
                <c:pt idx="11">
                  <c:v>0.28599428180295994</c:v>
                </c:pt>
                <c:pt idx="12">
                  <c:v>0.34834753552485204</c:v>
                </c:pt>
                <c:pt idx="13">
                  <c:v>0.20682353358603031</c:v>
                </c:pt>
                <c:pt idx="14">
                  <c:v>0.47998717856761375</c:v>
                </c:pt>
                <c:pt idx="15">
                  <c:v>0.41757090169501093</c:v>
                </c:pt>
                <c:pt idx="16">
                  <c:v>0.35431718258493788</c:v>
                </c:pt>
                <c:pt idx="17">
                  <c:v>0.37874036110103099</c:v>
                </c:pt>
                <c:pt idx="18">
                  <c:v>0.41928130878001763</c:v>
                </c:pt>
                <c:pt idx="19">
                  <c:v>0.40583644605407948</c:v>
                </c:pt>
                <c:pt idx="20">
                  <c:v>0.48532755722055143</c:v>
                </c:pt>
                <c:pt idx="21">
                  <c:v>0.47053652495870935</c:v>
                </c:pt>
                <c:pt idx="22">
                  <c:v>0.47873578089492502</c:v>
                </c:pt>
                <c:pt idx="23">
                  <c:v>0.29751654790587462</c:v>
                </c:pt>
                <c:pt idx="24">
                  <c:v>0.3516579223061897</c:v>
                </c:pt>
                <c:pt idx="25">
                  <c:v>0.44454097727091968</c:v>
                </c:pt>
                <c:pt idx="26">
                  <c:v>0.45824786782501548</c:v>
                </c:pt>
                <c:pt idx="27">
                  <c:v>0.39921896643201815</c:v>
                </c:pt>
                <c:pt idx="28">
                  <c:v>0.4386239698897953</c:v>
                </c:pt>
                <c:pt idx="29">
                  <c:v>0.44847795296222215</c:v>
                </c:pt>
                <c:pt idx="30">
                  <c:v>0.38125195270755274</c:v>
                </c:pt>
                <c:pt idx="31">
                  <c:v>0.38613609398012377</c:v>
                </c:pt>
                <c:pt idx="32">
                  <c:v>0.48717102963041697</c:v>
                </c:pt>
                <c:pt idx="33">
                  <c:v>0.44675515556835671</c:v>
                </c:pt>
                <c:pt idx="34">
                  <c:v>0.44455241242668309</c:v>
                </c:pt>
                <c:pt idx="35">
                  <c:v>0.38623799881997856</c:v>
                </c:pt>
                <c:pt idx="36">
                  <c:v>0.45736373578977291</c:v>
                </c:pt>
                <c:pt idx="37">
                  <c:v>0.51747069537811052</c:v>
                </c:pt>
                <c:pt idx="38">
                  <c:v>0.5303451996744617</c:v>
                </c:pt>
                <c:pt idx="39">
                  <c:v>0.40306626600827788</c:v>
                </c:pt>
              </c:numCache>
            </c:numRef>
          </c:xVal>
          <c:yVal>
            <c:numRef>
              <c:f>Composite!$V$3:$V$42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DE-4F67-8B43-867D6C06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7152"/>
        <c:axId val="485020488"/>
      </c:scatterChart>
      <c:valAx>
        <c:axId val="485027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NDre2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0488"/>
        <c:crosses val="autoZero"/>
        <c:crossBetween val="midCat"/>
      </c:valAx>
      <c:valAx>
        <c:axId val="4850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Composite!$V$2</c:f>
              <c:strCache>
                <c:ptCount val="1"/>
                <c:pt idx="0">
                  <c:v>yield.kg.m2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3377510832064"/>
                  <c:y val="-0.439885925592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Composite!$S$3:$S$42</c:f>
              <c:numCache>
                <c:formatCode>General</c:formatCode>
                <c:ptCount val="40"/>
                <c:pt idx="0">
                  <c:v>-0.42301317558096735</c:v>
                </c:pt>
                <c:pt idx="1">
                  <c:v>-0.37509545619644608</c:v>
                </c:pt>
                <c:pt idx="2">
                  <c:v>-0.43919552902006415</c:v>
                </c:pt>
                <c:pt idx="3">
                  <c:v>-0.43464565565768154</c:v>
                </c:pt>
                <c:pt idx="4">
                  <c:v>-0.40918262250920673</c:v>
                </c:pt>
                <c:pt idx="5">
                  <c:v>-0.4633281186890833</c:v>
                </c:pt>
                <c:pt idx="6">
                  <c:v>-0.39093311734266661</c:v>
                </c:pt>
                <c:pt idx="7">
                  <c:v>-0.35143958835143885</c:v>
                </c:pt>
                <c:pt idx="8">
                  <c:v>-0.39770927496988789</c:v>
                </c:pt>
                <c:pt idx="9">
                  <c:v>-0.48853252881262282</c:v>
                </c:pt>
                <c:pt idx="10">
                  <c:v>-0.51303191050162977</c:v>
                </c:pt>
                <c:pt idx="11">
                  <c:v>-0.42608444390229161</c:v>
                </c:pt>
                <c:pt idx="12">
                  <c:v>-0.43010629860882255</c:v>
                </c:pt>
                <c:pt idx="13">
                  <c:v>-0.37205604650410667</c:v>
                </c:pt>
                <c:pt idx="14">
                  <c:v>-0.50223654457209121</c:v>
                </c:pt>
                <c:pt idx="15">
                  <c:v>-0.43497455648481564</c:v>
                </c:pt>
                <c:pt idx="16">
                  <c:v>-0.41720584549604189</c:v>
                </c:pt>
                <c:pt idx="17">
                  <c:v>-0.45093993588279646</c:v>
                </c:pt>
                <c:pt idx="18">
                  <c:v>-0.46052292131593597</c:v>
                </c:pt>
                <c:pt idx="19">
                  <c:v>-0.46706759242812274</c:v>
                </c:pt>
                <c:pt idx="20">
                  <c:v>-0.51237170931504517</c:v>
                </c:pt>
                <c:pt idx="21">
                  <c:v>-0.48239859193981394</c:v>
                </c:pt>
                <c:pt idx="22">
                  <c:v>-0.4856615845811223</c:v>
                </c:pt>
                <c:pt idx="23">
                  <c:v>-0.40088899628553964</c:v>
                </c:pt>
                <c:pt idx="24">
                  <c:v>-0.45102861591788934</c:v>
                </c:pt>
                <c:pt idx="25">
                  <c:v>-0.49254889393521817</c:v>
                </c:pt>
                <c:pt idx="26">
                  <c:v>-0.49513327834936383</c:v>
                </c:pt>
                <c:pt idx="27">
                  <c:v>-0.44101848900929896</c:v>
                </c:pt>
                <c:pt idx="28">
                  <c:v>-0.47861059079581803</c:v>
                </c:pt>
                <c:pt idx="29">
                  <c:v>-0.48289173458157625</c:v>
                </c:pt>
                <c:pt idx="30">
                  <c:v>-0.42124581185119225</c:v>
                </c:pt>
                <c:pt idx="31">
                  <c:v>-0.43959024842337768</c:v>
                </c:pt>
                <c:pt idx="32">
                  <c:v>-0.47972186755264451</c:v>
                </c:pt>
                <c:pt idx="33">
                  <c:v>-0.48182439066358723</c:v>
                </c:pt>
                <c:pt idx="34">
                  <c:v>-0.46275788198102746</c:v>
                </c:pt>
                <c:pt idx="35">
                  <c:v>-0.47110516984594958</c:v>
                </c:pt>
                <c:pt idx="36">
                  <c:v>-0.46702676958975936</c:v>
                </c:pt>
                <c:pt idx="37">
                  <c:v>-0.52623835465393343</c:v>
                </c:pt>
                <c:pt idx="38">
                  <c:v>-0.53070140887411388</c:v>
                </c:pt>
                <c:pt idx="39">
                  <c:v>-0.44089503248001283</c:v>
                </c:pt>
              </c:numCache>
            </c:numRef>
          </c:xVal>
          <c:yVal>
            <c:numRef>
              <c:f>Composite!$V$3:$V$42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FE-4F75-8818-E8FB543A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2448"/>
        <c:axId val="485023232"/>
      </c:scatterChart>
      <c:valAx>
        <c:axId val="485022448"/>
        <c:scaling>
          <c:orientation val="minMax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MNDWI1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3232"/>
        <c:crosses val="autoZero"/>
        <c:crossBetween val="midCat"/>
      </c:valAx>
      <c:valAx>
        <c:axId val="485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50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'03.04.2020_EVP'!$Z$1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37292213473315"/>
                  <c:y val="-5.2591863517060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'03.04.2020_EVP'!$T$2:$T$41</c:f>
              <c:numCache>
                <c:formatCode>0.00</c:formatCode>
                <c:ptCount val="40"/>
                <c:pt idx="0">
                  <c:v>0.44624015810780737</c:v>
                </c:pt>
                <c:pt idx="1">
                  <c:v>0.5646636268690931</c:v>
                </c:pt>
                <c:pt idx="2">
                  <c:v>0.75468702290076384</c:v>
                </c:pt>
                <c:pt idx="3">
                  <c:v>0.74991329570892529</c:v>
                </c:pt>
                <c:pt idx="4">
                  <c:v>0.55089432134548633</c:v>
                </c:pt>
                <c:pt idx="5">
                  <c:v>0.80034452100466791</c:v>
                </c:pt>
                <c:pt idx="6">
                  <c:v>0.65909009557218035</c:v>
                </c:pt>
                <c:pt idx="7">
                  <c:v>0.59416093618047949</c:v>
                </c:pt>
                <c:pt idx="8">
                  <c:v>0.63453433701186446</c:v>
                </c:pt>
                <c:pt idx="9">
                  <c:v>0.90245376265187649</c:v>
                </c:pt>
                <c:pt idx="10">
                  <c:v>0.88728559760413828</c:v>
                </c:pt>
                <c:pt idx="11">
                  <c:v>0.67425339678598495</c:v>
                </c:pt>
                <c:pt idx="12">
                  <c:v>0.83482366595447199</c:v>
                </c:pt>
                <c:pt idx="13">
                  <c:v>0.47507660115088562</c:v>
                </c:pt>
                <c:pt idx="14">
                  <c:v>0.89428329252213257</c:v>
                </c:pt>
                <c:pt idx="15">
                  <c:v>0.67431841130932368</c:v>
                </c:pt>
                <c:pt idx="16">
                  <c:v>0.54958360025624653</c:v>
                </c:pt>
                <c:pt idx="17">
                  <c:v>0.73712066643700525</c:v>
                </c:pt>
                <c:pt idx="18">
                  <c:v>0.80984813116194743</c:v>
                </c:pt>
                <c:pt idx="19">
                  <c:v>0.83488257608664151</c:v>
                </c:pt>
                <c:pt idx="20">
                  <c:v>0.89851368452395741</c:v>
                </c:pt>
                <c:pt idx="21">
                  <c:v>0.86960455585715046</c:v>
                </c:pt>
                <c:pt idx="22">
                  <c:v>0.89072747452325685</c:v>
                </c:pt>
                <c:pt idx="23">
                  <c:v>0.66054446460980065</c:v>
                </c:pt>
                <c:pt idx="24">
                  <c:v>0.75688472316165789</c:v>
                </c:pt>
                <c:pt idx="25">
                  <c:v>0.89106610915252393</c:v>
                </c:pt>
                <c:pt idx="26">
                  <c:v>0.90226287915262404</c:v>
                </c:pt>
                <c:pt idx="27">
                  <c:v>0.80696074463779865</c:v>
                </c:pt>
                <c:pt idx="28">
                  <c:v>0.87270399643771557</c:v>
                </c:pt>
                <c:pt idx="29">
                  <c:v>0.87731897067624154</c:v>
                </c:pt>
                <c:pt idx="30">
                  <c:v>0.78898995341171985</c:v>
                </c:pt>
                <c:pt idx="31">
                  <c:v>0.83439899564976228</c:v>
                </c:pt>
                <c:pt idx="32">
                  <c:v>0.90346794371653827</c:v>
                </c:pt>
                <c:pt idx="33">
                  <c:v>0.83045901543669198</c:v>
                </c:pt>
                <c:pt idx="34">
                  <c:v>0.82903343023255804</c:v>
                </c:pt>
                <c:pt idx="35">
                  <c:v>0.8387835867527601</c:v>
                </c:pt>
                <c:pt idx="36">
                  <c:v>0.87890655192847755</c:v>
                </c:pt>
                <c:pt idx="37">
                  <c:v>0.90297614687858574</c:v>
                </c:pt>
                <c:pt idx="38">
                  <c:v>0.89731995427410105</c:v>
                </c:pt>
                <c:pt idx="39">
                  <c:v>0.56572666842367214</c:v>
                </c:pt>
              </c:numCache>
            </c:numRef>
          </c:xVal>
          <c:yVal>
            <c:numRef>
              <c:f>'03.04.2020_EVP'!$Z$2:$Z$41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1264"/>
        <c:axId val="372832048"/>
      </c:scatterChart>
      <c:valAx>
        <c:axId val="3728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2048"/>
        <c:crosses val="autoZero"/>
        <c:crossBetween val="midCat"/>
      </c:valAx>
      <c:valAx>
        <c:axId val="3728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'03.04.2020_EVP'!$Z$1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22484689413822"/>
                  <c:y val="-4.9274205307669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'03.04.2020_EVP'!$U$2:$U$41</c:f>
              <c:numCache>
                <c:formatCode>0.00</c:formatCode>
                <c:ptCount val="40"/>
                <c:pt idx="0">
                  <c:v>0.20508763025109689</c:v>
                </c:pt>
                <c:pt idx="1">
                  <c:v>0.25657410266764802</c:v>
                </c:pt>
                <c:pt idx="2">
                  <c:v>0.46388354847569341</c:v>
                </c:pt>
                <c:pt idx="3">
                  <c:v>0.45254436406356235</c:v>
                </c:pt>
                <c:pt idx="4">
                  <c:v>0.31119942196531819</c:v>
                </c:pt>
                <c:pt idx="5">
                  <c:v>0.51333089846603319</c:v>
                </c:pt>
                <c:pt idx="6">
                  <c:v>0.35479864016736318</c:v>
                </c:pt>
                <c:pt idx="7">
                  <c:v>0.31070818647578163</c:v>
                </c:pt>
                <c:pt idx="8">
                  <c:v>0.31376584498807308</c:v>
                </c:pt>
                <c:pt idx="9">
                  <c:v>0.63467255816490786</c:v>
                </c:pt>
                <c:pt idx="10">
                  <c:v>0.61469873007295328</c:v>
                </c:pt>
                <c:pt idx="11">
                  <c:v>0.38466141418171074</c:v>
                </c:pt>
                <c:pt idx="12">
                  <c:v>0.51863234729158703</c:v>
                </c:pt>
                <c:pt idx="13">
                  <c:v>0.22138492871690546</c:v>
                </c:pt>
                <c:pt idx="14">
                  <c:v>0.63375912408759083</c:v>
                </c:pt>
                <c:pt idx="15">
                  <c:v>0.40459295574764309</c:v>
                </c:pt>
                <c:pt idx="16">
                  <c:v>0.31322235506913032</c:v>
                </c:pt>
                <c:pt idx="17">
                  <c:v>0.46724778046811949</c:v>
                </c:pt>
                <c:pt idx="18">
                  <c:v>0.53410675607512648</c:v>
                </c:pt>
                <c:pt idx="19">
                  <c:v>0.57138669012019938</c:v>
                </c:pt>
                <c:pt idx="20">
                  <c:v>0.64584344449837083</c:v>
                </c:pt>
                <c:pt idx="21">
                  <c:v>0.60190496054506903</c:v>
                </c:pt>
                <c:pt idx="22">
                  <c:v>0.62458641743698218</c:v>
                </c:pt>
                <c:pt idx="23">
                  <c:v>0.37239469465092451</c:v>
                </c:pt>
                <c:pt idx="24">
                  <c:v>0.46322699040090271</c:v>
                </c:pt>
                <c:pt idx="25">
                  <c:v>0.61278417992549572</c:v>
                </c:pt>
                <c:pt idx="26">
                  <c:v>0.63802806867564299</c:v>
                </c:pt>
                <c:pt idx="27">
                  <c:v>0.51459111587824113</c:v>
                </c:pt>
                <c:pt idx="28">
                  <c:v>0.61359438492796514</c:v>
                </c:pt>
                <c:pt idx="29">
                  <c:v>0.60424574722339397</c:v>
                </c:pt>
                <c:pt idx="30">
                  <c:v>0.48599950440723538</c:v>
                </c:pt>
                <c:pt idx="31">
                  <c:v>0.53922394902740867</c:v>
                </c:pt>
                <c:pt idx="32">
                  <c:v>0.63647161572052358</c:v>
                </c:pt>
                <c:pt idx="33">
                  <c:v>0.54988480067025147</c:v>
                </c:pt>
                <c:pt idx="34">
                  <c:v>0.54182414604578133</c:v>
                </c:pt>
                <c:pt idx="35">
                  <c:v>0.55093528411460757</c:v>
                </c:pt>
                <c:pt idx="36">
                  <c:v>0.6179503983995035</c:v>
                </c:pt>
                <c:pt idx="37">
                  <c:v>0.64705882352941169</c:v>
                </c:pt>
                <c:pt idx="38">
                  <c:v>0.63957142857142779</c:v>
                </c:pt>
                <c:pt idx="39">
                  <c:v>0.33379089453214428</c:v>
                </c:pt>
              </c:numCache>
            </c:numRef>
          </c:xVal>
          <c:yVal>
            <c:numRef>
              <c:f>'03.04.2020_EVP'!$Z$2:$Z$41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2832"/>
        <c:axId val="482490016"/>
      </c:scatterChart>
      <c:valAx>
        <c:axId val="3728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0016"/>
        <c:crosses val="autoZero"/>
        <c:crossBetween val="midCat"/>
      </c:valAx>
      <c:valAx>
        <c:axId val="482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'03.04.2020_EVP'!$Z$1</c:f>
              <c:strCache>
                <c:ptCount val="1"/>
                <c:pt idx="0">
                  <c:v>log.yield.kg.m2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231758530183725"/>
                  <c:y val="0.12451808107319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'03.04.2020_EVP'!$V$2:$V$41</c:f>
              <c:numCache>
                <c:formatCode>0.00</c:formatCode>
                <c:ptCount val="40"/>
                <c:pt idx="0">
                  <c:v>-0.35141617579626727</c:v>
                </c:pt>
                <c:pt idx="1">
                  <c:v>-0.3439249902331008</c:v>
                </c:pt>
                <c:pt idx="2">
                  <c:v>-0.36765138875257536</c:v>
                </c:pt>
                <c:pt idx="3">
                  <c:v>-0.35147145960892867</c:v>
                </c:pt>
                <c:pt idx="4">
                  <c:v>-0.33407018513401426</c:v>
                </c:pt>
                <c:pt idx="5">
                  <c:v>-0.40117818732097377</c:v>
                </c:pt>
                <c:pt idx="6">
                  <c:v>-0.33773593742681879</c:v>
                </c:pt>
                <c:pt idx="7">
                  <c:v>-0.31810687615168248</c:v>
                </c:pt>
                <c:pt idx="8">
                  <c:v>-0.36268314700367843</c:v>
                </c:pt>
                <c:pt idx="9">
                  <c:v>-0.45225162081654008</c:v>
                </c:pt>
                <c:pt idx="10">
                  <c:v>-0.42384280627720061</c:v>
                </c:pt>
                <c:pt idx="11">
                  <c:v>-0.39395947737171033</c:v>
                </c:pt>
                <c:pt idx="12">
                  <c:v>-0.37959183673469449</c:v>
                </c:pt>
                <c:pt idx="13">
                  <c:v>-0.33188506783620864</c:v>
                </c:pt>
                <c:pt idx="14">
                  <c:v>-0.43900986167185146</c:v>
                </c:pt>
                <c:pt idx="15">
                  <c:v>-0.36715875539404924</c:v>
                </c:pt>
                <c:pt idx="16">
                  <c:v>-0.37208518920537581</c:v>
                </c:pt>
                <c:pt idx="17">
                  <c:v>-0.41941400781966598</c:v>
                </c:pt>
                <c:pt idx="18">
                  <c:v>-0.4270248795749107</c:v>
                </c:pt>
                <c:pt idx="19">
                  <c:v>-0.42562399952570168</c:v>
                </c:pt>
                <c:pt idx="20">
                  <c:v>-0.4664049524384713</c:v>
                </c:pt>
                <c:pt idx="21">
                  <c:v>-0.42730012918042282</c:v>
                </c:pt>
                <c:pt idx="22">
                  <c:v>-0.42102853654814676</c:v>
                </c:pt>
                <c:pt idx="23">
                  <c:v>-0.34827087734904871</c:v>
                </c:pt>
                <c:pt idx="24">
                  <c:v>-0.41462847847557127</c:v>
                </c:pt>
                <c:pt idx="25">
                  <c:v>-0.41898488957768126</c:v>
                </c:pt>
                <c:pt idx="26">
                  <c:v>-0.43117920299894047</c:v>
                </c:pt>
                <c:pt idx="27">
                  <c:v>-0.38627559490868707</c:v>
                </c:pt>
                <c:pt idx="28">
                  <c:v>-0.42765957446808639</c:v>
                </c:pt>
                <c:pt idx="29">
                  <c:v>-0.42863538013877628</c:v>
                </c:pt>
                <c:pt idx="30">
                  <c:v>-0.35506619652717847</c:v>
                </c:pt>
                <c:pt idx="31">
                  <c:v>-0.36963307206769774</c:v>
                </c:pt>
                <c:pt idx="32">
                  <c:v>-0.42384653547213519</c:v>
                </c:pt>
                <c:pt idx="33">
                  <c:v>-0.42385152033697576</c:v>
                </c:pt>
                <c:pt idx="34">
                  <c:v>-0.40289497153049247</c:v>
                </c:pt>
                <c:pt idx="35">
                  <c:v>-0.42885073623755071</c:v>
                </c:pt>
                <c:pt idx="36">
                  <c:v>-0.42528907124207221</c:v>
                </c:pt>
                <c:pt idx="37">
                  <c:v>-0.48268955650930029</c:v>
                </c:pt>
                <c:pt idx="38">
                  <c:v>-0.49289134438305793</c:v>
                </c:pt>
                <c:pt idx="39">
                  <c:v>-0.39285588100201352</c:v>
                </c:pt>
              </c:numCache>
            </c:numRef>
          </c:xVal>
          <c:yVal>
            <c:numRef>
              <c:f>'03.04.2020_EVP'!$Z$2:$Z$41</c:f>
              <c:numCache>
                <c:formatCode>0.00</c:formatCode>
                <c:ptCount val="40"/>
                <c:pt idx="0">
                  <c:v>-0.68013882291382743</c:v>
                </c:pt>
                <c:pt idx="1">
                  <c:v>-2.0887648691407201</c:v>
                </c:pt>
                <c:pt idx="2">
                  <c:v>5.7828559109106267E-2</c:v>
                </c:pt>
                <c:pt idx="3">
                  <c:v>0.30662158266367079</c:v>
                </c:pt>
                <c:pt idx="4">
                  <c:v>4.3302115962953698E-2</c:v>
                </c:pt>
                <c:pt idx="5">
                  <c:v>-0.84978539493746141</c:v>
                </c:pt>
                <c:pt idx="6">
                  <c:v>-0.20886267616475349</c:v>
                </c:pt>
                <c:pt idx="7">
                  <c:v>-0.23869721891809292</c:v>
                </c:pt>
                <c:pt idx="8">
                  <c:v>-0.46925724034324712</c:v>
                </c:pt>
                <c:pt idx="9">
                  <c:v>2.1004519636090631E-2</c:v>
                </c:pt>
                <c:pt idx="10">
                  <c:v>9.6703148082470186E-2</c:v>
                </c:pt>
                <c:pt idx="11">
                  <c:v>-0.47134853322379061</c:v>
                </c:pt>
                <c:pt idx="12">
                  <c:v>-0.14479458490323338</c:v>
                </c:pt>
                <c:pt idx="13">
                  <c:v>-0.72713149538453947</c:v>
                </c:pt>
                <c:pt idx="14">
                  <c:v>0.14756906800154246</c:v>
                </c:pt>
                <c:pt idx="15">
                  <c:v>0.23321532651548676</c:v>
                </c:pt>
                <c:pt idx="16">
                  <c:v>3.6563339307046992E-2</c:v>
                </c:pt>
                <c:pt idx="17">
                  <c:v>-0.19988285708831938</c:v>
                </c:pt>
                <c:pt idx="18">
                  <c:v>-0.16140582311296134</c:v>
                </c:pt>
                <c:pt idx="19">
                  <c:v>-0.36728339683814271</c:v>
                </c:pt>
                <c:pt idx="20">
                  <c:v>8.0153470277594258E-2</c:v>
                </c:pt>
                <c:pt idx="21">
                  <c:v>9.5879715042881911E-2</c:v>
                </c:pt>
                <c:pt idx="22">
                  <c:v>-2.3063939598551578E-2</c:v>
                </c:pt>
                <c:pt idx="23">
                  <c:v>-0.39329941041896688</c:v>
                </c:pt>
                <c:pt idx="24">
                  <c:v>-0.36909460679851402</c:v>
                </c:pt>
                <c:pt idx="25">
                  <c:v>0.11287620152308289</c:v>
                </c:pt>
                <c:pt idx="26">
                  <c:v>0.16258359452694685</c:v>
                </c:pt>
                <c:pt idx="27">
                  <c:v>0.10910549446269537</c:v>
                </c:pt>
                <c:pt idx="28">
                  <c:v>0.20707920791968129</c:v>
                </c:pt>
                <c:pt idx="29">
                  <c:v>0.10648388444277251</c:v>
                </c:pt>
                <c:pt idx="30">
                  <c:v>-0.72234258327109813</c:v>
                </c:pt>
                <c:pt idx="31">
                  <c:v>-0.20586043453640651</c:v>
                </c:pt>
                <c:pt idx="32">
                  <c:v>-2.8550378088138442E-2</c:v>
                </c:pt>
                <c:pt idx="33">
                  <c:v>-1.6129381929883644E-2</c:v>
                </c:pt>
                <c:pt idx="34">
                  <c:v>-4.1905915083292632E-2</c:v>
                </c:pt>
                <c:pt idx="35">
                  <c:v>-0.30495031401830064</c:v>
                </c:pt>
                <c:pt idx="36">
                  <c:v>-9.4711557238909738E-4</c:v>
                </c:pt>
                <c:pt idx="37">
                  <c:v>0.27294399903245525</c:v>
                </c:pt>
                <c:pt idx="38">
                  <c:v>0.42110220888756322</c:v>
                </c:pt>
                <c:pt idx="39">
                  <c:v>5.2718943826284149E-2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0408"/>
        <c:axId val="482489624"/>
      </c:scatterChart>
      <c:valAx>
        <c:axId val="48249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9624"/>
        <c:crosses val="autoZero"/>
        <c:crossBetween val="midCat"/>
      </c:valAx>
      <c:valAx>
        <c:axId val="4824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'03.04.2020_EVP'!$C$47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95363079615047"/>
                  <c:y val="-0.11348279381743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'03.04.2020_EVP'!$B$48:$B$87</c:f>
              <c:numCache>
                <c:formatCode>0.00</c:formatCode>
                <c:ptCount val="40"/>
                <c:pt idx="0">
                  <c:v>0.44624015810780737</c:v>
                </c:pt>
                <c:pt idx="2">
                  <c:v>0.75468702290076384</c:v>
                </c:pt>
                <c:pt idx="3">
                  <c:v>0.74991329570892529</c:v>
                </c:pt>
                <c:pt idx="4">
                  <c:v>0.55089432134548633</c:v>
                </c:pt>
                <c:pt idx="5">
                  <c:v>0.80034452100466791</c:v>
                </c:pt>
                <c:pt idx="6">
                  <c:v>0.65909009557218035</c:v>
                </c:pt>
                <c:pt idx="7">
                  <c:v>0.59416093618047949</c:v>
                </c:pt>
                <c:pt idx="8">
                  <c:v>0.63453433701186446</c:v>
                </c:pt>
                <c:pt idx="9">
                  <c:v>0.90245376265187649</c:v>
                </c:pt>
                <c:pt idx="10">
                  <c:v>0.88728559760413828</c:v>
                </c:pt>
                <c:pt idx="11">
                  <c:v>0.67425339678598495</c:v>
                </c:pt>
                <c:pt idx="12">
                  <c:v>0.83482366595447199</c:v>
                </c:pt>
                <c:pt idx="13">
                  <c:v>0.47507660115088562</c:v>
                </c:pt>
                <c:pt idx="14">
                  <c:v>0.89428329252213257</c:v>
                </c:pt>
                <c:pt idx="15">
                  <c:v>0.67431841130932368</c:v>
                </c:pt>
                <c:pt idx="16">
                  <c:v>0.54958360025624653</c:v>
                </c:pt>
                <c:pt idx="17">
                  <c:v>0.73712066643700525</c:v>
                </c:pt>
                <c:pt idx="18">
                  <c:v>0.80984813116194743</c:v>
                </c:pt>
                <c:pt idx="19">
                  <c:v>0.83488257608664151</c:v>
                </c:pt>
                <c:pt idx="20">
                  <c:v>0.89851368452395741</c:v>
                </c:pt>
                <c:pt idx="21">
                  <c:v>0.86960455585715046</c:v>
                </c:pt>
                <c:pt idx="22">
                  <c:v>0.89072747452325685</c:v>
                </c:pt>
                <c:pt idx="23">
                  <c:v>0.66054446460980065</c:v>
                </c:pt>
                <c:pt idx="24">
                  <c:v>0.75688472316165789</c:v>
                </c:pt>
                <c:pt idx="25">
                  <c:v>0.89106610915252393</c:v>
                </c:pt>
                <c:pt idx="26">
                  <c:v>0.90226287915262404</c:v>
                </c:pt>
                <c:pt idx="27">
                  <c:v>0.80696074463779865</c:v>
                </c:pt>
                <c:pt idx="28">
                  <c:v>0.87270399643771557</c:v>
                </c:pt>
                <c:pt idx="29">
                  <c:v>0.87731897067624154</c:v>
                </c:pt>
                <c:pt idx="30">
                  <c:v>0.78898995341171985</c:v>
                </c:pt>
                <c:pt idx="31">
                  <c:v>0.83439899564976228</c:v>
                </c:pt>
                <c:pt idx="32">
                  <c:v>0.90346794371653827</c:v>
                </c:pt>
                <c:pt idx="33">
                  <c:v>0.83045901543669198</c:v>
                </c:pt>
                <c:pt idx="34">
                  <c:v>0.82903343023255804</c:v>
                </c:pt>
                <c:pt idx="35">
                  <c:v>0.8387835867527601</c:v>
                </c:pt>
                <c:pt idx="36">
                  <c:v>0.87890655192847755</c:v>
                </c:pt>
                <c:pt idx="37">
                  <c:v>0.90297614687858574</c:v>
                </c:pt>
                <c:pt idx="38">
                  <c:v>0.89731995427410105</c:v>
                </c:pt>
                <c:pt idx="39">
                  <c:v>0.56572666842367214</c:v>
                </c:pt>
              </c:numCache>
            </c:numRef>
          </c:xVal>
          <c:yVal>
            <c:numRef>
              <c:f>'03.04.2020_EVP'!$C$48:$C$87</c:f>
              <c:numCache>
                <c:formatCode>0.00</c:formatCode>
                <c:ptCount val="40"/>
                <c:pt idx="0">
                  <c:v>0.50654666720000008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5112"/>
        <c:axId val="482493544"/>
      </c:scatterChart>
      <c:valAx>
        <c:axId val="48249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3544"/>
        <c:crosses val="autoZero"/>
        <c:crossBetween val="midCat"/>
      </c:valAx>
      <c:valAx>
        <c:axId val="4824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'03.04.2020_EVP'!$AB$1</c:f>
              <c:strCache>
                <c:ptCount val="1"/>
                <c:pt idx="0">
                  <c:v>Residual_NDVI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'03.04.2020_EVP'!$AB$2:$AB$41</c:f>
              <c:numCache>
                <c:formatCode>0.00</c:formatCode>
                <c:ptCount val="40"/>
                <c:pt idx="0">
                  <c:v>-6.6409359066297635E-2</c:v>
                </c:pt>
                <c:pt idx="1">
                  <c:v>-0.57664625977532646</c:v>
                </c:pt>
                <c:pt idx="2">
                  <c:v>0.15441087783816743</c:v>
                </c:pt>
                <c:pt idx="3">
                  <c:v>0.45884503905105833</c:v>
                </c:pt>
                <c:pt idx="4">
                  <c:v>0.35859523814304561</c:v>
                </c:pt>
                <c:pt idx="5">
                  <c:v>-0.52678434746992675</c:v>
                </c:pt>
                <c:pt idx="6">
                  <c:v>9.3325432783188944E-3</c:v>
                </c:pt>
                <c:pt idx="7">
                  <c:v>5.5401420627241516E-2</c:v>
                </c:pt>
                <c:pt idx="8">
                  <c:v>-0.15026336032807686</c:v>
                </c:pt>
                <c:pt idx="9">
                  <c:v>-4.3025789799805647E-2</c:v>
                </c:pt>
                <c:pt idx="10">
                  <c:v>5.3615472740103698E-2</c:v>
                </c:pt>
                <c:pt idx="11">
                  <c:v>-0.1943434829988272</c:v>
                </c:pt>
                <c:pt idx="12">
                  <c:v>-0.12622160586637088</c:v>
                </c:pt>
                <c:pt idx="13">
                  <c:v>-0.12071665897938871</c:v>
                </c:pt>
                <c:pt idx="14">
                  <c:v>0.10355965508291565</c:v>
                </c:pt>
                <c:pt idx="15">
                  <c:v>0.4440798356609893</c:v>
                </c:pt>
                <c:pt idx="16">
                  <c:v>0.35299342088404828</c:v>
                </c:pt>
                <c:pt idx="17">
                  <c:v>-6.7378578486011032E-2</c:v>
                </c:pt>
                <c:pt idx="18">
                  <c:v>-0.11357878524830123</c:v>
                </c:pt>
                <c:pt idx="19">
                  <c:v>-0.29887171338770435</c:v>
                </c:pt>
                <c:pt idx="20">
                  <c:v>2.3443945936150401E-2</c:v>
                </c:pt>
                <c:pt idx="21">
                  <c:v>7.1749520997434812E-2</c:v>
                </c:pt>
                <c:pt idx="22">
                  <c:v>-7.4424417314095104E-2</c:v>
                </c:pt>
                <c:pt idx="23">
                  <c:v>-0.12891366673829441</c:v>
                </c:pt>
                <c:pt idx="24">
                  <c:v>-0.21612915837278945</c:v>
                </c:pt>
                <c:pt idx="25">
                  <c:v>6.7504239853646952E-2</c:v>
                </c:pt>
                <c:pt idx="26">
                  <c:v>0.11249977264053923</c:v>
                </c:pt>
                <c:pt idx="27">
                  <c:v>0.15386397409955443</c:v>
                </c:pt>
                <c:pt idx="28">
                  <c:v>0.19786506623622424</c:v>
                </c:pt>
                <c:pt idx="29">
                  <c:v>7.5175200478755588E-2</c:v>
                </c:pt>
                <c:pt idx="30">
                  <c:v>-0.45644994802908107</c:v>
                </c:pt>
                <c:pt idx="31">
                  <c:v>-0.17701761121522908</c:v>
                </c:pt>
                <c:pt idx="32">
                  <c:v>-9.3491295788340145E-2</c:v>
                </c:pt>
                <c:pt idx="33">
                  <c:v>-2.7213137237735996E-3</c:v>
                </c:pt>
                <c:pt idx="34">
                  <c:v>-2.6226101017441716E-2</c:v>
                </c:pt>
                <c:pt idx="35">
                  <c:v>-0.25852604457404738</c:v>
                </c:pt>
                <c:pt idx="36">
                  <c:v>-3.9841132971777382E-2</c:v>
                </c:pt>
                <c:pt idx="37">
                  <c:v>0.24901165462645114</c:v>
                </c:pt>
                <c:pt idx="38">
                  <c:v>0.46491614124222047</c:v>
                </c:pt>
                <c:pt idx="39">
                  <c:v>0.35250228357454749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0800"/>
        <c:axId val="482491192"/>
      </c:scatterChart>
      <c:valAx>
        <c:axId val="4824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1192"/>
        <c:crosses val="autoZero"/>
        <c:crossBetween val="midCat"/>
      </c:valAx>
      <c:valAx>
        <c:axId val="4824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'23.04.2020_VP'!$Y$1</c:f>
              <c:strCache>
                <c:ptCount val="1"/>
                <c:pt idx="0">
                  <c:v>yield.kg.m2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30511876003093"/>
                  <c:y val="-6.88930166178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'23.04.2020_VP'!$T$2:$T$41</c:f>
              <c:numCache>
                <c:formatCode>General</c:formatCode>
                <c:ptCount val="40"/>
                <c:pt idx="0">
                  <c:v>0.73488442362894724</c:v>
                </c:pt>
                <c:pt idx="1">
                  <c:v>0.64617083001720088</c:v>
                </c:pt>
                <c:pt idx="2">
                  <c:v>0.87816636922994962</c:v>
                </c:pt>
                <c:pt idx="3">
                  <c:v>0.88573134652444152</c:v>
                </c:pt>
                <c:pt idx="4">
                  <c:v>0.81397316571981149</c:v>
                </c:pt>
                <c:pt idx="5">
                  <c:v>0.83612723853135984</c:v>
                </c:pt>
                <c:pt idx="6">
                  <c:v>0.80479959635457743</c:v>
                </c:pt>
                <c:pt idx="7">
                  <c:v>0.73528873934827943</c:v>
                </c:pt>
                <c:pt idx="8">
                  <c:v>0.70522872423282612</c:v>
                </c:pt>
                <c:pt idx="9">
                  <c:v>0.92628312646762845</c:v>
                </c:pt>
                <c:pt idx="10">
                  <c:v>0.93063927960110171</c:v>
                </c:pt>
                <c:pt idx="11">
                  <c:v>0.77835438289358472</c:v>
                </c:pt>
                <c:pt idx="12">
                  <c:v>0.85133169483874205</c:v>
                </c:pt>
                <c:pt idx="13">
                  <c:v>0.54888572071734143</c:v>
                </c:pt>
                <c:pt idx="14">
                  <c:v>0.93473839896468836</c:v>
                </c:pt>
                <c:pt idx="15">
                  <c:v>0.88024183796856104</c:v>
                </c:pt>
                <c:pt idx="16">
                  <c:v>0.79960066368570537</c:v>
                </c:pt>
                <c:pt idx="17">
                  <c:v>0.85195092167238473</c:v>
                </c:pt>
                <c:pt idx="18">
                  <c:v>0.88052810416828786</c:v>
                </c:pt>
                <c:pt idx="19">
                  <c:v>0.89614333434558169</c:v>
                </c:pt>
                <c:pt idx="20">
                  <c:v>0.93704782958199362</c:v>
                </c:pt>
                <c:pt idx="21">
                  <c:v>0.91335985760653327</c:v>
                </c:pt>
                <c:pt idx="22">
                  <c:v>0.92407100115653451</c:v>
                </c:pt>
                <c:pt idx="23">
                  <c:v>0.70450013684169366</c:v>
                </c:pt>
                <c:pt idx="24">
                  <c:v>0.83006978792601094</c:v>
                </c:pt>
                <c:pt idx="25">
                  <c:v>0.91990107079621153</c:v>
                </c:pt>
                <c:pt idx="26">
                  <c:v>0.92778693025810022</c:v>
                </c:pt>
                <c:pt idx="27">
                  <c:v>0.83861567795085812</c:v>
                </c:pt>
                <c:pt idx="28">
                  <c:v>0.89372232352175029</c:v>
                </c:pt>
                <c:pt idx="29">
                  <c:v>0.89885566629752667</c:v>
                </c:pt>
                <c:pt idx="30">
                  <c:v>0.82950173296448182</c:v>
                </c:pt>
                <c:pt idx="31">
                  <c:v>0.86283726040776454</c:v>
                </c:pt>
                <c:pt idx="32">
                  <c:v>0.93678407022802701</c:v>
                </c:pt>
                <c:pt idx="33">
                  <c:v>0.9086906268919589</c:v>
                </c:pt>
                <c:pt idx="34">
                  <c:v>0.880406973284941</c:v>
                </c:pt>
                <c:pt idx="35">
                  <c:v>0.85569579112724092</c:v>
                </c:pt>
                <c:pt idx="36">
                  <c:v>0.91304584855258153</c:v>
                </c:pt>
                <c:pt idx="37">
                  <c:v>0.93299809098104958</c:v>
                </c:pt>
                <c:pt idx="38">
                  <c:v>0.9291951735290459</c:v>
                </c:pt>
                <c:pt idx="39">
                  <c:v>0.82578545900677425</c:v>
                </c:pt>
              </c:numCache>
            </c:numRef>
          </c:xVal>
          <c:yVal>
            <c:numRef>
              <c:f>'23.04.2020_VP'!$Y$2:$Y$41</c:f>
              <c:numCache>
                <c:formatCode>0.00</c:formatCode>
                <c:ptCount val="40"/>
                <c:pt idx="0">
                  <c:v>0.50654666720000008</c:v>
                </c:pt>
                <c:pt idx="1">
                  <c:v>0.12383999999999999</c:v>
                </c:pt>
                <c:pt idx="2">
                  <c:v>1.0595333328000001</c:v>
                </c:pt>
                <c:pt idx="3">
                  <c:v>1.3588266672</c:v>
                </c:pt>
                <c:pt idx="4">
                  <c:v>1.0442533327999999</c:v>
                </c:pt>
                <c:pt idx="5">
                  <c:v>0.42750666720000002</c:v>
                </c:pt>
                <c:pt idx="6">
                  <c:v>0.81150666719999998</c:v>
                </c:pt>
                <c:pt idx="7">
                  <c:v>0.78765333279999994</c:v>
                </c:pt>
                <c:pt idx="8">
                  <c:v>0.62546666719999999</c:v>
                </c:pt>
                <c:pt idx="9">
                  <c:v>1.0212266672000001</c:v>
                </c:pt>
                <c:pt idx="10">
                  <c:v>1.1015333328000001</c:v>
                </c:pt>
                <c:pt idx="11">
                  <c:v>0.62416000000000005</c:v>
                </c:pt>
                <c:pt idx="12">
                  <c:v>0.86519999999999997</c:v>
                </c:pt>
                <c:pt idx="13">
                  <c:v>0.48329333280000003</c:v>
                </c:pt>
                <c:pt idx="14">
                  <c:v>1.1590133328000001</c:v>
                </c:pt>
                <c:pt idx="15">
                  <c:v>1.2626533328</c:v>
                </c:pt>
                <c:pt idx="16">
                  <c:v>1.0372400000000002</c:v>
                </c:pt>
                <c:pt idx="17">
                  <c:v>0.81882666719999997</c:v>
                </c:pt>
                <c:pt idx="18">
                  <c:v>0.85094666720000001</c:v>
                </c:pt>
                <c:pt idx="19">
                  <c:v>0.69261333279999993</c:v>
                </c:pt>
                <c:pt idx="20">
                  <c:v>1.0834533328</c:v>
                </c:pt>
                <c:pt idx="21">
                  <c:v>1.1006266672</c:v>
                </c:pt>
                <c:pt idx="22">
                  <c:v>0.97720000000000007</c:v>
                </c:pt>
                <c:pt idx="23">
                  <c:v>0.67482666719999995</c:v>
                </c:pt>
                <c:pt idx="24">
                  <c:v>0.69135999999999997</c:v>
                </c:pt>
                <c:pt idx="25">
                  <c:v>1.1194933327999999</c:v>
                </c:pt>
                <c:pt idx="26">
                  <c:v>1.1765466672</c:v>
                </c:pt>
                <c:pt idx="27">
                  <c:v>1.1152799999999998</c:v>
                </c:pt>
                <c:pt idx="28">
                  <c:v>1.2300800000000001</c:v>
                </c:pt>
                <c:pt idx="29">
                  <c:v>1.11236</c:v>
                </c:pt>
                <c:pt idx="30">
                  <c:v>0.48561333280000002</c:v>
                </c:pt>
                <c:pt idx="31">
                  <c:v>0.81394666719999997</c:v>
                </c:pt>
                <c:pt idx="32">
                  <c:v>0.97185333279999997</c:v>
                </c:pt>
                <c:pt idx="33">
                  <c:v>0.98399999999999999</c:v>
                </c:pt>
                <c:pt idx="34">
                  <c:v>0.95896000000000003</c:v>
                </c:pt>
                <c:pt idx="35">
                  <c:v>0.73716000000000004</c:v>
                </c:pt>
                <c:pt idx="36">
                  <c:v>0.99905333279999997</c:v>
                </c:pt>
                <c:pt idx="37">
                  <c:v>1.3138266672000001</c:v>
                </c:pt>
                <c:pt idx="38">
                  <c:v>1.5236399999999999</c:v>
                </c:pt>
                <c:pt idx="39">
                  <c:v>1.0541333328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686-4352-9FB4-CD5DD60AB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2760"/>
        <c:axId val="482491584"/>
      </c:scatterChart>
      <c:valAx>
        <c:axId val="4824927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491584"/>
        <c:crosses val="autoZero"/>
        <c:crossBetween val="midCat"/>
      </c:valAx>
      <c:valAx>
        <c:axId val="482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 (Kg m-2)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49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114300</xdr:colOff>
      <xdr:row>0</xdr:row>
      <xdr:rowOff>0</xdr:rowOff>
    </xdr:from>
    <xdr:to>
      <xdr:col>43</xdr:col>
      <xdr:colOff>419100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590550</xdr:colOff>
      <xdr:row>14</xdr:row>
      <xdr:rowOff>71437</xdr:rowOff>
    </xdr:from>
    <xdr:to>
      <xdr:col>43</xdr:col>
      <xdr:colOff>285750</xdr:colOff>
      <xdr:row>28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209550</xdr:colOff>
      <xdr:row>30</xdr:row>
      <xdr:rowOff>61912</xdr:rowOff>
    </xdr:from>
    <xdr:to>
      <xdr:col>40</xdr:col>
      <xdr:colOff>200025</xdr:colOff>
      <xdr:row>44</xdr:row>
      <xdr:rowOff>138112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14287</xdr:colOff>
      <xdr:row>0</xdr:row>
      <xdr:rowOff>0</xdr:rowOff>
    </xdr:from>
    <xdr:to>
      <xdr:col>47</xdr:col>
      <xdr:colOff>319087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61912</xdr:colOff>
      <xdr:row>15</xdr:row>
      <xdr:rowOff>52387</xdr:rowOff>
    </xdr:from>
    <xdr:to>
      <xdr:col>47</xdr:col>
      <xdr:colOff>366712</xdr:colOff>
      <xdr:row>29</xdr:row>
      <xdr:rowOff>128587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23812</xdr:colOff>
      <xdr:row>30</xdr:row>
      <xdr:rowOff>80962</xdr:rowOff>
    </xdr:from>
    <xdr:to>
      <xdr:col>47</xdr:col>
      <xdr:colOff>328612</xdr:colOff>
      <xdr:row>44</xdr:row>
      <xdr:rowOff>157162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447675</xdr:colOff>
      <xdr:row>55</xdr:row>
      <xdr:rowOff>71437</xdr:rowOff>
    </xdr:from>
    <xdr:to>
      <xdr:col>11</xdr:col>
      <xdr:colOff>142875</xdr:colOff>
      <xdr:row>69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114300</xdr:colOff>
      <xdr:row>4</xdr:row>
      <xdr:rowOff>133356</xdr:rowOff>
    </xdr:from>
    <xdr:to>
      <xdr:col>35</xdr:col>
      <xdr:colOff>47625</xdr:colOff>
      <xdr:row>19</xdr:row>
      <xdr:rowOff>19056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38100</xdr:rowOff>
    </xdr:from>
    <xdr:to>
      <xdr:col>40</xdr:col>
      <xdr:colOff>332922</xdr:colOff>
      <xdr:row>14</xdr:row>
      <xdr:rowOff>159787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FB305D9-A319-414D-AB46-89417FDF6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28575</xdr:colOff>
      <xdr:row>15</xdr:row>
      <xdr:rowOff>139700</xdr:rowOff>
    </xdr:from>
    <xdr:to>
      <xdr:col>40</xdr:col>
      <xdr:colOff>329747</xdr:colOff>
      <xdr:row>30</xdr:row>
      <xdr:rowOff>70887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F93FD03-8DB5-4024-AC64-63D07F859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22225</xdr:colOff>
      <xdr:row>30</xdr:row>
      <xdr:rowOff>120650</xdr:rowOff>
    </xdr:from>
    <xdr:to>
      <xdr:col>40</xdr:col>
      <xdr:colOff>323397</xdr:colOff>
      <xdr:row>45</xdr:row>
      <xdr:rowOff>45487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D61BF6D-B20D-4997-B5A7-6EDE5C4E4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247650</xdr:colOff>
      <xdr:row>0</xdr:row>
      <xdr:rowOff>0</xdr:rowOff>
    </xdr:from>
    <xdr:to>
      <xdr:col>47</xdr:col>
      <xdr:colOff>548822</xdr:colOff>
      <xdr:row>14</xdr:row>
      <xdr:rowOff>115337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801DC61-0A10-4178-9DDF-80292E158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361950</xdr:colOff>
      <xdr:row>15</xdr:row>
      <xdr:rowOff>0</xdr:rowOff>
    </xdr:from>
    <xdr:to>
      <xdr:col>47</xdr:col>
      <xdr:colOff>663122</xdr:colOff>
      <xdr:row>29</xdr:row>
      <xdr:rowOff>115337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9EEF582-296C-4264-8E21-FB97AE209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381000</xdr:colOff>
      <xdr:row>30</xdr:row>
      <xdr:rowOff>142875</xdr:rowOff>
    </xdr:from>
    <xdr:to>
      <xdr:col>48</xdr:col>
      <xdr:colOff>5897</xdr:colOff>
      <xdr:row>45</xdr:row>
      <xdr:rowOff>67712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1342C68-C362-491C-8201-672539DBD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1266825</xdr:colOff>
      <xdr:row>21</xdr:row>
      <xdr:rowOff>157162</xdr:rowOff>
    </xdr:from>
    <xdr:to>
      <xdr:col>32</xdr:col>
      <xdr:colOff>533400</xdr:colOff>
      <xdr:row>36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1</xdr:row>
      <xdr:rowOff>6350</xdr:rowOff>
    </xdr:from>
    <xdr:to>
      <xdr:col>38</xdr:col>
      <xdr:colOff>529772</xdr:colOff>
      <xdr:row>15</xdr:row>
      <xdr:rowOff>121687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4733A56-7EBA-4F83-AF3C-FD00D1248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228600</xdr:colOff>
      <xdr:row>32</xdr:row>
      <xdr:rowOff>50800</xdr:rowOff>
    </xdr:from>
    <xdr:to>
      <xdr:col>38</xdr:col>
      <xdr:colOff>529772</xdr:colOff>
      <xdr:row>46</xdr:row>
      <xdr:rowOff>166137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8CA4A72-9DB8-4BF2-A648-BE65C1655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234950</xdr:colOff>
      <xdr:row>16</xdr:row>
      <xdr:rowOff>152400</xdr:rowOff>
    </xdr:from>
    <xdr:to>
      <xdr:col>38</xdr:col>
      <xdr:colOff>536122</xdr:colOff>
      <xdr:row>31</xdr:row>
      <xdr:rowOff>83587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FF765B1-B228-4E40-AED8-6E4151AC9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301172</xdr:colOff>
      <xdr:row>15</xdr:row>
      <xdr:rowOff>115337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DB9E478-2D2A-4F39-A9AE-5F5D08285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603250</xdr:colOff>
      <xdr:row>16</xdr:row>
      <xdr:rowOff>114300</xdr:rowOff>
    </xdr:from>
    <xdr:to>
      <xdr:col>47</xdr:col>
      <xdr:colOff>294822</xdr:colOff>
      <xdr:row>31</xdr:row>
      <xdr:rowOff>45487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DE4B9F3-CA76-43D5-8BAE-05D5684E9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47</xdr:col>
      <xdr:colOff>301172</xdr:colOff>
      <xdr:row>46</xdr:row>
      <xdr:rowOff>115337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F3FDD8B7-3071-4F5B-A074-7ACA0DABB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128587</xdr:colOff>
      <xdr:row>69</xdr:row>
      <xdr:rowOff>4762</xdr:rowOff>
    </xdr:from>
    <xdr:to>
      <xdr:col>11</xdr:col>
      <xdr:colOff>100012</xdr:colOff>
      <xdr:row>83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128587</xdr:colOff>
      <xdr:row>106</xdr:row>
      <xdr:rowOff>4762</xdr:rowOff>
    </xdr:from>
    <xdr:to>
      <xdr:col>11</xdr:col>
      <xdr:colOff>100012</xdr:colOff>
      <xdr:row>120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371475</xdr:colOff>
      <xdr:row>6</xdr:row>
      <xdr:rowOff>4762</xdr:rowOff>
    </xdr:from>
    <xdr:to>
      <xdr:col>34</xdr:col>
      <xdr:colOff>390525</xdr:colOff>
      <xdr:row>20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314325</xdr:colOff>
      <xdr:row>0</xdr:row>
      <xdr:rowOff>114300</xdr:rowOff>
    </xdr:from>
    <xdr:to>
      <xdr:col>36</xdr:col>
      <xdr:colOff>615497</xdr:colOff>
      <xdr:row>15</xdr:row>
      <xdr:rowOff>39137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FCDD312-2D6F-42C4-BB66-3EFA285DF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504825</xdr:colOff>
      <xdr:row>15</xdr:row>
      <xdr:rowOff>139700</xdr:rowOff>
    </xdr:from>
    <xdr:to>
      <xdr:col>37</xdr:col>
      <xdr:colOff>196397</xdr:colOff>
      <xdr:row>30</xdr:row>
      <xdr:rowOff>70887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683B88-1F8F-4014-8E9C-DEE0F4774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92075</xdr:colOff>
      <xdr:row>31</xdr:row>
      <xdr:rowOff>177800</xdr:rowOff>
    </xdr:from>
    <xdr:to>
      <xdr:col>39</xdr:col>
      <xdr:colOff>259897</xdr:colOff>
      <xdr:row>46</xdr:row>
      <xdr:rowOff>102637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46408EF-CAC4-4BFD-BECD-4A5FFDF19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42</xdr:col>
      <xdr:colOff>301172</xdr:colOff>
      <xdr:row>15</xdr:row>
      <xdr:rowOff>115337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485F40D-CF30-44DB-8095-80137F463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16</xdr:row>
      <xdr:rowOff>141942</xdr:rowOff>
    </xdr:from>
    <xdr:to>
      <xdr:col>42</xdr:col>
      <xdr:colOff>301172</xdr:colOff>
      <xdr:row>31</xdr:row>
      <xdr:rowOff>70514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8780C7F-43AA-4E91-BAE2-2DFEE0002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32</xdr:row>
      <xdr:rowOff>0</xdr:rowOff>
    </xdr:from>
    <xdr:to>
      <xdr:col>42</xdr:col>
      <xdr:colOff>304160</xdr:colOff>
      <xdr:row>46</xdr:row>
      <xdr:rowOff>115337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3811F836-F16E-458E-9ADE-10C7D62E3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619125</xdr:colOff>
      <xdr:row>19</xdr:row>
      <xdr:rowOff>128587</xdr:rowOff>
    </xdr:from>
    <xdr:to>
      <xdr:col>34</xdr:col>
      <xdr:colOff>552450</xdr:colOff>
      <xdr:row>34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260350</xdr:colOff>
      <xdr:row>2</xdr:row>
      <xdr:rowOff>0</xdr:rowOff>
    </xdr:from>
    <xdr:to>
      <xdr:col>29</xdr:col>
      <xdr:colOff>561522</xdr:colOff>
      <xdr:row>16</xdr:row>
      <xdr:rowOff>115337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6AD2A80-D0C1-49FF-BF31-9348D4F26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215900</xdr:colOff>
      <xdr:row>18</xdr:row>
      <xdr:rowOff>6350</xdr:rowOff>
    </xdr:from>
    <xdr:to>
      <xdr:col>29</xdr:col>
      <xdr:colOff>517072</xdr:colOff>
      <xdr:row>32</xdr:row>
      <xdr:rowOff>121687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4E570A8-A493-4665-8786-641191940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222250</xdr:colOff>
      <xdr:row>33</xdr:row>
      <xdr:rowOff>158750</xdr:rowOff>
    </xdr:from>
    <xdr:to>
      <xdr:col>29</xdr:col>
      <xdr:colOff>523422</xdr:colOff>
      <xdr:row>48</xdr:row>
      <xdr:rowOff>89937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2434C8-8BBC-43A5-8CA2-8103CA373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38</xdr:col>
      <xdr:colOff>301173</xdr:colOff>
      <xdr:row>16</xdr:row>
      <xdr:rowOff>115337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C5586A7-2011-4197-90CB-C7756C0C0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38</xdr:col>
      <xdr:colOff>301173</xdr:colOff>
      <xdr:row>32</xdr:row>
      <xdr:rowOff>115337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A2FAC36-4258-4060-895E-897286C2D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34</xdr:row>
      <xdr:rowOff>0</xdr:rowOff>
    </xdr:from>
    <xdr:to>
      <xdr:col>38</xdr:col>
      <xdr:colOff>301173</xdr:colOff>
      <xdr:row>48</xdr:row>
      <xdr:rowOff>117951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2B5D38F-F147-4405-81F2-26DF6D135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tabSelected="1" topLeftCell="Q1" zoomScaleNormal="100" workbookViewId="0">
      <pane ySplit="1" topLeftCell="A17" activePane="bottomLeft" state="frozen"/>
      <selection activeCell="W1" sqref="W1"/>
      <selection pane="bottomLeft" activeCell="AC3" sqref="AC3"/>
    </sheetView>
  </sheetViews>
  <sheetFormatPr defaultRowHeight="15" x14ac:dyDescent="0.25"/>
  <cols>
    <col min="1" max="1" width="11.7109375" bestFit="1" customWidth="1"/>
    <col min="7" max="7" width="9.140625" customWidth="1"/>
    <col min="23" max="23" width="13" bestFit="1" customWidth="1"/>
    <col min="24" max="24" width="13.42578125" bestFit="1" customWidth="1"/>
    <col min="25" max="25" width="13.5703125" bestFit="1" customWidth="1"/>
    <col min="26" max="26" width="14.7109375" bestFit="1" customWidth="1"/>
    <col min="27" max="27" width="20.5703125" bestFit="1" customWidth="1"/>
    <col min="28" max="28" width="14.28515625" bestFit="1" customWidth="1"/>
    <col min="29" max="29" width="19" bestFit="1" customWidth="1"/>
    <col min="30" max="30" width="19" customWidth="1"/>
    <col min="31" max="31" width="15.28515625" bestFit="1" customWidth="1"/>
    <col min="32" max="33" width="18" bestFit="1" customWidth="1"/>
  </cols>
  <sheetData>
    <row r="1" spans="1:33" s="1" customFormat="1" x14ac:dyDescent="0.25">
      <c r="A1" s="1" t="s">
        <v>82</v>
      </c>
      <c r="B1" s="1" t="s">
        <v>81</v>
      </c>
      <c r="C1" s="1" t="s">
        <v>80</v>
      </c>
      <c r="D1" s="1" t="s">
        <v>79</v>
      </c>
      <c r="E1" s="1" t="s">
        <v>78</v>
      </c>
      <c r="F1" s="1" t="s">
        <v>77</v>
      </c>
      <c r="G1" s="1" t="s">
        <v>76</v>
      </c>
      <c r="H1" s="1" t="s">
        <v>75</v>
      </c>
      <c r="I1" s="1" t="s">
        <v>74</v>
      </c>
      <c r="J1" s="1" t="s">
        <v>73</v>
      </c>
      <c r="K1" s="1" t="s">
        <v>72</v>
      </c>
      <c r="L1" s="1" t="s">
        <v>71</v>
      </c>
      <c r="M1" s="1" t="s">
        <v>70</v>
      </c>
      <c r="N1" s="1" t="s">
        <v>69</v>
      </c>
      <c r="O1" s="1" t="s">
        <v>68</v>
      </c>
      <c r="P1" s="1" t="s">
        <v>67</v>
      </c>
      <c r="Q1" s="1" t="s">
        <v>66</v>
      </c>
      <c r="R1" s="1" t="s">
        <v>65</v>
      </c>
      <c r="S1" s="1" t="s">
        <v>64</v>
      </c>
      <c r="T1" s="7" t="s">
        <v>53</v>
      </c>
      <c r="U1" s="7" t="s">
        <v>63</v>
      </c>
      <c r="V1" s="7" t="s">
        <v>54</v>
      </c>
      <c r="W1" s="1" t="s">
        <v>50</v>
      </c>
      <c r="X1" s="1" t="s">
        <v>51</v>
      </c>
      <c r="Y1" s="1" t="s">
        <v>52</v>
      </c>
      <c r="Z1" s="1" t="s">
        <v>60</v>
      </c>
      <c r="AA1" s="1" t="s">
        <v>61</v>
      </c>
      <c r="AB1" s="1" t="s">
        <v>62</v>
      </c>
      <c r="AC1" s="1" t="s">
        <v>108</v>
      </c>
      <c r="AD1" s="1" t="s">
        <v>123</v>
      </c>
      <c r="AE1" s="1" t="s">
        <v>121</v>
      </c>
      <c r="AF1" s="1" t="s">
        <v>124</v>
      </c>
      <c r="AG1" s="1" t="s">
        <v>122</v>
      </c>
    </row>
    <row r="2" spans="1:33" x14ac:dyDescent="0.25">
      <c r="A2" t="s">
        <v>10</v>
      </c>
      <c r="B2">
        <v>757.555555555556</v>
      </c>
      <c r="C2">
        <v>1021.55555555556</v>
      </c>
      <c r="D2">
        <v>965.11111111111097</v>
      </c>
      <c r="E2">
        <v>1479.1111111111099</v>
      </c>
      <c r="F2">
        <v>2242.3333333333298</v>
      </c>
      <c r="G2">
        <v>2418.8888888888901</v>
      </c>
      <c r="H2">
        <v>2520.5555555555602</v>
      </c>
      <c r="I2">
        <v>2128.5555555555602</v>
      </c>
      <c r="J2">
        <v>1543.8888888888901</v>
      </c>
      <c r="K2" s="2">
        <f t="shared" ref="K2:K41" si="0">B2/10000</f>
        <v>7.5755555555555604E-2</v>
      </c>
      <c r="L2" s="2">
        <f t="shared" ref="L2:L41" si="1">C2/10000</f>
        <v>0.102155555555556</v>
      </c>
      <c r="M2" s="2">
        <f t="shared" ref="M2:M41" si="2">D2/10000</f>
        <v>9.6511111111111103E-2</v>
      </c>
      <c r="N2" s="2">
        <f t="shared" ref="N2:N41" si="3">E2/10000</f>
        <v>0.14791111111111099</v>
      </c>
      <c r="O2" s="2">
        <f t="shared" ref="O2:O41" si="4">F2/10000</f>
        <v>0.22423333333333298</v>
      </c>
      <c r="P2" s="2">
        <f t="shared" ref="P2:P41" si="5">G2/10000</f>
        <v>0.24188888888888901</v>
      </c>
      <c r="Q2" s="2">
        <f t="shared" ref="Q2:Q41" si="6">H2/10000</f>
        <v>0.25205555555555603</v>
      </c>
      <c r="R2" s="2">
        <f t="shared" ref="R2:R41" si="7">I2/10000</f>
        <v>0.21285555555555602</v>
      </c>
      <c r="S2" s="2">
        <f t="shared" ref="S2:S41" si="8">J2/10000</f>
        <v>0.15438888888888899</v>
      </c>
      <c r="T2" s="8">
        <f t="shared" ref="T2:T41" si="9">(Q2-M2)/(Q2+M2)</f>
        <v>0.44624015810780737</v>
      </c>
      <c r="U2" s="8">
        <f t="shared" ref="U2:U41" si="10">(O2-N2)/(O2+N2)</f>
        <v>0.20508763025109689</v>
      </c>
      <c r="V2" s="8">
        <f>(L2-R2)/(L2+R2)</f>
        <v>-0.35141617579626727</v>
      </c>
      <c r="W2">
        <v>0.625</v>
      </c>
      <c r="X2" s="2">
        <v>0.31659166700000002</v>
      </c>
      <c r="Y2" s="2">
        <f t="shared" ref="Y2:Y41" si="11">X2/W2</f>
        <v>0.50654666720000008</v>
      </c>
      <c r="Z2" s="2">
        <f t="shared" ref="Z2:Z41" si="12">LN(Y2)</f>
        <v>-0.68013882291382743</v>
      </c>
      <c r="AA2" s="2">
        <f>1.0769*T2+0.0924</f>
        <v>0.57295602626629771</v>
      </c>
      <c r="AB2" s="2">
        <f>Y2-AA2</f>
        <v>-6.6409359066297635E-2</v>
      </c>
      <c r="AC2" t="str">
        <f>IF(OR(Y2&gt;1.69,Y2&lt;0.15),"Outlier","No")</f>
        <v>No</v>
      </c>
      <c r="AD2" s="2">
        <f>1.2125*Y2+0.322</f>
        <v>0.93618783398000005</v>
      </c>
      <c r="AE2" s="2">
        <f>Y2-AD2</f>
        <v>-0.42964116677999997</v>
      </c>
      <c r="AF2" s="2">
        <f>-3.4403*Y2-0.4538</f>
        <v>-2.1964724991681601</v>
      </c>
      <c r="AG2" s="2">
        <f>Y2-AF2</f>
        <v>2.7030191663681604</v>
      </c>
    </row>
    <row r="3" spans="1:33" x14ac:dyDescent="0.25">
      <c r="A3" t="s">
        <v>11</v>
      </c>
      <c r="B3">
        <v>747.555555555556</v>
      </c>
      <c r="C3">
        <v>1119.55555555556</v>
      </c>
      <c r="D3">
        <v>949.444444444444</v>
      </c>
      <c r="E3">
        <v>1738.6666666666699</v>
      </c>
      <c r="F3">
        <v>2938.7777777777801</v>
      </c>
      <c r="G3">
        <v>3246.1111111111099</v>
      </c>
      <c r="H3">
        <v>3412.4444444444398</v>
      </c>
      <c r="I3">
        <v>2293.3333333333298</v>
      </c>
      <c r="J3">
        <v>1465.2222222222199</v>
      </c>
      <c r="K3" s="2">
        <f t="shared" si="0"/>
        <v>7.4755555555555603E-2</v>
      </c>
      <c r="L3" s="2">
        <f t="shared" si="1"/>
        <v>0.111955555555556</v>
      </c>
      <c r="M3" s="2">
        <f t="shared" si="2"/>
        <v>9.4944444444444401E-2</v>
      </c>
      <c r="N3" s="2">
        <f t="shared" si="3"/>
        <v>0.173866666666667</v>
      </c>
      <c r="O3" s="2">
        <f t="shared" si="4"/>
        <v>0.29387777777777802</v>
      </c>
      <c r="P3" s="2">
        <f t="shared" si="5"/>
        <v>0.32461111111111102</v>
      </c>
      <c r="Q3" s="2">
        <f t="shared" si="6"/>
        <v>0.34124444444444396</v>
      </c>
      <c r="R3" s="2">
        <f t="shared" si="7"/>
        <v>0.22933333333333297</v>
      </c>
      <c r="S3" s="2">
        <f t="shared" si="8"/>
        <v>0.146522222222222</v>
      </c>
      <c r="T3" s="8">
        <f t="shared" si="9"/>
        <v>0.5646636268690931</v>
      </c>
      <c r="U3" s="8">
        <f t="shared" si="10"/>
        <v>0.25657410266764802</v>
      </c>
      <c r="V3" s="8">
        <f t="shared" ref="V3:V41" si="13">(L3-R3)/(L3+R3)</f>
        <v>-0.3439249902331008</v>
      </c>
      <c r="W3">
        <v>0.625</v>
      </c>
      <c r="X3" s="2">
        <v>7.7399999999999997E-2</v>
      </c>
      <c r="Y3" s="19">
        <f t="shared" si="11"/>
        <v>0.12383999999999999</v>
      </c>
      <c r="Z3" s="2">
        <f t="shared" si="12"/>
        <v>-2.0887648691407201</v>
      </c>
      <c r="AA3" s="2">
        <f t="shared" ref="AA3:AA41" si="14">1.0769*T3+0.0924</f>
        <v>0.70048625977532641</v>
      </c>
      <c r="AB3" s="2">
        <f t="shared" ref="AB3:AB41" si="15">Y3-AA3</f>
        <v>-0.57664625977532646</v>
      </c>
      <c r="AC3" t="str">
        <f>IF(OR(Y3&gt;1.69,Y3&lt;0.15),"Outlier","No")</f>
        <v>Outlier</v>
      </c>
      <c r="AD3" s="2">
        <f t="shared" ref="AD3:AD41" si="16">1.2125*Y3+0.322</f>
        <v>0.47215600000000002</v>
      </c>
      <c r="AE3" s="2">
        <f t="shared" ref="AE3:AE41" si="17">Y3-AD3</f>
        <v>-0.34831600000000001</v>
      </c>
      <c r="AF3" s="2">
        <f t="shared" ref="AF3:AF41" si="18">-3.4403*Y3-0.4538</f>
        <v>-0.87984675199999995</v>
      </c>
      <c r="AG3" s="2">
        <f t="shared" ref="AG3:AG41" si="19">Y3-AF3</f>
        <v>1.0036867519999999</v>
      </c>
    </row>
    <row r="4" spans="1:33" x14ac:dyDescent="0.25">
      <c r="A4" t="s">
        <v>12</v>
      </c>
      <c r="B4">
        <v>487.66666666666703</v>
      </c>
      <c r="C4">
        <v>715.88888888888903</v>
      </c>
      <c r="D4">
        <v>446.33333333333297</v>
      </c>
      <c r="E4">
        <v>976</v>
      </c>
      <c r="F4">
        <v>2665</v>
      </c>
      <c r="G4">
        <v>3149.6666666666702</v>
      </c>
      <c r="H4">
        <v>3192.5555555555602</v>
      </c>
      <c r="I4">
        <v>1548.3333333333301</v>
      </c>
      <c r="J4">
        <v>852.33333333333303</v>
      </c>
      <c r="K4" s="2">
        <f t="shared" si="0"/>
        <v>4.8766666666666701E-2</v>
      </c>
      <c r="L4" s="2">
        <f t="shared" si="1"/>
        <v>7.1588888888888896E-2</v>
      </c>
      <c r="M4" s="2">
        <f t="shared" si="2"/>
        <v>4.4633333333333296E-2</v>
      </c>
      <c r="N4" s="2">
        <f t="shared" si="3"/>
        <v>9.7600000000000006E-2</v>
      </c>
      <c r="O4" s="2">
        <f t="shared" si="4"/>
        <v>0.26650000000000001</v>
      </c>
      <c r="P4" s="2">
        <f t="shared" si="5"/>
        <v>0.31496666666666701</v>
      </c>
      <c r="Q4" s="2">
        <f t="shared" si="6"/>
        <v>0.31925555555555601</v>
      </c>
      <c r="R4" s="2">
        <f t="shared" si="7"/>
        <v>0.15483333333333302</v>
      </c>
      <c r="S4" s="2">
        <f t="shared" si="8"/>
        <v>8.52333333333333E-2</v>
      </c>
      <c r="T4" s="8">
        <f t="shared" si="9"/>
        <v>0.75468702290076384</v>
      </c>
      <c r="U4" s="8">
        <f t="shared" si="10"/>
        <v>0.46388354847569341</v>
      </c>
      <c r="V4" s="8">
        <f t="shared" si="13"/>
        <v>-0.36765138875257536</v>
      </c>
      <c r="W4">
        <v>0.625</v>
      </c>
      <c r="X4" s="2">
        <v>0.66220833300000004</v>
      </c>
      <c r="Y4" s="2">
        <f t="shared" si="11"/>
        <v>1.0595333328000001</v>
      </c>
      <c r="Z4" s="2">
        <f t="shared" si="12"/>
        <v>5.7828559109106267E-2</v>
      </c>
      <c r="AA4" s="2">
        <f t="shared" si="14"/>
        <v>0.90512245496183263</v>
      </c>
      <c r="AB4" s="2">
        <f t="shared" si="15"/>
        <v>0.15441087783816743</v>
      </c>
      <c r="AC4" t="str">
        <f t="shared" ref="AC4:AC41" si="20">IF(OR(Y4&gt;1.69,Y4&lt;0.15),"Outlier","No")</f>
        <v>No</v>
      </c>
      <c r="AD4" s="2">
        <f t="shared" si="16"/>
        <v>1.60668416602</v>
      </c>
      <c r="AE4" s="2">
        <f t="shared" si="17"/>
        <v>-0.54715083321999991</v>
      </c>
      <c r="AF4" s="2">
        <f t="shared" si="18"/>
        <v>-4.0989125248318405</v>
      </c>
      <c r="AG4" s="2">
        <f t="shared" si="19"/>
        <v>5.1584458576318406</v>
      </c>
    </row>
    <row r="5" spans="1:33" x14ac:dyDescent="0.25">
      <c r="A5" t="s">
        <v>13</v>
      </c>
      <c r="B5">
        <v>495.66666666666703</v>
      </c>
      <c r="C5">
        <v>729.66666666666697</v>
      </c>
      <c r="D5">
        <v>440.66666666666703</v>
      </c>
      <c r="E5">
        <v>983.77777777777806</v>
      </c>
      <c r="F5">
        <v>2610.2222222222199</v>
      </c>
      <c r="G5">
        <v>3033.3333333333298</v>
      </c>
      <c r="H5">
        <v>3083.4444444444398</v>
      </c>
      <c r="I5">
        <v>1520.55555555556</v>
      </c>
      <c r="J5">
        <v>824.66666666666697</v>
      </c>
      <c r="K5" s="2">
        <f t="shared" si="0"/>
        <v>4.9566666666666703E-2</v>
      </c>
      <c r="L5" s="2">
        <f t="shared" si="1"/>
        <v>7.2966666666666694E-2</v>
      </c>
      <c r="M5" s="2">
        <f t="shared" si="2"/>
        <v>4.4066666666666705E-2</v>
      </c>
      <c r="N5" s="2">
        <f t="shared" si="3"/>
        <v>9.83777777777778E-2</v>
      </c>
      <c r="O5" s="2">
        <f t="shared" si="4"/>
        <v>0.26102222222222199</v>
      </c>
      <c r="P5" s="2">
        <f t="shared" si="5"/>
        <v>0.30333333333333301</v>
      </c>
      <c r="Q5" s="2">
        <f t="shared" si="6"/>
        <v>0.30834444444444398</v>
      </c>
      <c r="R5" s="2">
        <f t="shared" si="7"/>
        <v>0.152055555555556</v>
      </c>
      <c r="S5" s="2">
        <f t="shared" si="8"/>
        <v>8.2466666666666702E-2</v>
      </c>
      <c r="T5" s="8">
        <f t="shared" si="9"/>
        <v>0.74991329570892529</v>
      </c>
      <c r="U5" s="8">
        <f t="shared" si="10"/>
        <v>0.45254436406356235</v>
      </c>
      <c r="V5" s="8">
        <f t="shared" si="13"/>
        <v>-0.35147145960892867</v>
      </c>
      <c r="W5">
        <v>0.625</v>
      </c>
      <c r="X5" s="2">
        <v>0.84926666699999998</v>
      </c>
      <c r="Y5" s="2">
        <f t="shared" si="11"/>
        <v>1.3588266672</v>
      </c>
      <c r="Z5" s="2">
        <f t="shared" si="12"/>
        <v>0.30662158266367079</v>
      </c>
      <c r="AA5" s="2">
        <f t="shared" si="14"/>
        <v>0.89998162814894167</v>
      </c>
      <c r="AB5" s="2">
        <f t="shared" si="15"/>
        <v>0.45884503905105833</v>
      </c>
      <c r="AC5" t="str">
        <f t="shared" si="20"/>
        <v>No</v>
      </c>
      <c r="AD5" s="2">
        <f t="shared" si="16"/>
        <v>1.96957733398</v>
      </c>
      <c r="AE5" s="2">
        <f t="shared" si="17"/>
        <v>-0.61075066678000001</v>
      </c>
      <c r="AF5" s="2">
        <f t="shared" si="18"/>
        <v>-5.1285713831681603</v>
      </c>
      <c r="AG5" s="2">
        <f t="shared" si="19"/>
        <v>6.4873980503681601</v>
      </c>
    </row>
    <row r="6" spans="1:33" x14ac:dyDescent="0.25">
      <c r="A6" t="s">
        <v>14</v>
      </c>
      <c r="B6">
        <v>599.77777777777806</v>
      </c>
      <c r="C6">
        <v>803.33333333333303</v>
      </c>
      <c r="D6">
        <v>654.22222222222194</v>
      </c>
      <c r="E6">
        <v>1059.2222222222199</v>
      </c>
      <c r="F6">
        <v>2016.3333333333301</v>
      </c>
      <c r="G6">
        <v>2220.6666666666702</v>
      </c>
      <c r="H6">
        <v>2259.2222222222199</v>
      </c>
      <c r="I6">
        <v>1609.3333333333301</v>
      </c>
      <c r="J6">
        <v>1094.44444444444</v>
      </c>
      <c r="K6" s="2">
        <f t="shared" si="0"/>
        <v>5.9977777777777803E-2</v>
      </c>
      <c r="L6" s="2">
        <f t="shared" si="1"/>
        <v>8.0333333333333298E-2</v>
      </c>
      <c r="M6" s="2">
        <f t="shared" si="2"/>
        <v>6.5422222222222201E-2</v>
      </c>
      <c r="N6" s="2">
        <f t="shared" si="3"/>
        <v>0.10592222222222199</v>
      </c>
      <c r="O6" s="2">
        <f t="shared" si="4"/>
        <v>0.201633333333333</v>
      </c>
      <c r="P6" s="2">
        <f t="shared" si="5"/>
        <v>0.22206666666666702</v>
      </c>
      <c r="Q6" s="2">
        <f t="shared" si="6"/>
        <v>0.225922222222222</v>
      </c>
      <c r="R6" s="2">
        <f t="shared" si="7"/>
        <v>0.16093333333333301</v>
      </c>
      <c r="S6" s="2">
        <f t="shared" si="8"/>
        <v>0.109444444444444</v>
      </c>
      <c r="T6" s="8">
        <f t="shared" si="9"/>
        <v>0.55089432134548633</v>
      </c>
      <c r="U6" s="8">
        <f t="shared" si="10"/>
        <v>0.31119942196531819</v>
      </c>
      <c r="V6" s="8">
        <f t="shared" si="13"/>
        <v>-0.33407018513401426</v>
      </c>
      <c r="W6">
        <v>0.625</v>
      </c>
      <c r="X6" s="2">
        <v>0.65265833299999998</v>
      </c>
      <c r="Y6" s="2">
        <f t="shared" si="11"/>
        <v>1.0442533327999999</v>
      </c>
      <c r="Z6" s="2">
        <f t="shared" si="12"/>
        <v>4.3302115962953698E-2</v>
      </c>
      <c r="AA6" s="2">
        <f t="shared" si="14"/>
        <v>0.68565809465695426</v>
      </c>
      <c r="AB6" s="2">
        <f t="shared" si="15"/>
        <v>0.35859523814304561</v>
      </c>
      <c r="AC6" t="str">
        <f t="shared" si="20"/>
        <v>No</v>
      </c>
      <c r="AD6" s="2">
        <f t="shared" si="16"/>
        <v>1.5881571660199998</v>
      </c>
      <c r="AE6" s="2">
        <f t="shared" si="17"/>
        <v>-0.54390383321999991</v>
      </c>
      <c r="AF6" s="2">
        <f t="shared" si="18"/>
        <v>-4.0463447408318398</v>
      </c>
      <c r="AG6" s="2">
        <f t="shared" si="19"/>
        <v>5.0905980736318401</v>
      </c>
    </row>
    <row r="7" spans="1:33" x14ac:dyDescent="0.25">
      <c r="A7" t="s">
        <v>15</v>
      </c>
      <c r="B7">
        <v>438.444444444444</v>
      </c>
      <c r="C7">
        <v>615.555555555556</v>
      </c>
      <c r="D7">
        <v>399.222222222222</v>
      </c>
      <c r="E7">
        <v>888.33333333333303</v>
      </c>
      <c r="F7">
        <v>2762.3333333333298</v>
      </c>
      <c r="G7">
        <v>3446.1111111111099</v>
      </c>
      <c r="H7">
        <v>3599.8888888888901</v>
      </c>
      <c r="I7">
        <v>1440.3333333333301</v>
      </c>
      <c r="J7">
        <v>753.22222222222194</v>
      </c>
      <c r="K7" s="2">
        <f t="shared" si="0"/>
        <v>4.3844444444444401E-2</v>
      </c>
      <c r="L7" s="2">
        <f t="shared" si="1"/>
        <v>6.1555555555555599E-2</v>
      </c>
      <c r="M7" s="2">
        <f t="shared" si="2"/>
        <v>3.9922222222222199E-2</v>
      </c>
      <c r="N7" s="2">
        <f t="shared" si="3"/>
        <v>8.8833333333333306E-2</v>
      </c>
      <c r="O7" s="2">
        <f t="shared" si="4"/>
        <v>0.276233333333333</v>
      </c>
      <c r="P7" s="2">
        <f t="shared" si="5"/>
        <v>0.34461111111111098</v>
      </c>
      <c r="Q7" s="2">
        <f t="shared" si="6"/>
        <v>0.35998888888888902</v>
      </c>
      <c r="R7" s="2">
        <f t="shared" si="7"/>
        <v>0.14403333333333301</v>
      </c>
      <c r="S7" s="2">
        <f t="shared" si="8"/>
        <v>7.5322222222222193E-2</v>
      </c>
      <c r="T7" s="8">
        <f t="shared" si="9"/>
        <v>0.80034452100466791</v>
      </c>
      <c r="U7" s="8">
        <f t="shared" si="10"/>
        <v>0.51333089846603319</v>
      </c>
      <c r="V7" s="8">
        <f t="shared" si="13"/>
        <v>-0.40117818732097377</v>
      </c>
      <c r="W7">
        <v>0.625</v>
      </c>
      <c r="X7" s="2">
        <v>0.26719166700000002</v>
      </c>
      <c r="Y7" s="2">
        <f t="shared" si="11"/>
        <v>0.42750666720000002</v>
      </c>
      <c r="Z7" s="2">
        <f t="shared" si="12"/>
        <v>-0.84978539493746141</v>
      </c>
      <c r="AA7" s="2">
        <f t="shared" si="14"/>
        <v>0.95429101466992683</v>
      </c>
      <c r="AB7" s="2">
        <f t="shared" si="15"/>
        <v>-0.52678434746992675</v>
      </c>
      <c r="AC7" t="str">
        <f t="shared" si="20"/>
        <v>No</v>
      </c>
      <c r="AD7" s="2">
        <f t="shared" si="16"/>
        <v>0.84035183398000002</v>
      </c>
      <c r="AE7" s="2">
        <f t="shared" si="17"/>
        <v>-0.41284516677999999</v>
      </c>
      <c r="AF7" s="2">
        <f t="shared" si="18"/>
        <v>-1.9245511871681602</v>
      </c>
      <c r="AG7" s="2">
        <f t="shared" si="19"/>
        <v>2.3520578543681601</v>
      </c>
    </row>
    <row r="8" spans="1:33" x14ac:dyDescent="0.25">
      <c r="A8" t="s">
        <v>16</v>
      </c>
      <c r="B8">
        <v>540.88888888888903</v>
      </c>
      <c r="C8">
        <v>785.555555555556</v>
      </c>
      <c r="D8">
        <v>529.11111111111097</v>
      </c>
      <c r="E8">
        <v>1096.55555555556</v>
      </c>
      <c r="F8">
        <v>2302.5555555555602</v>
      </c>
      <c r="G8">
        <v>2556.3333333333298</v>
      </c>
      <c r="H8">
        <v>2575</v>
      </c>
      <c r="I8">
        <v>1586.7777777777801</v>
      </c>
      <c r="J8">
        <v>984</v>
      </c>
      <c r="K8" s="2">
        <f t="shared" si="0"/>
        <v>5.4088888888888902E-2</v>
      </c>
      <c r="L8" s="2">
        <f t="shared" si="1"/>
        <v>7.8555555555555601E-2</v>
      </c>
      <c r="M8" s="2">
        <f t="shared" si="2"/>
        <v>5.2911111111111096E-2</v>
      </c>
      <c r="N8" s="2">
        <f t="shared" si="3"/>
        <v>0.10965555555555599</v>
      </c>
      <c r="O8" s="2">
        <f t="shared" si="4"/>
        <v>0.23025555555555602</v>
      </c>
      <c r="P8" s="2">
        <f t="shared" si="5"/>
        <v>0.25563333333333299</v>
      </c>
      <c r="Q8" s="2">
        <f t="shared" si="6"/>
        <v>0.25750000000000001</v>
      </c>
      <c r="R8" s="2">
        <f t="shared" si="7"/>
        <v>0.158677777777778</v>
      </c>
      <c r="S8" s="2">
        <f t="shared" si="8"/>
        <v>9.8400000000000001E-2</v>
      </c>
      <c r="T8" s="8">
        <f t="shared" si="9"/>
        <v>0.65909009557218035</v>
      </c>
      <c r="U8" s="8">
        <f t="shared" si="10"/>
        <v>0.35479864016736318</v>
      </c>
      <c r="V8" s="8">
        <f t="shared" si="13"/>
        <v>-0.33773593742681879</v>
      </c>
      <c r="W8">
        <v>0.625</v>
      </c>
      <c r="X8" s="2">
        <v>0.50719166699999996</v>
      </c>
      <c r="Y8" s="2">
        <f t="shared" si="11"/>
        <v>0.81150666719999998</v>
      </c>
      <c r="Z8" s="2">
        <f t="shared" si="12"/>
        <v>-0.20886267616475349</v>
      </c>
      <c r="AA8" s="2">
        <f t="shared" si="14"/>
        <v>0.80217412392168108</v>
      </c>
      <c r="AB8" s="2">
        <f t="shared" si="15"/>
        <v>9.3325432783188944E-3</v>
      </c>
      <c r="AC8" t="str">
        <f t="shared" si="20"/>
        <v>No</v>
      </c>
      <c r="AD8" s="2">
        <f t="shared" si="16"/>
        <v>1.3059518339799998</v>
      </c>
      <c r="AE8" s="2">
        <f t="shared" si="17"/>
        <v>-0.49444516677999983</v>
      </c>
      <c r="AF8" s="2">
        <f t="shared" si="18"/>
        <v>-3.2456263871681603</v>
      </c>
      <c r="AG8" s="2">
        <f t="shared" si="19"/>
        <v>4.0571330543681601</v>
      </c>
    </row>
    <row r="9" spans="1:33" x14ac:dyDescent="0.25">
      <c r="A9" t="s">
        <v>17</v>
      </c>
      <c r="B9">
        <v>555.33333333333303</v>
      </c>
      <c r="C9">
        <v>781.22222222222194</v>
      </c>
      <c r="D9">
        <v>560.66666666666697</v>
      </c>
      <c r="E9">
        <v>1053.8888888888901</v>
      </c>
      <c r="F9">
        <v>2004</v>
      </c>
      <c r="G9">
        <v>2183.6666666666702</v>
      </c>
      <c r="H9">
        <v>2202.3333333333298</v>
      </c>
      <c r="I9">
        <v>1510.1111111111099</v>
      </c>
      <c r="J9">
        <v>1006.33333333333</v>
      </c>
      <c r="K9" s="2">
        <f t="shared" si="0"/>
        <v>5.5533333333333303E-2</v>
      </c>
      <c r="L9" s="2">
        <f t="shared" si="1"/>
        <v>7.812222222222219E-2</v>
      </c>
      <c r="M9" s="2">
        <f t="shared" si="2"/>
        <v>5.6066666666666695E-2</v>
      </c>
      <c r="N9" s="2">
        <f t="shared" si="3"/>
        <v>0.105388888888889</v>
      </c>
      <c r="O9" s="2">
        <f t="shared" si="4"/>
        <v>0.20039999999999999</v>
      </c>
      <c r="P9" s="2">
        <f t="shared" si="5"/>
        <v>0.21836666666666701</v>
      </c>
      <c r="Q9" s="2">
        <f t="shared" si="6"/>
        <v>0.22023333333333298</v>
      </c>
      <c r="R9" s="2">
        <f t="shared" si="7"/>
        <v>0.15101111111111098</v>
      </c>
      <c r="S9" s="2">
        <f t="shared" si="8"/>
        <v>0.10063333333333299</v>
      </c>
      <c r="T9" s="8">
        <f t="shared" si="9"/>
        <v>0.59416093618047949</v>
      </c>
      <c r="U9" s="8">
        <f t="shared" si="10"/>
        <v>0.31070818647578163</v>
      </c>
      <c r="V9" s="8">
        <f t="shared" si="13"/>
        <v>-0.31810687615168248</v>
      </c>
      <c r="W9">
        <v>0.625</v>
      </c>
      <c r="X9" s="2">
        <v>0.49228333299999999</v>
      </c>
      <c r="Y9" s="2">
        <f t="shared" si="11"/>
        <v>0.78765333279999994</v>
      </c>
      <c r="Z9" s="2">
        <f t="shared" si="12"/>
        <v>-0.23869721891809292</v>
      </c>
      <c r="AA9" s="2">
        <f t="shared" si="14"/>
        <v>0.73225191217275842</v>
      </c>
      <c r="AB9" s="2">
        <f t="shared" si="15"/>
        <v>5.5401420627241516E-2</v>
      </c>
      <c r="AC9" t="str">
        <f t="shared" si="20"/>
        <v>No</v>
      </c>
      <c r="AD9" s="2">
        <f t="shared" si="16"/>
        <v>1.2770296660199998</v>
      </c>
      <c r="AE9" s="2">
        <f t="shared" si="17"/>
        <v>-0.48937633321999985</v>
      </c>
      <c r="AF9" s="2">
        <f t="shared" si="18"/>
        <v>-3.1635637608318401</v>
      </c>
      <c r="AG9" s="2">
        <f t="shared" si="19"/>
        <v>3.9512170936318398</v>
      </c>
    </row>
    <row r="10" spans="1:33" x14ac:dyDescent="0.25">
      <c r="A10" t="s">
        <v>18</v>
      </c>
      <c r="B10">
        <v>651.66666666666697</v>
      </c>
      <c r="C10">
        <v>1019.77777777778</v>
      </c>
      <c r="D10">
        <v>833.444444444444</v>
      </c>
      <c r="E10">
        <v>1630.1111111111099</v>
      </c>
      <c r="F10">
        <v>3120.7777777777801</v>
      </c>
      <c r="G10">
        <v>3533.1111111111099</v>
      </c>
      <c r="H10">
        <v>3727.5555555555602</v>
      </c>
      <c r="I10">
        <v>2180.4444444444398</v>
      </c>
      <c r="J10">
        <v>1282.8888888888901</v>
      </c>
      <c r="K10" s="2">
        <f t="shared" si="0"/>
        <v>6.5166666666666692E-2</v>
      </c>
      <c r="L10" s="2">
        <f t="shared" si="1"/>
        <v>0.101977777777778</v>
      </c>
      <c r="M10" s="2">
        <f t="shared" si="2"/>
        <v>8.3344444444444402E-2</v>
      </c>
      <c r="N10" s="2">
        <f t="shared" si="3"/>
        <v>0.163011111111111</v>
      </c>
      <c r="O10" s="2">
        <f t="shared" si="4"/>
        <v>0.31207777777777801</v>
      </c>
      <c r="P10" s="2">
        <f t="shared" si="5"/>
        <v>0.35331111111111102</v>
      </c>
      <c r="Q10" s="2">
        <f t="shared" si="6"/>
        <v>0.37275555555555601</v>
      </c>
      <c r="R10" s="2">
        <f t="shared" si="7"/>
        <v>0.21804444444444399</v>
      </c>
      <c r="S10" s="2">
        <f t="shared" si="8"/>
        <v>0.12828888888888901</v>
      </c>
      <c r="T10" s="8">
        <f t="shared" si="9"/>
        <v>0.63453433701186446</v>
      </c>
      <c r="U10" s="8">
        <f t="shared" si="10"/>
        <v>0.31376584498807308</v>
      </c>
      <c r="V10" s="8">
        <f t="shared" si="13"/>
        <v>-0.36268314700367843</v>
      </c>
      <c r="W10">
        <v>0.625</v>
      </c>
      <c r="X10" s="2">
        <v>0.390916667</v>
      </c>
      <c r="Y10" s="2">
        <f t="shared" si="11"/>
        <v>0.62546666719999999</v>
      </c>
      <c r="Z10" s="2">
        <f t="shared" si="12"/>
        <v>-0.46925724034324712</v>
      </c>
      <c r="AA10" s="2">
        <f t="shared" si="14"/>
        <v>0.77573002752807685</v>
      </c>
      <c r="AB10" s="2">
        <f t="shared" si="15"/>
        <v>-0.15026336032807686</v>
      </c>
      <c r="AC10" t="str">
        <f t="shared" si="20"/>
        <v>No</v>
      </c>
      <c r="AD10" s="2">
        <f t="shared" si="16"/>
        <v>1.0803783339799999</v>
      </c>
      <c r="AE10" s="2">
        <f t="shared" si="17"/>
        <v>-0.45491166677999995</v>
      </c>
      <c r="AF10" s="2">
        <f t="shared" si="18"/>
        <v>-2.6055929751681601</v>
      </c>
      <c r="AG10" s="2">
        <f t="shared" si="19"/>
        <v>3.2310596423681601</v>
      </c>
    </row>
    <row r="11" spans="1:33" x14ac:dyDescent="0.25">
      <c r="A11" t="s">
        <v>19</v>
      </c>
      <c r="B11">
        <v>346.222222222222</v>
      </c>
      <c r="C11">
        <v>521</v>
      </c>
      <c r="D11">
        <v>251.111111111111</v>
      </c>
      <c r="E11">
        <v>744.11111111111097</v>
      </c>
      <c r="F11">
        <v>3329.5555555555602</v>
      </c>
      <c r="G11">
        <v>4742.2222222222199</v>
      </c>
      <c r="H11">
        <v>4897.4444444444398</v>
      </c>
      <c r="I11">
        <v>1381.3333333333301</v>
      </c>
      <c r="J11">
        <v>594.88888888888903</v>
      </c>
      <c r="K11" s="2">
        <f t="shared" si="0"/>
        <v>3.46222222222222E-2</v>
      </c>
      <c r="L11" s="2">
        <f t="shared" si="1"/>
        <v>5.21E-2</v>
      </c>
      <c r="M11" s="2">
        <f t="shared" si="2"/>
        <v>2.5111111111111101E-2</v>
      </c>
      <c r="N11" s="2">
        <f t="shared" si="3"/>
        <v>7.4411111111111095E-2</v>
      </c>
      <c r="O11" s="2">
        <f t="shared" si="4"/>
        <v>0.332955555555556</v>
      </c>
      <c r="P11" s="2">
        <f t="shared" si="5"/>
        <v>0.47422222222222199</v>
      </c>
      <c r="Q11" s="2">
        <f t="shared" si="6"/>
        <v>0.48974444444444398</v>
      </c>
      <c r="R11" s="2">
        <f t="shared" si="7"/>
        <v>0.138133333333333</v>
      </c>
      <c r="S11" s="2">
        <f t="shared" si="8"/>
        <v>5.9488888888888904E-2</v>
      </c>
      <c r="T11" s="8">
        <f t="shared" si="9"/>
        <v>0.90245376265187649</v>
      </c>
      <c r="U11" s="8">
        <f t="shared" si="10"/>
        <v>0.63467255816490786</v>
      </c>
      <c r="V11" s="8">
        <f t="shared" si="13"/>
        <v>-0.45225162081654008</v>
      </c>
      <c r="W11">
        <v>0.625</v>
      </c>
      <c r="X11" s="2">
        <v>0.63826666700000001</v>
      </c>
      <c r="Y11" s="2">
        <f t="shared" si="11"/>
        <v>1.0212266672000001</v>
      </c>
      <c r="Z11" s="2">
        <f t="shared" si="12"/>
        <v>2.1004519636090631E-2</v>
      </c>
      <c r="AA11" s="2">
        <f t="shared" si="14"/>
        <v>1.0642524569998058</v>
      </c>
      <c r="AB11" s="2">
        <f t="shared" si="15"/>
        <v>-4.3025789799805647E-2</v>
      </c>
      <c r="AC11" t="str">
        <f t="shared" si="20"/>
        <v>No</v>
      </c>
      <c r="AD11" s="2">
        <f t="shared" si="16"/>
        <v>1.5602373339800002</v>
      </c>
      <c r="AE11" s="2">
        <f t="shared" si="17"/>
        <v>-0.53901066678000009</v>
      </c>
      <c r="AF11" s="2">
        <f t="shared" si="18"/>
        <v>-3.9671261031681606</v>
      </c>
      <c r="AG11" s="2">
        <f t="shared" si="19"/>
        <v>4.9883527703681612</v>
      </c>
    </row>
    <row r="12" spans="1:33" x14ac:dyDescent="0.25">
      <c r="A12" t="s">
        <v>20</v>
      </c>
      <c r="B12">
        <v>338.222222222222</v>
      </c>
      <c r="C12">
        <v>485.444444444444</v>
      </c>
      <c r="D12">
        <v>253</v>
      </c>
      <c r="E12">
        <v>713</v>
      </c>
      <c r="F12">
        <v>2988</v>
      </c>
      <c r="G12">
        <v>4084.3333333333298</v>
      </c>
      <c r="H12">
        <v>4236.2222222222199</v>
      </c>
      <c r="I12">
        <v>1199.6666666666699</v>
      </c>
      <c r="J12">
        <v>518.66666666666697</v>
      </c>
      <c r="K12" s="2">
        <f t="shared" si="0"/>
        <v>3.3822222222222198E-2</v>
      </c>
      <c r="L12" s="2">
        <f t="shared" si="1"/>
        <v>4.8544444444444397E-2</v>
      </c>
      <c r="M12" s="2">
        <f t="shared" si="2"/>
        <v>2.53E-2</v>
      </c>
      <c r="N12" s="2">
        <f t="shared" si="3"/>
        <v>7.1300000000000002E-2</v>
      </c>
      <c r="O12" s="2">
        <f t="shared" si="4"/>
        <v>0.29880000000000001</v>
      </c>
      <c r="P12" s="2">
        <f t="shared" si="5"/>
        <v>0.40843333333333298</v>
      </c>
      <c r="Q12" s="2">
        <f t="shared" si="6"/>
        <v>0.42362222222222201</v>
      </c>
      <c r="R12" s="2">
        <f t="shared" si="7"/>
        <v>0.119966666666667</v>
      </c>
      <c r="S12" s="2">
        <f t="shared" si="8"/>
        <v>5.18666666666667E-2</v>
      </c>
      <c r="T12" s="8">
        <f t="shared" si="9"/>
        <v>0.88728559760413828</v>
      </c>
      <c r="U12" s="8">
        <f t="shared" si="10"/>
        <v>0.61469873007295328</v>
      </c>
      <c r="V12" s="8">
        <f t="shared" si="13"/>
        <v>-0.42384280627720061</v>
      </c>
      <c r="W12">
        <v>0.625</v>
      </c>
      <c r="X12" s="2">
        <v>0.68845833300000003</v>
      </c>
      <c r="Y12" s="2">
        <f t="shared" si="11"/>
        <v>1.1015333328000001</v>
      </c>
      <c r="Z12" s="2">
        <f t="shared" si="12"/>
        <v>9.6703148082470186E-2</v>
      </c>
      <c r="AA12" s="2">
        <f t="shared" si="14"/>
        <v>1.0479178600598964</v>
      </c>
      <c r="AB12" s="2">
        <f t="shared" si="15"/>
        <v>5.3615472740103698E-2</v>
      </c>
      <c r="AC12" t="str">
        <f t="shared" si="20"/>
        <v>No</v>
      </c>
      <c r="AD12" s="2">
        <f t="shared" si="16"/>
        <v>1.6576091660200001</v>
      </c>
      <c r="AE12" s="2">
        <f t="shared" si="17"/>
        <v>-0.55607583321999998</v>
      </c>
      <c r="AF12" s="2">
        <f t="shared" si="18"/>
        <v>-4.2434051248318401</v>
      </c>
      <c r="AG12" s="2">
        <f t="shared" si="19"/>
        <v>5.3449384576318399</v>
      </c>
    </row>
    <row r="13" spans="1:33" x14ac:dyDescent="0.25">
      <c r="A13" t="s">
        <v>21</v>
      </c>
      <c r="B13">
        <v>510.66666666666703</v>
      </c>
      <c r="C13">
        <v>711.22222222222194</v>
      </c>
      <c r="D13">
        <v>524.77777777777806</v>
      </c>
      <c r="E13">
        <v>1028.3333333333301</v>
      </c>
      <c r="F13">
        <v>2314</v>
      </c>
      <c r="G13">
        <v>2601.1111111111099</v>
      </c>
      <c r="H13">
        <v>2697.2222222222199</v>
      </c>
      <c r="I13">
        <v>1635.8888888888901</v>
      </c>
      <c r="J13">
        <v>1003.77777777778</v>
      </c>
      <c r="K13" s="2">
        <f t="shared" si="0"/>
        <v>5.1066666666666705E-2</v>
      </c>
      <c r="L13" s="2">
        <f t="shared" si="1"/>
        <v>7.1122222222222198E-2</v>
      </c>
      <c r="M13" s="2">
        <f t="shared" si="2"/>
        <v>5.2477777777777804E-2</v>
      </c>
      <c r="N13" s="2">
        <f t="shared" si="3"/>
        <v>0.10283333333333301</v>
      </c>
      <c r="O13" s="2">
        <f t="shared" si="4"/>
        <v>0.23139999999999999</v>
      </c>
      <c r="P13" s="2">
        <f t="shared" si="5"/>
        <v>0.26011111111111102</v>
      </c>
      <c r="Q13" s="2">
        <f t="shared" si="6"/>
        <v>0.26972222222222197</v>
      </c>
      <c r="R13" s="2">
        <f t="shared" si="7"/>
        <v>0.16358888888888901</v>
      </c>
      <c r="S13" s="2">
        <f t="shared" si="8"/>
        <v>0.100377777777778</v>
      </c>
      <c r="T13" s="8">
        <f t="shared" si="9"/>
        <v>0.67425339678598495</v>
      </c>
      <c r="U13" s="8">
        <f t="shared" si="10"/>
        <v>0.38466141418171074</v>
      </c>
      <c r="V13" s="8">
        <f t="shared" si="13"/>
        <v>-0.39395947737171033</v>
      </c>
      <c r="W13">
        <v>0.625</v>
      </c>
      <c r="X13" s="2">
        <v>0.3901</v>
      </c>
      <c r="Y13" s="2">
        <f t="shared" si="11"/>
        <v>0.62416000000000005</v>
      </c>
      <c r="Z13" s="2">
        <f t="shared" si="12"/>
        <v>-0.47134853322379061</v>
      </c>
      <c r="AA13" s="2">
        <f t="shared" si="14"/>
        <v>0.81850348299882725</v>
      </c>
      <c r="AB13" s="2">
        <f t="shared" si="15"/>
        <v>-0.1943434829988272</v>
      </c>
      <c r="AC13" t="str">
        <f t="shared" si="20"/>
        <v>No</v>
      </c>
      <c r="AD13" s="2">
        <f t="shared" si="16"/>
        <v>1.078794</v>
      </c>
      <c r="AE13" s="2">
        <f t="shared" si="17"/>
        <v>-0.45463399999999998</v>
      </c>
      <c r="AF13" s="2">
        <f t="shared" si="18"/>
        <v>-2.6010976480000005</v>
      </c>
      <c r="AG13" s="2">
        <f t="shared" si="19"/>
        <v>3.2252576480000004</v>
      </c>
    </row>
    <row r="14" spans="1:33" x14ac:dyDescent="0.25">
      <c r="A14" t="s">
        <v>22</v>
      </c>
      <c r="B14">
        <v>400.66666666666703</v>
      </c>
      <c r="C14">
        <v>650.22222222222194</v>
      </c>
      <c r="D14">
        <v>347.88888888888903</v>
      </c>
      <c r="E14">
        <v>974.555555555556</v>
      </c>
      <c r="F14">
        <v>3074.5555555555602</v>
      </c>
      <c r="G14">
        <v>3732</v>
      </c>
      <c r="H14">
        <v>3864.4444444444398</v>
      </c>
      <c r="I14">
        <v>1445.8888888888901</v>
      </c>
      <c r="J14">
        <v>653.444444444444</v>
      </c>
      <c r="K14" s="2">
        <f t="shared" si="0"/>
        <v>4.0066666666666702E-2</v>
      </c>
      <c r="L14" s="2">
        <f t="shared" si="1"/>
        <v>6.502222222222219E-2</v>
      </c>
      <c r="M14" s="2">
        <f t="shared" si="2"/>
        <v>3.4788888888888904E-2</v>
      </c>
      <c r="N14" s="2">
        <f t="shared" si="3"/>
        <v>9.7455555555555601E-2</v>
      </c>
      <c r="O14" s="2">
        <f t="shared" si="4"/>
        <v>0.30745555555555604</v>
      </c>
      <c r="P14" s="2">
        <f t="shared" si="5"/>
        <v>0.37319999999999998</v>
      </c>
      <c r="Q14" s="2">
        <f t="shared" si="6"/>
        <v>0.38644444444444398</v>
      </c>
      <c r="R14" s="2">
        <f t="shared" si="7"/>
        <v>0.14458888888888902</v>
      </c>
      <c r="S14" s="2">
        <f t="shared" si="8"/>
        <v>6.5344444444444399E-2</v>
      </c>
      <c r="T14" s="8">
        <f t="shared" si="9"/>
        <v>0.83482366595447199</v>
      </c>
      <c r="U14" s="8">
        <f t="shared" si="10"/>
        <v>0.51863234729158703</v>
      </c>
      <c r="V14" s="8">
        <f t="shared" si="13"/>
        <v>-0.37959183673469449</v>
      </c>
      <c r="W14">
        <v>0.625</v>
      </c>
      <c r="X14" s="2">
        <v>0.54074999999999995</v>
      </c>
      <c r="Y14" s="2">
        <f t="shared" si="11"/>
        <v>0.86519999999999997</v>
      </c>
      <c r="Z14" s="2">
        <f t="shared" si="12"/>
        <v>-0.14479458490323338</v>
      </c>
      <c r="AA14" s="2">
        <f t="shared" si="14"/>
        <v>0.99142160586637085</v>
      </c>
      <c r="AB14" s="2">
        <f t="shared" si="15"/>
        <v>-0.12622160586637088</v>
      </c>
      <c r="AC14" t="str">
        <f t="shared" si="20"/>
        <v>No</v>
      </c>
      <c r="AD14" s="2">
        <f t="shared" si="16"/>
        <v>1.3710549999999999</v>
      </c>
      <c r="AE14" s="2">
        <f t="shared" si="17"/>
        <v>-0.50585499999999994</v>
      </c>
      <c r="AF14" s="2">
        <f t="shared" si="18"/>
        <v>-3.4303475600000004</v>
      </c>
      <c r="AG14" s="2">
        <f t="shared" si="19"/>
        <v>4.2955475600000002</v>
      </c>
    </row>
    <row r="15" spans="1:33" x14ac:dyDescent="0.25">
      <c r="A15" t="s">
        <v>23</v>
      </c>
      <c r="B15">
        <v>666.66666666666697</v>
      </c>
      <c r="C15">
        <v>905.555555555556</v>
      </c>
      <c r="D15">
        <v>780.444444444444</v>
      </c>
      <c r="E15">
        <v>1274.3333333333301</v>
      </c>
      <c r="F15">
        <v>1999</v>
      </c>
      <c r="G15">
        <v>2130.6666666666702</v>
      </c>
      <c r="H15">
        <v>2193.1111111111099</v>
      </c>
      <c r="I15">
        <v>1805.2222222222199</v>
      </c>
      <c r="J15">
        <v>1282.7777777777801</v>
      </c>
      <c r="K15" s="2">
        <f t="shared" si="0"/>
        <v>6.6666666666666693E-2</v>
      </c>
      <c r="L15" s="2">
        <f t="shared" si="1"/>
        <v>9.0555555555555597E-2</v>
      </c>
      <c r="M15" s="2">
        <f t="shared" si="2"/>
        <v>7.8044444444444402E-2</v>
      </c>
      <c r="N15" s="2">
        <f t="shared" si="3"/>
        <v>0.12743333333333301</v>
      </c>
      <c r="O15" s="2">
        <f t="shared" si="4"/>
        <v>0.19989999999999999</v>
      </c>
      <c r="P15" s="2">
        <f t="shared" si="5"/>
        <v>0.21306666666666702</v>
      </c>
      <c r="Q15" s="2">
        <f t="shared" si="6"/>
        <v>0.21931111111111098</v>
      </c>
      <c r="R15" s="2">
        <f t="shared" si="7"/>
        <v>0.180522222222222</v>
      </c>
      <c r="S15" s="2">
        <f t="shared" si="8"/>
        <v>0.12827777777777802</v>
      </c>
      <c r="T15" s="8">
        <f t="shared" si="9"/>
        <v>0.47507660115088562</v>
      </c>
      <c r="U15" s="8">
        <f t="shared" si="10"/>
        <v>0.22138492871690546</v>
      </c>
      <c r="V15" s="8">
        <f t="shared" si="13"/>
        <v>-0.33188506783620864</v>
      </c>
      <c r="W15">
        <v>0.625</v>
      </c>
      <c r="X15" s="2">
        <v>0.30205833300000001</v>
      </c>
      <c r="Y15" s="2">
        <f t="shared" si="11"/>
        <v>0.48329333280000003</v>
      </c>
      <c r="Z15" s="2">
        <f t="shared" si="12"/>
        <v>-0.72713149538453947</v>
      </c>
      <c r="AA15" s="2">
        <f t="shared" si="14"/>
        <v>0.60400999177938874</v>
      </c>
      <c r="AB15" s="2">
        <f t="shared" si="15"/>
        <v>-0.12071665897938871</v>
      </c>
      <c r="AC15" t="str">
        <f t="shared" si="20"/>
        <v>No</v>
      </c>
      <c r="AD15" s="2">
        <f t="shared" si="16"/>
        <v>0.90799316602000002</v>
      </c>
      <c r="AE15" s="2">
        <f t="shared" si="17"/>
        <v>-0.42469983321999999</v>
      </c>
      <c r="AF15" s="2">
        <f t="shared" si="18"/>
        <v>-2.1164740528318404</v>
      </c>
      <c r="AG15" s="2">
        <f t="shared" si="19"/>
        <v>2.5997673856318406</v>
      </c>
    </row>
    <row r="16" spans="1:33" x14ac:dyDescent="0.25">
      <c r="A16" t="s">
        <v>24</v>
      </c>
      <c r="B16">
        <v>338.777777777778</v>
      </c>
      <c r="C16">
        <v>470.88888888888903</v>
      </c>
      <c r="D16">
        <v>249.444444444444</v>
      </c>
      <c r="E16">
        <v>669</v>
      </c>
      <c r="F16">
        <v>2984.3333333333298</v>
      </c>
      <c r="G16">
        <v>4296.5555555555602</v>
      </c>
      <c r="H16">
        <v>4469.6666666666697</v>
      </c>
      <c r="I16">
        <v>1207.8888888888901</v>
      </c>
      <c r="J16">
        <v>512.33333333333303</v>
      </c>
      <c r="K16" s="2">
        <f t="shared" si="0"/>
        <v>3.3877777777777798E-2</v>
      </c>
      <c r="L16" s="2">
        <f t="shared" si="1"/>
        <v>4.7088888888888902E-2</v>
      </c>
      <c r="M16" s="2">
        <f t="shared" si="2"/>
        <v>2.4944444444444401E-2</v>
      </c>
      <c r="N16" s="2">
        <f t="shared" si="3"/>
        <v>6.6900000000000001E-2</v>
      </c>
      <c r="O16" s="2">
        <f t="shared" si="4"/>
        <v>0.298433333333333</v>
      </c>
      <c r="P16" s="2">
        <f t="shared" si="5"/>
        <v>0.42965555555555601</v>
      </c>
      <c r="Q16" s="2">
        <f t="shared" si="6"/>
        <v>0.44696666666666696</v>
      </c>
      <c r="R16" s="2">
        <f t="shared" si="7"/>
        <v>0.120788888888889</v>
      </c>
      <c r="S16" s="2">
        <f t="shared" si="8"/>
        <v>5.1233333333333304E-2</v>
      </c>
      <c r="T16" s="8">
        <f t="shared" si="9"/>
        <v>0.89428329252213257</v>
      </c>
      <c r="U16" s="8">
        <f t="shared" si="10"/>
        <v>0.63375912408759083</v>
      </c>
      <c r="V16" s="8">
        <f t="shared" si="13"/>
        <v>-0.43900986167185146</v>
      </c>
      <c r="W16">
        <v>0.625</v>
      </c>
      <c r="X16" s="2">
        <v>0.72438333300000002</v>
      </c>
      <c r="Y16" s="2">
        <f t="shared" si="11"/>
        <v>1.1590133328000001</v>
      </c>
      <c r="Z16" s="2">
        <f t="shared" si="12"/>
        <v>0.14756906800154246</v>
      </c>
      <c r="AA16" s="2">
        <f t="shared" si="14"/>
        <v>1.0554536777170844</v>
      </c>
      <c r="AB16" s="2">
        <f t="shared" si="15"/>
        <v>0.10355965508291565</v>
      </c>
      <c r="AC16" t="str">
        <f t="shared" si="20"/>
        <v>No</v>
      </c>
      <c r="AD16" s="2">
        <f t="shared" si="16"/>
        <v>1.7273036660200001</v>
      </c>
      <c r="AE16" s="2">
        <f t="shared" si="17"/>
        <v>-0.56829033322</v>
      </c>
      <c r="AF16" s="2">
        <f t="shared" si="18"/>
        <v>-4.4411535688318402</v>
      </c>
      <c r="AG16" s="2">
        <f t="shared" si="19"/>
        <v>5.6001669016318401</v>
      </c>
    </row>
    <row r="17" spans="1:33" x14ac:dyDescent="0.25">
      <c r="A17" t="s">
        <v>25</v>
      </c>
      <c r="B17">
        <v>534.11111111111097</v>
      </c>
      <c r="C17">
        <v>774</v>
      </c>
      <c r="D17">
        <v>537.555555555556</v>
      </c>
      <c r="E17">
        <v>1025.55555555556</v>
      </c>
      <c r="F17">
        <v>2419.3333333333298</v>
      </c>
      <c r="G17">
        <v>2739.2222222222199</v>
      </c>
      <c r="H17">
        <v>2763.5555555555602</v>
      </c>
      <c r="I17">
        <v>1672.1111111111099</v>
      </c>
      <c r="J17">
        <v>1039.55555555556</v>
      </c>
      <c r="K17" s="2">
        <f t="shared" si="0"/>
        <v>5.3411111111111097E-2</v>
      </c>
      <c r="L17" s="2">
        <f t="shared" si="1"/>
        <v>7.7399999999999997E-2</v>
      </c>
      <c r="M17" s="2">
        <f t="shared" si="2"/>
        <v>5.3755555555555598E-2</v>
      </c>
      <c r="N17" s="2">
        <f t="shared" si="3"/>
        <v>0.102555555555556</v>
      </c>
      <c r="O17" s="2">
        <f t="shared" si="4"/>
        <v>0.24193333333333297</v>
      </c>
      <c r="P17" s="2">
        <f t="shared" si="5"/>
        <v>0.27392222222222201</v>
      </c>
      <c r="Q17" s="2">
        <f t="shared" si="6"/>
        <v>0.27635555555555602</v>
      </c>
      <c r="R17" s="2">
        <f t="shared" si="7"/>
        <v>0.167211111111111</v>
      </c>
      <c r="S17" s="2">
        <f t="shared" si="8"/>
        <v>0.103955555555556</v>
      </c>
      <c r="T17" s="8">
        <f t="shared" si="9"/>
        <v>0.67431841130932368</v>
      </c>
      <c r="U17" s="8">
        <f t="shared" si="10"/>
        <v>0.40459295574764309</v>
      </c>
      <c r="V17" s="8">
        <f t="shared" si="13"/>
        <v>-0.36715875539404924</v>
      </c>
      <c r="W17">
        <v>0.625</v>
      </c>
      <c r="X17" s="2">
        <v>0.78915833300000005</v>
      </c>
      <c r="Y17" s="2">
        <f t="shared" si="11"/>
        <v>1.2626533328</v>
      </c>
      <c r="Z17" s="2">
        <f t="shared" si="12"/>
        <v>0.23321532651548676</v>
      </c>
      <c r="AA17" s="2">
        <f t="shared" si="14"/>
        <v>0.81857349713901073</v>
      </c>
      <c r="AB17" s="2">
        <f t="shared" si="15"/>
        <v>0.4440798356609893</v>
      </c>
      <c r="AC17" t="str">
        <f t="shared" si="20"/>
        <v>No</v>
      </c>
      <c r="AD17" s="2">
        <f t="shared" si="16"/>
        <v>1.85296716602</v>
      </c>
      <c r="AE17" s="2">
        <f t="shared" si="17"/>
        <v>-0.59031383321999997</v>
      </c>
      <c r="AF17" s="2">
        <f t="shared" si="18"/>
        <v>-4.7977062608318404</v>
      </c>
      <c r="AG17" s="2">
        <f t="shared" si="19"/>
        <v>6.0603595936318406</v>
      </c>
    </row>
    <row r="18" spans="1:33" x14ac:dyDescent="0.25">
      <c r="A18" t="s">
        <v>26</v>
      </c>
      <c r="B18">
        <v>677.555555555556</v>
      </c>
      <c r="C18">
        <v>932</v>
      </c>
      <c r="D18">
        <v>781.22222222222194</v>
      </c>
      <c r="E18">
        <v>1244.55555555556</v>
      </c>
      <c r="F18">
        <v>2379.7777777777801</v>
      </c>
      <c r="G18">
        <v>2627.8888888888901</v>
      </c>
      <c r="H18">
        <v>2687.6666666666702</v>
      </c>
      <c r="I18">
        <v>2036.55555555556</v>
      </c>
      <c r="J18">
        <v>1481.6666666666699</v>
      </c>
      <c r="K18" s="2">
        <f t="shared" si="0"/>
        <v>6.7755555555555597E-2</v>
      </c>
      <c r="L18" s="2">
        <f t="shared" si="1"/>
        <v>9.3200000000000005E-2</v>
      </c>
      <c r="M18" s="2">
        <f t="shared" si="2"/>
        <v>7.812222222222219E-2</v>
      </c>
      <c r="N18" s="2">
        <f t="shared" si="3"/>
        <v>0.124455555555556</v>
      </c>
      <c r="O18" s="2">
        <f t="shared" si="4"/>
        <v>0.23797777777777801</v>
      </c>
      <c r="P18" s="2">
        <f t="shared" si="5"/>
        <v>0.26278888888888902</v>
      </c>
      <c r="Q18" s="2">
        <f t="shared" si="6"/>
        <v>0.26876666666666704</v>
      </c>
      <c r="R18" s="2">
        <f t="shared" si="7"/>
        <v>0.20365555555555601</v>
      </c>
      <c r="S18" s="2">
        <f t="shared" si="8"/>
        <v>0.148166666666667</v>
      </c>
      <c r="T18" s="8">
        <f t="shared" si="9"/>
        <v>0.54958360025624653</v>
      </c>
      <c r="U18" s="8">
        <f t="shared" si="10"/>
        <v>0.31322235506913032</v>
      </c>
      <c r="V18" s="8">
        <f t="shared" si="13"/>
        <v>-0.37208518920537581</v>
      </c>
      <c r="W18">
        <v>0.625</v>
      </c>
      <c r="X18" s="2">
        <v>0.64827500000000005</v>
      </c>
      <c r="Y18" s="2">
        <f t="shared" si="11"/>
        <v>1.0372400000000002</v>
      </c>
      <c r="Z18" s="2">
        <f t="shared" si="12"/>
        <v>3.6563339307046992E-2</v>
      </c>
      <c r="AA18" s="2">
        <f t="shared" si="14"/>
        <v>0.68424657911595188</v>
      </c>
      <c r="AB18" s="2">
        <f t="shared" si="15"/>
        <v>0.35299342088404828</v>
      </c>
      <c r="AC18" t="str">
        <f t="shared" si="20"/>
        <v>No</v>
      </c>
      <c r="AD18" s="2">
        <f t="shared" si="16"/>
        <v>1.5796535000000003</v>
      </c>
      <c r="AE18" s="2">
        <f t="shared" si="17"/>
        <v>-0.5424135000000001</v>
      </c>
      <c r="AF18" s="2">
        <f t="shared" si="18"/>
        <v>-4.0222167720000011</v>
      </c>
      <c r="AG18" s="2">
        <f t="shared" si="19"/>
        <v>5.0594567720000008</v>
      </c>
    </row>
    <row r="19" spans="1:33" x14ac:dyDescent="0.25">
      <c r="A19" t="s">
        <v>27</v>
      </c>
      <c r="B19">
        <v>488.66666666666703</v>
      </c>
      <c r="C19">
        <v>668.22222222222194</v>
      </c>
      <c r="D19">
        <v>466.33333333333297</v>
      </c>
      <c r="E19">
        <v>916.77777777777806</v>
      </c>
      <c r="F19">
        <v>2524.8888888888901</v>
      </c>
      <c r="G19">
        <v>3005.3333333333298</v>
      </c>
      <c r="H19">
        <v>3081.5555555555602</v>
      </c>
      <c r="I19">
        <v>1633.6666666666699</v>
      </c>
      <c r="J19">
        <v>937.444444444444</v>
      </c>
      <c r="K19" s="2">
        <f t="shared" si="0"/>
        <v>4.8866666666666704E-2</v>
      </c>
      <c r="L19" s="2">
        <f t="shared" si="1"/>
        <v>6.68222222222222E-2</v>
      </c>
      <c r="M19" s="2">
        <f t="shared" si="2"/>
        <v>4.6633333333333297E-2</v>
      </c>
      <c r="N19" s="2">
        <f t="shared" si="3"/>
        <v>9.1677777777777802E-2</v>
      </c>
      <c r="O19" s="2">
        <f t="shared" si="4"/>
        <v>0.25248888888888898</v>
      </c>
      <c r="P19" s="2">
        <f t="shared" si="5"/>
        <v>0.30053333333333299</v>
      </c>
      <c r="Q19" s="2">
        <f t="shared" si="6"/>
        <v>0.30815555555555602</v>
      </c>
      <c r="R19" s="2">
        <f t="shared" si="7"/>
        <v>0.16336666666666699</v>
      </c>
      <c r="S19" s="2">
        <f t="shared" si="8"/>
        <v>9.3744444444444394E-2</v>
      </c>
      <c r="T19" s="8">
        <f t="shared" si="9"/>
        <v>0.73712066643700525</v>
      </c>
      <c r="U19" s="8">
        <f t="shared" si="10"/>
        <v>0.46724778046811949</v>
      </c>
      <c r="V19" s="8">
        <f t="shared" si="13"/>
        <v>-0.41941400781966598</v>
      </c>
      <c r="W19">
        <v>0.625</v>
      </c>
      <c r="X19" s="2">
        <v>0.51176666699999995</v>
      </c>
      <c r="Y19" s="2">
        <f t="shared" si="11"/>
        <v>0.81882666719999997</v>
      </c>
      <c r="Z19" s="2">
        <f t="shared" si="12"/>
        <v>-0.19988285708831938</v>
      </c>
      <c r="AA19" s="2">
        <f t="shared" si="14"/>
        <v>0.886205245686011</v>
      </c>
      <c r="AB19" s="2">
        <f t="shared" si="15"/>
        <v>-6.7378578486011032E-2</v>
      </c>
      <c r="AC19" t="str">
        <f t="shared" si="20"/>
        <v>No</v>
      </c>
      <c r="AD19" s="2">
        <f t="shared" si="16"/>
        <v>1.3148273339799998</v>
      </c>
      <c r="AE19" s="2">
        <f t="shared" si="17"/>
        <v>-0.49600066677999988</v>
      </c>
      <c r="AF19" s="2">
        <f t="shared" si="18"/>
        <v>-3.2708093831681602</v>
      </c>
      <c r="AG19" s="2">
        <f t="shared" si="19"/>
        <v>4.0896360503681599</v>
      </c>
    </row>
    <row r="20" spans="1:33" x14ac:dyDescent="0.25">
      <c r="A20" t="s">
        <v>28</v>
      </c>
      <c r="B20">
        <v>451.555555555556</v>
      </c>
      <c r="C20">
        <v>641</v>
      </c>
      <c r="D20">
        <v>384.66666666666703</v>
      </c>
      <c r="E20">
        <v>872.33333333333303</v>
      </c>
      <c r="F20">
        <v>2872.4444444444398</v>
      </c>
      <c r="G20">
        <v>3556</v>
      </c>
      <c r="H20">
        <v>3661.2222222222199</v>
      </c>
      <c r="I20">
        <v>1596.44444444444</v>
      </c>
      <c r="J20">
        <v>817.11111111111097</v>
      </c>
      <c r="K20" s="2">
        <f t="shared" si="0"/>
        <v>4.5155555555555602E-2</v>
      </c>
      <c r="L20" s="2">
        <f t="shared" si="1"/>
        <v>6.4100000000000004E-2</v>
      </c>
      <c r="M20" s="2">
        <f t="shared" si="2"/>
        <v>3.8466666666666705E-2</v>
      </c>
      <c r="N20" s="2">
        <f t="shared" si="3"/>
        <v>8.7233333333333302E-2</v>
      </c>
      <c r="O20" s="2">
        <f t="shared" si="4"/>
        <v>0.28724444444444397</v>
      </c>
      <c r="P20" s="2">
        <f t="shared" si="5"/>
        <v>0.35560000000000003</v>
      </c>
      <c r="Q20" s="2">
        <f t="shared" si="6"/>
        <v>0.36612222222222202</v>
      </c>
      <c r="R20" s="2">
        <f t="shared" si="7"/>
        <v>0.15964444444444401</v>
      </c>
      <c r="S20" s="2">
        <f t="shared" si="8"/>
        <v>8.1711111111111095E-2</v>
      </c>
      <c r="T20" s="8">
        <f t="shared" si="9"/>
        <v>0.80984813116194743</v>
      </c>
      <c r="U20" s="8">
        <f t="shared" si="10"/>
        <v>0.53410675607512648</v>
      </c>
      <c r="V20" s="8">
        <f t="shared" si="13"/>
        <v>-0.4270248795749107</v>
      </c>
      <c r="W20">
        <v>0.625</v>
      </c>
      <c r="X20" s="2">
        <v>0.53184166700000002</v>
      </c>
      <c r="Y20" s="2">
        <f t="shared" si="11"/>
        <v>0.85094666720000001</v>
      </c>
      <c r="Z20" s="2">
        <f t="shared" si="12"/>
        <v>-0.16140582311296134</v>
      </c>
      <c r="AA20" s="2">
        <f t="shared" si="14"/>
        <v>0.96452545244830123</v>
      </c>
      <c r="AB20" s="2">
        <f t="shared" si="15"/>
        <v>-0.11357878524830123</v>
      </c>
      <c r="AC20" t="str">
        <f t="shared" si="20"/>
        <v>No</v>
      </c>
      <c r="AD20" s="2">
        <f t="shared" si="16"/>
        <v>1.3537728339799999</v>
      </c>
      <c r="AE20" s="2">
        <f t="shared" si="17"/>
        <v>-0.50282616677999992</v>
      </c>
      <c r="AF20" s="2">
        <f t="shared" si="18"/>
        <v>-3.3813118191681601</v>
      </c>
      <c r="AG20" s="2">
        <f t="shared" si="19"/>
        <v>4.2322584863681598</v>
      </c>
    </row>
    <row r="21" spans="1:33" x14ac:dyDescent="0.25">
      <c r="A21" t="s">
        <v>29</v>
      </c>
      <c r="B21">
        <v>385</v>
      </c>
      <c r="C21">
        <v>538.22222222222194</v>
      </c>
      <c r="D21">
        <v>316.777777777778</v>
      </c>
      <c r="E21">
        <v>731</v>
      </c>
      <c r="F21">
        <v>2680</v>
      </c>
      <c r="G21">
        <v>3422.8888888888901</v>
      </c>
      <c r="H21">
        <v>3520.2222222222199</v>
      </c>
      <c r="I21">
        <v>1335.8888888888901</v>
      </c>
      <c r="J21">
        <v>653.33333333333303</v>
      </c>
      <c r="K21" s="2">
        <f t="shared" si="0"/>
        <v>3.85E-2</v>
      </c>
      <c r="L21" s="2">
        <f t="shared" si="1"/>
        <v>5.3822222222222195E-2</v>
      </c>
      <c r="M21" s="2">
        <f t="shared" si="2"/>
        <v>3.1677777777777798E-2</v>
      </c>
      <c r="N21" s="2">
        <f t="shared" si="3"/>
        <v>7.3099999999999998E-2</v>
      </c>
      <c r="O21" s="2">
        <f t="shared" si="4"/>
        <v>0.26800000000000002</v>
      </c>
      <c r="P21" s="2">
        <f t="shared" si="5"/>
        <v>0.34228888888888903</v>
      </c>
      <c r="Q21" s="2">
        <f t="shared" si="6"/>
        <v>0.35202222222222201</v>
      </c>
      <c r="R21" s="2">
        <f t="shared" si="7"/>
        <v>0.13358888888888901</v>
      </c>
      <c r="S21" s="2">
        <f t="shared" si="8"/>
        <v>6.5333333333333299E-2</v>
      </c>
      <c r="T21" s="8">
        <f t="shared" si="9"/>
        <v>0.83488257608664151</v>
      </c>
      <c r="U21" s="8">
        <f t="shared" si="10"/>
        <v>0.57138669012019938</v>
      </c>
      <c r="V21" s="8">
        <f t="shared" si="13"/>
        <v>-0.42562399952570168</v>
      </c>
      <c r="W21">
        <v>0.625</v>
      </c>
      <c r="X21" s="2">
        <v>0.43288333299999998</v>
      </c>
      <c r="Y21" s="2">
        <f t="shared" si="11"/>
        <v>0.69261333279999993</v>
      </c>
      <c r="Z21" s="2">
        <f t="shared" si="12"/>
        <v>-0.36728339683814271</v>
      </c>
      <c r="AA21" s="2">
        <f t="shared" si="14"/>
        <v>0.99148504618770428</v>
      </c>
      <c r="AB21" s="2">
        <f t="shared" si="15"/>
        <v>-0.29887171338770435</v>
      </c>
      <c r="AC21" t="str">
        <f t="shared" si="20"/>
        <v>No</v>
      </c>
      <c r="AD21" s="2">
        <f t="shared" si="16"/>
        <v>1.1617936660199999</v>
      </c>
      <c r="AE21" s="2">
        <f t="shared" si="17"/>
        <v>-0.46918033321999997</v>
      </c>
      <c r="AF21" s="2">
        <f t="shared" si="18"/>
        <v>-2.8365976488318401</v>
      </c>
      <c r="AG21" s="2">
        <f t="shared" si="19"/>
        <v>3.5292109816318398</v>
      </c>
    </row>
    <row r="22" spans="1:33" x14ac:dyDescent="0.25">
      <c r="A22" t="s">
        <v>30</v>
      </c>
      <c r="B22">
        <v>298.444444444444</v>
      </c>
      <c r="C22">
        <v>392.66666666666703</v>
      </c>
      <c r="D22">
        <v>227.222222222222</v>
      </c>
      <c r="E22">
        <v>567.555555555556</v>
      </c>
      <c r="F22">
        <v>2637.5555555555602</v>
      </c>
      <c r="G22">
        <v>4003.1111111111099</v>
      </c>
      <c r="H22">
        <v>4250.6666666666697</v>
      </c>
      <c r="I22">
        <v>1079.1111111111099</v>
      </c>
      <c r="J22">
        <v>474.222222222222</v>
      </c>
      <c r="K22" s="2">
        <f t="shared" si="0"/>
        <v>2.9844444444444399E-2</v>
      </c>
      <c r="L22" s="2">
        <f t="shared" si="1"/>
        <v>3.92666666666667E-2</v>
      </c>
      <c r="M22" s="2">
        <f t="shared" si="2"/>
        <v>2.2722222222222199E-2</v>
      </c>
      <c r="N22" s="2">
        <f t="shared" si="3"/>
        <v>5.6755555555555601E-2</v>
      </c>
      <c r="O22" s="2">
        <f t="shared" si="4"/>
        <v>0.26375555555555602</v>
      </c>
      <c r="P22" s="2">
        <f t="shared" si="5"/>
        <v>0.40031111111111101</v>
      </c>
      <c r="Q22" s="2">
        <f t="shared" si="6"/>
        <v>0.42506666666666698</v>
      </c>
      <c r="R22" s="2">
        <f t="shared" si="7"/>
        <v>0.107911111111111</v>
      </c>
      <c r="S22" s="2">
        <f t="shared" si="8"/>
        <v>4.7422222222222199E-2</v>
      </c>
      <c r="T22" s="8">
        <f t="shared" si="9"/>
        <v>0.89851368452395741</v>
      </c>
      <c r="U22" s="8">
        <f t="shared" si="10"/>
        <v>0.64584344449837083</v>
      </c>
      <c r="V22" s="8">
        <f t="shared" si="13"/>
        <v>-0.4664049524384713</v>
      </c>
      <c r="W22">
        <v>0.625</v>
      </c>
      <c r="X22" s="2">
        <v>0.67715833299999995</v>
      </c>
      <c r="Y22" s="2">
        <f t="shared" si="11"/>
        <v>1.0834533328</v>
      </c>
      <c r="Z22" s="2">
        <f t="shared" si="12"/>
        <v>8.0153470277594258E-2</v>
      </c>
      <c r="AA22" s="2">
        <f t="shared" si="14"/>
        <v>1.0600093868638496</v>
      </c>
      <c r="AB22" s="2">
        <f t="shared" si="15"/>
        <v>2.3443945936150401E-2</v>
      </c>
      <c r="AC22" t="str">
        <f t="shared" si="20"/>
        <v>No</v>
      </c>
      <c r="AD22" s="2">
        <f t="shared" si="16"/>
        <v>1.6356871660199999</v>
      </c>
      <c r="AE22" s="2">
        <f t="shared" si="17"/>
        <v>-0.55223383321999986</v>
      </c>
      <c r="AF22" s="2">
        <f t="shared" si="18"/>
        <v>-4.1812045008318401</v>
      </c>
      <c r="AG22" s="2">
        <f t="shared" si="19"/>
        <v>5.2646578336318406</v>
      </c>
    </row>
    <row r="23" spans="1:33" x14ac:dyDescent="0.25">
      <c r="A23" t="s">
        <v>31</v>
      </c>
      <c r="B23">
        <v>327.222222222222</v>
      </c>
      <c r="C23">
        <v>443.33333333333297</v>
      </c>
      <c r="D23">
        <v>272.222222222222</v>
      </c>
      <c r="E23">
        <v>636.22222222222194</v>
      </c>
      <c r="F23">
        <v>2560.1111111111099</v>
      </c>
      <c r="G23">
        <v>3691.2222222222199</v>
      </c>
      <c r="H23">
        <v>3903.1111111111099</v>
      </c>
      <c r="I23">
        <v>1104.8888888888901</v>
      </c>
      <c r="J23">
        <v>511</v>
      </c>
      <c r="K23" s="2">
        <f t="shared" si="0"/>
        <v>3.2722222222222201E-2</v>
      </c>
      <c r="L23" s="2">
        <f t="shared" si="1"/>
        <v>4.4333333333333294E-2</v>
      </c>
      <c r="M23" s="2">
        <f t="shared" si="2"/>
        <v>2.72222222222222E-2</v>
      </c>
      <c r="N23" s="2">
        <f t="shared" si="3"/>
        <v>6.3622222222222191E-2</v>
      </c>
      <c r="O23" s="2">
        <f t="shared" si="4"/>
        <v>0.25601111111111097</v>
      </c>
      <c r="P23" s="2">
        <f t="shared" si="5"/>
        <v>0.36912222222222196</v>
      </c>
      <c r="Q23" s="2">
        <f t="shared" si="6"/>
        <v>0.390311111111111</v>
      </c>
      <c r="R23" s="2">
        <f t="shared" si="7"/>
        <v>0.11048888888888901</v>
      </c>
      <c r="S23" s="2">
        <f t="shared" si="8"/>
        <v>5.11E-2</v>
      </c>
      <c r="T23" s="8">
        <f t="shared" si="9"/>
        <v>0.86960455585715046</v>
      </c>
      <c r="U23" s="8">
        <f t="shared" si="10"/>
        <v>0.60190496054506903</v>
      </c>
      <c r="V23" s="8">
        <f t="shared" si="13"/>
        <v>-0.42730012918042282</v>
      </c>
      <c r="W23">
        <v>0.625</v>
      </c>
      <c r="X23" s="2">
        <v>0.68789166700000004</v>
      </c>
      <c r="Y23" s="2">
        <f t="shared" si="11"/>
        <v>1.1006266672</v>
      </c>
      <c r="Z23" s="2">
        <f t="shared" si="12"/>
        <v>9.5879715042881911E-2</v>
      </c>
      <c r="AA23" s="2">
        <f t="shared" si="14"/>
        <v>1.0288771462025652</v>
      </c>
      <c r="AB23" s="2">
        <f t="shared" si="15"/>
        <v>7.1749520997434812E-2</v>
      </c>
      <c r="AC23" t="str">
        <f t="shared" si="20"/>
        <v>No</v>
      </c>
      <c r="AD23" s="2">
        <f t="shared" si="16"/>
        <v>1.65650983398</v>
      </c>
      <c r="AE23" s="2">
        <f t="shared" si="17"/>
        <v>-0.55588316677999994</v>
      </c>
      <c r="AF23" s="2">
        <f t="shared" si="18"/>
        <v>-4.2402859231681598</v>
      </c>
      <c r="AG23" s="2">
        <f t="shared" si="19"/>
        <v>5.34091259036816</v>
      </c>
    </row>
    <row r="24" spans="1:33" x14ac:dyDescent="0.25">
      <c r="A24" t="s">
        <v>32</v>
      </c>
      <c r="B24">
        <v>316.33333333333297</v>
      </c>
      <c r="C24">
        <v>421.555555555556</v>
      </c>
      <c r="D24">
        <v>240.666666666667</v>
      </c>
      <c r="E24">
        <v>611.444444444444</v>
      </c>
      <c r="F24">
        <v>2646</v>
      </c>
      <c r="G24">
        <v>3940.3333333333298</v>
      </c>
      <c r="H24">
        <v>4164.2222222222199</v>
      </c>
      <c r="I24">
        <v>1034.6666666666699</v>
      </c>
      <c r="J24">
        <v>458.222222222222</v>
      </c>
      <c r="K24" s="2">
        <f t="shared" si="0"/>
        <v>3.1633333333333298E-2</v>
      </c>
      <c r="L24" s="2">
        <f t="shared" si="1"/>
        <v>4.2155555555555599E-2</v>
      </c>
      <c r="M24" s="2">
        <f t="shared" si="2"/>
        <v>2.4066666666666701E-2</v>
      </c>
      <c r="N24" s="2">
        <f t="shared" si="3"/>
        <v>6.1144444444444397E-2</v>
      </c>
      <c r="O24" s="2">
        <f t="shared" si="4"/>
        <v>0.2646</v>
      </c>
      <c r="P24" s="2">
        <f t="shared" si="5"/>
        <v>0.39403333333333296</v>
      </c>
      <c r="Q24" s="2">
        <f t="shared" si="6"/>
        <v>0.41642222222222197</v>
      </c>
      <c r="R24" s="2">
        <f t="shared" si="7"/>
        <v>0.103466666666667</v>
      </c>
      <c r="S24" s="2">
        <f t="shared" si="8"/>
        <v>4.5822222222222202E-2</v>
      </c>
      <c r="T24" s="8">
        <f t="shared" si="9"/>
        <v>0.89072747452325685</v>
      </c>
      <c r="U24" s="8">
        <f t="shared" si="10"/>
        <v>0.62458641743698218</v>
      </c>
      <c r="V24" s="8">
        <f t="shared" si="13"/>
        <v>-0.42102853654814676</v>
      </c>
      <c r="W24">
        <v>0.625</v>
      </c>
      <c r="X24" s="2">
        <v>0.61075000000000002</v>
      </c>
      <c r="Y24" s="2">
        <f t="shared" si="11"/>
        <v>0.97720000000000007</v>
      </c>
      <c r="Z24" s="2">
        <f t="shared" si="12"/>
        <v>-2.3063939598551578E-2</v>
      </c>
      <c r="AA24" s="2">
        <f t="shared" si="14"/>
        <v>1.0516244173140952</v>
      </c>
      <c r="AB24" s="2">
        <f t="shared" si="15"/>
        <v>-7.4424417314095104E-2</v>
      </c>
      <c r="AC24" t="str">
        <f t="shared" si="20"/>
        <v>No</v>
      </c>
      <c r="AD24" s="2">
        <f t="shared" si="16"/>
        <v>1.5068550000000001</v>
      </c>
      <c r="AE24" s="2">
        <f t="shared" si="17"/>
        <v>-0.52965499999999999</v>
      </c>
      <c r="AF24" s="2">
        <f t="shared" si="18"/>
        <v>-3.8156611600000003</v>
      </c>
      <c r="AG24" s="2">
        <f t="shared" si="19"/>
        <v>4.7928611600000002</v>
      </c>
    </row>
    <row r="25" spans="1:33" x14ac:dyDescent="0.25">
      <c r="A25" t="s">
        <v>33</v>
      </c>
      <c r="B25">
        <v>450.11111111111097</v>
      </c>
      <c r="C25">
        <v>651.22222222222194</v>
      </c>
      <c r="D25">
        <v>519.555555555556</v>
      </c>
      <c r="E25">
        <v>956.88888888888903</v>
      </c>
      <c r="F25">
        <v>2092.4444444444398</v>
      </c>
      <c r="G25">
        <v>2444.4444444444398</v>
      </c>
      <c r="H25">
        <v>2541.5555555555602</v>
      </c>
      <c r="I25">
        <v>1347.2222222222199</v>
      </c>
      <c r="J25">
        <v>838.77777777777806</v>
      </c>
      <c r="K25" s="2">
        <f t="shared" si="0"/>
        <v>4.5011111111111099E-2</v>
      </c>
      <c r="L25" s="2">
        <f t="shared" si="1"/>
        <v>6.5122222222222192E-2</v>
      </c>
      <c r="M25" s="2">
        <f t="shared" si="2"/>
        <v>5.1955555555555602E-2</v>
      </c>
      <c r="N25" s="2">
        <f t="shared" si="3"/>
        <v>9.5688888888888907E-2</v>
      </c>
      <c r="O25" s="2">
        <f t="shared" si="4"/>
        <v>0.20924444444444398</v>
      </c>
      <c r="P25" s="2">
        <f t="shared" si="5"/>
        <v>0.24444444444444399</v>
      </c>
      <c r="Q25" s="2">
        <f t="shared" si="6"/>
        <v>0.25415555555555602</v>
      </c>
      <c r="R25" s="2">
        <f t="shared" si="7"/>
        <v>0.13472222222222199</v>
      </c>
      <c r="S25" s="2">
        <f t="shared" si="8"/>
        <v>8.3877777777777801E-2</v>
      </c>
      <c r="T25" s="8">
        <f t="shared" si="9"/>
        <v>0.66054446460980065</v>
      </c>
      <c r="U25" s="8">
        <f t="shared" si="10"/>
        <v>0.37239469465092451</v>
      </c>
      <c r="V25" s="8">
        <f t="shared" si="13"/>
        <v>-0.34827087734904871</v>
      </c>
      <c r="W25">
        <v>0.625</v>
      </c>
      <c r="X25" s="2">
        <v>0.42176666699999998</v>
      </c>
      <c r="Y25" s="2">
        <f t="shared" si="11"/>
        <v>0.67482666719999995</v>
      </c>
      <c r="Z25" s="2">
        <f t="shared" si="12"/>
        <v>-0.39329941041896688</v>
      </c>
      <c r="AA25" s="2">
        <f t="shared" si="14"/>
        <v>0.80374033393829436</v>
      </c>
      <c r="AB25" s="2">
        <f t="shared" si="15"/>
        <v>-0.12891366673829441</v>
      </c>
      <c r="AC25" t="str">
        <f t="shared" si="20"/>
        <v>No</v>
      </c>
      <c r="AD25" s="2">
        <f t="shared" si="16"/>
        <v>1.14022733398</v>
      </c>
      <c r="AE25" s="2">
        <f t="shared" si="17"/>
        <v>-0.46540066678000003</v>
      </c>
      <c r="AF25" s="2">
        <f t="shared" si="18"/>
        <v>-2.77540618316816</v>
      </c>
      <c r="AG25" s="2">
        <f t="shared" si="19"/>
        <v>3.4502328503681601</v>
      </c>
    </row>
    <row r="26" spans="1:33" x14ac:dyDescent="0.25">
      <c r="A26" t="s">
        <v>34</v>
      </c>
      <c r="B26">
        <v>397.11111111111097</v>
      </c>
      <c r="C26">
        <v>559.77777777777806</v>
      </c>
      <c r="D26">
        <v>419.33333333333297</v>
      </c>
      <c r="E26">
        <v>845</v>
      </c>
      <c r="F26">
        <v>2303.4444444444398</v>
      </c>
      <c r="G26">
        <v>2847.7777777777801</v>
      </c>
      <c r="H26">
        <v>3030.3333333333298</v>
      </c>
      <c r="I26">
        <v>1352.7777777777801</v>
      </c>
      <c r="J26">
        <v>762.33333333333303</v>
      </c>
      <c r="K26" s="2">
        <f t="shared" si="0"/>
        <v>3.97111111111111E-2</v>
      </c>
      <c r="L26" s="2">
        <f t="shared" si="1"/>
        <v>5.5977777777777807E-2</v>
      </c>
      <c r="M26" s="2">
        <f t="shared" si="2"/>
        <v>4.1933333333333295E-2</v>
      </c>
      <c r="N26" s="2">
        <f t="shared" si="3"/>
        <v>8.4500000000000006E-2</v>
      </c>
      <c r="O26" s="2">
        <f t="shared" si="4"/>
        <v>0.23034444444444399</v>
      </c>
      <c r="P26" s="2">
        <f t="shared" si="5"/>
        <v>0.28477777777777802</v>
      </c>
      <c r="Q26" s="2">
        <f t="shared" si="6"/>
        <v>0.30303333333333299</v>
      </c>
      <c r="R26" s="2">
        <f t="shared" si="7"/>
        <v>0.135277777777778</v>
      </c>
      <c r="S26" s="2">
        <f t="shared" si="8"/>
        <v>7.6233333333333306E-2</v>
      </c>
      <c r="T26" s="8">
        <f t="shared" si="9"/>
        <v>0.75688472316165789</v>
      </c>
      <c r="U26" s="8">
        <f t="shared" si="10"/>
        <v>0.46322699040090271</v>
      </c>
      <c r="V26" s="8">
        <f t="shared" si="13"/>
        <v>-0.41462847847557127</v>
      </c>
      <c r="W26">
        <v>0.625</v>
      </c>
      <c r="X26" s="2">
        <v>0.43209999999999998</v>
      </c>
      <c r="Y26" s="2">
        <f t="shared" si="11"/>
        <v>0.69135999999999997</v>
      </c>
      <c r="Z26" s="2">
        <f t="shared" si="12"/>
        <v>-0.36909460679851402</v>
      </c>
      <c r="AA26" s="2">
        <f t="shared" si="14"/>
        <v>0.90748915837278943</v>
      </c>
      <c r="AB26" s="2">
        <f t="shared" si="15"/>
        <v>-0.21612915837278945</v>
      </c>
      <c r="AC26" t="str">
        <f t="shared" si="20"/>
        <v>No</v>
      </c>
      <c r="AD26" s="2">
        <f t="shared" si="16"/>
        <v>1.1602739999999998</v>
      </c>
      <c r="AE26" s="2">
        <f t="shared" si="17"/>
        <v>-0.46891399999999983</v>
      </c>
      <c r="AF26" s="2">
        <f t="shared" si="18"/>
        <v>-2.832285808</v>
      </c>
      <c r="AG26" s="2">
        <f t="shared" si="19"/>
        <v>3.5236458079999999</v>
      </c>
    </row>
    <row r="27" spans="1:33" x14ac:dyDescent="0.25">
      <c r="A27" t="s">
        <v>35</v>
      </c>
      <c r="B27">
        <v>297.88888888888903</v>
      </c>
      <c r="C27">
        <v>416.555555555556</v>
      </c>
      <c r="D27">
        <v>221.444444444444</v>
      </c>
      <c r="E27">
        <v>617.88888888888903</v>
      </c>
      <c r="F27">
        <v>2573.5555555555602</v>
      </c>
      <c r="G27">
        <v>3631.6666666666702</v>
      </c>
      <c r="H27">
        <v>3844.2222222222199</v>
      </c>
      <c r="I27">
        <v>1017.33333333333</v>
      </c>
      <c r="J27">
        <v>433.777777777778</v>
      </c>
      <c r="K27" s="2">
        <f t="shared" si="0"/>
        <v>2.9788888888888903E-2</v>
      </c>
      <c r="L27" s="2">
        <f t="shared" si="1"/>
        <v>4.1655555555555598E-2</v>
      </c>
      <c r="M27" s="2">
        <f t="shared" si="2"/>
        <v>2.2144444444444401E-2</v>
      </c>
      <c r="N27" s="2">
        <f t="shared" si="3"/>
        <v>6.17888888888889E-2</v>
      </c>
      <c r="O27" s="2">
        <f t="shared" si="4"/>
        <v>0.257355555555556</v>
      </c>
      <c r="P27" s="2">
        <f t="shared" si="5"/>
        <v>0.36316666666666703</v>
      </c>
      <c r="Q27" s="2">
        <f t="shared" si="6"/>
        <v>0.384422222222222</v>
      </c>
      <c r="R27" s="2">
        <f t="shared" si="7"/>
        <v>0.101733333333333</v>
      </c>
      <c r="S27" s="2">
        <f t="shared" si="8"/>
        <v>4.33777777777778E-2</v>
      </c>
      <c r="T27" s="8">
        <f t="shared" si="9"/>
        <v>0.89106610915252393</v>
      </c>
      <c r="U27" s="8">
        <f t="shared" si="10"/>
        <v>0.61278417992549572</v>
      </c>
      <c r="V27" s="8">
        <f t="shared" si="13"/>
        <v>-0.41898488957768126</v>
      </c>
      <c r="W27">
        <v>0.625</v>
      </c>
      <c r="X27" s="2">
        <v>0.69968333299999996</v>
      </c>
      <c r="Y27" s="2">
        <f t="shared" si="11"/>
        <v>1.1194933327999999</v>
      </c>
      <c r="Z27" s="2">
        <f t="shared" si="12"/>
        <v>0.11287620152308289</v>
      </c>
      <c r="AA27" s="2">
        <f t="shared" si="14"/>
        <v>1.0519890929463529</v>
      </c>
      <c r="AB27" s="2">
        <f t="shared" si="15"/>
        <v>6.7504239853646952E-2</v>
      </c>
      <c r="AC27" t="str">
        <f t="shared" si="20"/>
        <v>No</v>
      </c>
      <c r="AD27" s="2">
        <f t="shared" si="16"/>
        <v>1.6793856660199997</v>
      </c>
      <c r="AE27" s="2">
        <f t="shared" si="17"/>
        <v>-0.55989233321999987</v>
      </c>
      <c r="AF27" s="2">
        <f t="shared" si="18"/>
        <v>-4.3051929128318394</v>
      </c>
      <c r="AG27" s="2">
        <f t="shared" si="19"/>
        <v>5.4246862456318397</v>
      </c>
    </row>
    <row r="28" spans="1:33" x14ac:dyDescent="0.25">
      <c r="A28" t="s">
        <v>36</v>
      </c>
      <c r="B28">
        <v>286.33333333333297</v>
      </c>
      <c r="C28">
        <v>387.777777777778</v>
      </c>
      <c r="D28">
        <v>203</v>
      </c>
      <c r="E28">
        <v>564.555555555556</v>
      </c>
      <c r="F28">
        <v>2554.7777777777801</v>
      </c>
      <c r="G28">
        <v>3716.7777777777801</v>
      </c>
      <c r="H28">
        <v>3951</v>
      </c>
      <c r="I28">
        <v>975.66666666666697</v>
      </c>
      <c r="J28">
        <v>414.66666666666703</v>
      </c>
      <c r="K28" s="2">
        <f t="shared" si="0"/>
        <v>2.8633333333333299E-2</v>
      </c>
      <c r="L28" s="2">
        <f t="shared" si="1"/>
        <v>3.87777777777778E-2</v>
      </c>
      <c r="M28" s="2">
        <f t="shared" si="2"/>
        <v>2.0299999999999999E-2</v>
      </c>
      <c r="N28" s="2">
        <f t="shared" si="3"/>
        <v>5.6455555555555599E-2</v>
      </c>
      <c r="O28" s="2">
        <f t="shared" si="4"/>
        <v>0.25547777777777803</v>
      </c>
      <c r="P28" s="2">
        <f t="shared" si="5"/>
        <v>0.371677777777778</v>
      </c>
      <c r="Q28" s="2">
        <f t="shared" si="6"/>
        <v>0.39510000000000001</v>
      </c>
      <c r="R28" s="2">
        <f t="shared" si="7"/>
        <v>9.756666666666669E-2</v>
      </c>
      <c r="S28" s="2">
        <f t="shared" si="8"/>
        <v>4.14666666666667E-2</v>
      </c>
      <c r="T28" s="8">
        <f t="shared" si="9"/>
        <v>0.90226287915262404</v>
      </c>
      <c r="U28" s="8">
        <f t="shared" si="10"/>
        <v>0.63802806867564299</v>
      </c>
      <c r="V28" s="8">
        <f t="shared" si="13"/>
        <v>-0.43117920299894047</v>
      </c>
      <c r="W28">
        <v>0.625</v>
      </c>
      <c r="X28" s="2">
        <v>0.73534166700000003</v>
      </c>
      <c r="Y28" s="2">
        <f t="shared" si="11"/>
        <v>1.1765466672</v>
      </c>
      <c r="Z28" s="2">
        <f t="shared" si="12"/>
        <v>0.16258359452694685</v>
      </c>
      <c r="AA28" s="2">
        <f t="shared" si="14"/>
        <v>1.0640468945594608</v>
      </c>
      <c r="AB28" s="2">
        <f t="shared" si="15"/>
        <v>0.11249977264053923</v>
      </c>
      <c r="AC28" t="str">
        <f t="shared" si="20"/>
        <v>No</v>
      </c>
      <c r="AD28" s="2">
        <f t="shared" si="16"/>
        <v>1.7485628339799999</v>
      </c>
      <c r="AE28" s="2">
        <f t="shared" si="17"/>
        <v>-0.57201616677999989</v>
      </c>
      <c r="AF28" s="2">
        <f t="shared" si="18"/>
        <v>-4.50147349916816</v>
      </c>
      <c r="AG28" s="2">
        <f t="shared" si="19"/>
        <v>5.6780201663681602</v>
      </c>
    </row>
    <row r="29" spans="1:33" x14ac:dyDescent="0.25">
      <c r="A29" t="s">
        <v>37</v>
      </c>
      <c r="B29">
        <v>370.11111111111097</v>
      </c>
      <c r="C29">
        <v>492.88888888888903</v>
      </c>
      <c r="D29">
        <v>318</v>
      </c>
      <c r="E29">
        <v>729.11111111111097</v>
      </c>
      <c r="F29">
        <v>2275</v>
      </c>
      <c r="G29">
        <v>2851.4444444444398</v>
      </c>
      <c r="H29">
        <v>2976.6666666666702</v>
      </c>
      <c r="I29">
        <v>1113.3333333333301</v>
      </c>
      <c r="J29">
        <v>564.88888888888903</v>
      </c>
      <c r="K29" s="2">
        <f t="shared" si="0"/>
        <v>3.7011111111111099E-2</v>
      </c>
      <c r="L29" s="2">
        <f t="shared" si="1"/>
        <v>4.9288888888888903E-2</v>
      </c>
      <c r="M29" s="2">
        <f t="shared" si="2"/>
        <v>3.1800000000000002E-2</v>
      </c>
      <c r="N29" s="2">
        <f t="shared" si="3"/>
        <v>7.2911111111111093E-2</v>
      </c>
      <c r="O29" s="2">
        <f t="shared" si="4"/>
        <v>0.22750000000000001</v>
      </c>
      <c r="P29" s="2">
        <f t="shared" si="5"/>
        <v>0.28514444444444398</v>
      </c>
      <c r="Q29" s="2">
        <f t="shared" si="6"/>
        <v>0.29766666666666702</v>
      </c>
      <c r="R29" s="2">
        <f t="shared" si="7"/>
        <v>0.11133333333333301</v>
      </c>
      <c r="S29" s="2">
        <f t="shared" si="8"/>
        <v>5.6488888888888901E-2</v>
      </c>
      <c r="T29" s="8">
        <f t="shared" si="9"/>
        <v>0.80696074463779865</v>
      </c>
      <c r="U29" s="8">
        <f t="shared" si="10"/>
        <v>0.51459111587824113</v>
      </c>
      <c r="V29" s="8">
        <f t="shared" si="13"/>
        <v>-0.38627559490868707</v>
      </c>
      <c r="W29">
        <v>0.625</v>
      </c>
      <c r="X29" s="2">
        <v>0.69704999999999995</v>
      </c>
      <c r="Y29" s="2">
        <f t="shared" si="11"/>
        <v>1.1152799999999998</v>
      </c>
      <c r="Z29" s="2">
        <f t="shared" si="12"/>
        <v>0.10910549446269537</v>
      </c>
      <c r="AA29" s="2">
        <f t="shared" si="14"/>
        <v>0.96141602590044539</v>
      </c>
      <c r="AB29" s="2">
        <f t="shared" si="15"/>
        <v>0.15386397409955443</v>
      </c>
      <c r="AC29" t="str">
        <f t="shared" si="20"/>
        <v>No</v>
      </c>
      <c r="AD29" s="2">
        <f t="shared" si="16"/>
        <v>1.6742769999999998</v>
      </c>
      <c r="AE29" s="2">
        <f t="shared" si="17"/>
        <v>-0.55899699999999997</v>
      </c>
      <c r="AF29" s="2">
        <f t="shared" si="18"/>
        <v>-4.2906977839999998</v>
      </c>
      <c r="AG29" s="2">
        <f t="shared" si="19"/>
        <v>5.4059777839999992</v>
      </c>
    </row>
    <row r="30" spans="1:33" x14ac:dyDescent="0.25">
      <c r="A30" t="s">
        <v>38</v>
      </c>
      <c r="B30">
        <v>325.66666666666703</v>
      </c>
      <c r="C30">
        <v>418.444444444444</v>
      </c>
      <c r="D30">
        <v>254.111111111111</v>
      </c>
      <c r="E30">
        <v>581.11111111111097</v>
      </c>
      <c r="F30">
        <v>2426.6666666666702</v>
      </c>
      <c r="G30">
        <v>3532</v>
      </c>
      <c r="H30">
        <v>3738.3333333333298</v>
      </c>
      <c r="I30">
        <v>1043.7777777777801</v>
      </c>
      <c r="J30">
        <v>469.88888888888903</v>
      </c>
      <c r="K30" s="2">
        <f t="shared" si="0"/>
        <v>3.2566666666666702E-2</v>
      </c>
      <c r="L30" s="2">
        <f t="shared" si="1"/>
        <v>4.1844444444444399E-2</v>
      </c>
      <c r="M30" s="2">
        <f t="shared" si="2"/>
        <v>2.54111111111111E-2</v>
      </c>
      <c r="N30" s="2">
        <f t="shared" si="3"/>
        <v>5.81111111111111E-2</v>
      </c>
      <c r="O30" s="2">
        <f t="shared" si="4"/>
        <v>0.242666666666667</v>
      </c>
      <c r="P30" s="2">
        <f t="shared" si="5"/>
        <v>0.35320000000000001</v>
      </c>
      <c r="Q30" s="2">
        <f t="shared" si="6"/>
        <v>0.37383333333333296</v>
      </c>
      <c r="R30" s="2">
        <f t="shared" si="7"/>
        <v>0.10437777777777801</v>
      </c>
      <c r="S30" s="2">
        <f t="shared" si="8"/>
        <v>4.6988888888888899E-2</v>
      </c>
      <c r="T30" s="8">
        <f t="shared" si="9"/>
        <v>0.87270399643771557</v>
      </c>
      <c r="U30" s="8">
        <f t="shared" si="10"/>
        <v>0.61359438492796514</v>
      </c>
      <c r="V30" s="8">
        <f t="shared" si="13"/>
        <v>-0.42765957446808639</v>
      </c>
      <c r="W30">
        <v>0.625</v>
      </c>
      <c r="X30" s="2">
        <v>0.76880000000000004</v>
      </c>
      <c r="Y30" s="2">
        <f t="shared" si="11"/>
        <v>1.2300800000000001</v>
      </c>
      <c r="Z30" s="2">
        <f t="shared" si="12"/>
        <v>0.20707920791968129</v>
      </c>
      <c r="AA30" s="2">
        <f t="shared" si="14"/>
        <v>1.0322149337637758</v>
      </c>
      <c r="AB30" s="2">
        <f t="shared" si="15"/>
        <v>0.19786506623622424</v>
      </c>
      <c r="AC30" t="str">
        <f t="shared" si="20"/>
        <v>No</v>
      </c>
      <c r="AD30" s="2">
        <f t="shared" si="16"/>
        <v>1.813472</v>
      </c>
      <c r="AE30" s="2">
        <f t="shared" si="17"/>
        <v>-0.58339199999999991</v>
      </c>
      <c r="AF30" s="2">
        <f t="shared" si="18"/>
        <v>-4.6856442240000007</v>
      </c>
      <c r="AG30" s="2">
        <f t="shared" si="19"/>
        <v>5.9157242240000008</v>
      </c>
    </row>
    <row r="31" spans="1:33" x14ac:dyDescent="0.25">
      <c r="A31" t="s">
        <v>39</v>
      </c>
      <c r="B31">
        <v>326.222222222222</v>
      </c>
      <c r="C31">
        <v>425.444444444444</v>
      </c>
      <c r="D31">
        <v>250.555555555556</v>
      </c>
      <c r="E31">
        <v>625.555555555556</v>
      </c>
      <c r="F31">
        <v>2535.7777777777801</v>
      </c>
      <c r="G31">
        <v>3627</v>
      </c>
      <c r="H31">
        <v>3834.1111111111099</v>
      </c>
      <c r="I31">
        <v>1063.7777777777801</v>
      </c>
      <c r="J31">
        <v>499.444444444444</v>
      </c>
      <c r="K31" s="2">
        <f t="shared" si="0"/>
        <v>3.2622222222222198E-2</v>
      </c>
      <c r="L31" s="2">
        <f t="shared" si="1"/>
        <v>4.2544444444444399E-2</v>
      </c>
      <c r="M31" s="2">
        <f t="shared" si="2"/>
        <v>2.5055555555555598E-2</v>
      </c>
      <c r="N31" s="2">
        <f t="shared" si="3"/>
        <v>6.25555555555556E-2</v>
      </c>
      <c r="O31" s="2">
        <f t="shared" si="4"/>
        <v>0.25357777777777801</v>
      </c>
      <c r="P31" s="2">
        <f t="shared" si="5"/>
        <v>0.36270000000000002</v>
      </c>
      <c r="Q31" s="2">
        <f t="shared" si="6"/>
        <v>0.38341111111111098</v>
      </c>
      <c r="R31" s="2">
        <f t="shared" si="7"/>
        <v>0.10637777777777802</v>
      </c>
      <c r="S31" s="2">
        <f t="shared" si="8"/>
        <v>4.9944444444444402E-2</v>
      </c>
      <c r="T31" s="8">
        <f t="shared" si="9"/>
        <v>0.87731897067624154</v>
      </c>
      <c r="U31" s="8">
        <f t="shared" si="10"/>
        <v>0.60424574722339397</v>
      </c>
      <c r="V31" s="8">
        <f t="shared" si="13"/>
        <v>-0.42863538013877628</v>
      </c>
      <c r="W31">
        <v>0.625</v>
      </c>
      <c r="X31" s="2">
        <v>0.69522499999999998</v>
      </c>
      <c r="Y31" s="2">
        <f t="shared" si="11"/>
        <v>1.11236</v>
      </c>
      <c r="Z31" s="2">
        <f t="shared" si="12"/>
        <v>0.10648388444277251</v>
      </c>
      <c r="AA31" s="2">
        <f t="shared" si="14"/>
        <v>1.0371847995212444</v>
      </c>
      <c r="AB31" s="2">
        <f t="shared" si="15"/>
        <v>7.5175200478755588E-2</v>
      </c>
      <c r="AC31" t="str">
        <f t="shared" si="20"/>
        <v>No</v>
      </c>
      <c r="AD31" s="2">
        <f t="shared" si="16"/>
        <v>1.6707365000000001</v>
      </c>
      <c r="AE31" s="2">
        <f t="shared" si="17"/>
        <v>-0.55837650000000005</v>
      </c>
      <c r="AF31" s="2">
        <f t="shared" si="18"/>
        <v>-4.280652108</v>
      </c>
      <c r="AG31" s="2">
        <f t="shared" si="19"/>
        <v>5.3930121079999997</v>
      </c>
    </row>
    <row r="32" spans="1:33" x14ac:dyDescent="0.25">
      <c r="A32" t="s">
        <v>40</v>
      </c>
      <c r="B32">
        <v>378</v>
      </c>
      <c r="C32">
        <v>538.555555555556</v>
      </c>
      <c r="D32">
        <v>369.88888888888903</v>
      </c>
      <c r="E32">
        <v>806.66666666666697</v>
      </c>
      <c r="F32">
        <v>2332.1111111111099</v>
      </c>
      <c r="G32">
        <v>2964.7777777777801</v>
      </c>
      <c r="H32">
        <v>3136</v>
      </c>
      <c r="I32">
        <v>1131.55555555556</v>
      </c>
      <c r="J32">
        <v>587.33333333333303</v>
      </c>
      <c r="K32" s="2">
        <f t="shared" si="0"/>
        <v>3.78E-2</v>
      </c>
      <c r="L32" s="2">
        <f t="shared" si="1"/>
        <v>5.3855555555555601E-2</v>
      </c>
      <c r="M32" s="2">
        <f t="shared" si="2"/>
        <v>3.6988888888888904E-2</v>
      </c>
      <c r="N32" s="2">
        <f t="shared" si="3"/>
        <v>8.0666666666666692E-2</v>
      </c>
      <c r="O32" s="2">
        <f t="shared" si="4"/>
        <v>0.23321111111111101</v>
      </c>
      <c r="P32" s="2">
        <f t="shared" si="5"/>
        <v>0.29647777777777801</v>
      </c>
      <c r="Q32" s="2">
        <f t="shared" si="6"/>
        <v>0.31359999999999999</v>
      </c>
      <c r="R32" s="2">
        <f t="shared" si="7"/>
        <v>0.11315555555555599</v>
      </c>
      <c r="S32" s="2">
        <f t="shared" si="8"/>
        <v>5.8733333333333304E-2</v>
      </c>
      <c r="T32" s="8">
        <f t="shared" si="9"/>
        <v>0.78898995341171985</v>
      </c>
      <c r="U32" s="8">
        <f t="shared" si="10"/>
        <v>0.48599950440723538</v>
      </c>
      <c r="V32" s="8">
        <f t="shared" si="13"/>
        <v>-0.35506619652717847</v>
      </c>
      <c r="W32">
        <v>0.625</v>
      </c>
      <c r="X32" s="2">
        <v>0.30350833300000002</v>
      </c>
      <c r="Y32" s="2">
        <f t="shared" si="11"/>
        <v>0.48561333280000002</v>
      </c>
      <c r="Z32" s="2">
        <f t="shared" si="12"/>
        <v>-0.72234258327109813</v>
      </c>
      <c r="AA32" s="2">
        <f t="shared" si="14"/>
        <v>0.94206328082908108</v>
      </c>
      <c r="AB32" s="2">
        <f t="shared" si="15"/>
        <v>-0.45644994802908107</v>
      </c>
      <c r="AC32" t="str">
        <f t="shared" si="20"/>
        <v>No</v>
      </c>
      <c r="AD32" s="2">
        <f t="shared" si="16"/>
        <v>0.91080616601999997</v>
      </c>
      <c r="AE32" s="2">
        <f t="shared" si="17"/>
        <v>-0.42519283321999995</v>
      </c>
      <c r="AF32" s="2">
        <f t="shared" si="18"/>
        <v>-2.1244555488318402</v>
      </c>
      <c r="AG32" s="2">
        <f t="shared" si="19"/>
        <v>2.61006888163184</v>
      </c>
    </row>
    <row r="33" spans="1:33" x14ac:dyDescent="0.25">
      <c r="A33" t="s">
        <v>41</v>
      </c>
      <c r="B33">
        <v>356.444444444444</v>
      </c>
      <c r="C33">
        <v>504.88888888888903</v>
      </c>
      <c r="D33">
        <v>315.11111111111097</v>
      </c>
      <c r="E33">
        <v>759.33333333333303</v>
      </c>
      <c r="F33">
        <v>2536.5555555555602</v>
      </c>
      <c r="G33">
        <v>3309.5555555555602</v>
      </c>
      <c r="H33">
        <v>3490.5555555555602</v>
      </c>
      <c r="I33">
        <v>1097</v>
      </c>
      <c r="J33">
        <v>528</v>
      </c>
      <c r="K33" s="2">
        <f t="shared" si="0"/>
        <v>3.5644444444444402E-2</v>
      </c>
      <c r="L33" s="2">
        <f t="shared" si="1"/>
        <v>5.0488888888888903E-2</v>
      </c>
      <c r="M33" s="2">
        <f t="shared" si="2"/>
        <v>3.1511111111111094E-2</v>
      </c>
      <c r="N33" s="2">
        <f t="shared" si="3"/>
        <v>7.5933333333333297E-2</v>
      </c>
      <c r="O33" s="2">
        <f t="shared" si="4"/>
        <v>0.25365555555555602</v>
      </c>
      <c r="P33" s="2">
        <f t="shared" si="5"/>
        <v>0.330955555555556</v>
      </c>
      <c r="Q33" s="2">
        <f t="shared" si="6"/>
        <v>0.34905555555555601</v>
      </c>
      <c r="R33" s="2">
        <f t="shared" si="7"/>
        <v>0.10970000000000001</v>
      </c>
      <c r="S33" s="2">
        <f t="shared" si="8"/>
        <v>5.28E-2</v>
      </c>
      <c r="T33" s="8">
        <f t="shared" si="9"/>
        <v>0.83439899564976228</v>
      </c>
      <c r="U33" s="8">
        <f t="shared" si="10"/>
        <v>0.53922394902740867</v>
      </c>
      <c r="V33" s="8">
        <f t="shared" si="13"/>
        <v>-0.36963307206769774</v>
      </c>
      <c r="W33">
        <v>0.625</v>
      </c>
      <c r="X33" s="2">
        <v>0.50871666699999996</v>
      </c>
      <c r="Y33" s="2">
        <f t="shared" si="11"/>
        <v>0.81394666719999997</v>
      </c>
      <c r="Z33" s="2">
        <f t="shared" si="12"/>
        <v>-0.20586043453640651</v>
      </c>
      <c r="AA33" s="2">
        <f t="shared" si="14"/>
        <v>0.99096427841522905</v>
      </c>
      <c r="AB33" s="2">
        <f t="shared" si="15"/>
        <v>-0.17701761121522908</v>
      </c>
      <c r="AC33" t="str">
        <f t="shared" si="20"/>
        <v>No</v>
      </c>
      <c r="AD33" s="2">
        <f t="shared" si="16"/>
        <v>1.3089103339799999</v>
      </c>
      <c r="AE33" s="2">
        <f t="shared" si="17"/>
        <v>-0.49496366677999992</v>
      </c>
      <c r="AF33" s="2">
        <f t="shared" si="18"/>
        <v>-3.2540207191681603</v>
      </c>
      <c r="AG33" s="2">
        <f t="shared" si="19"/>
        <v>4.06796738636816</v>
      </c>
    </row>
    <row r="34" spans="1:33" x14ac:dyDescent="0.25">
      <c r="A34" t="s">
        <v>42</v>
      </c>
      <c r="B34">
        <v>278.11111111111097</v>
      </c>
      <c r="C34">
        <v>387.11111111111097</v>
      </c>
      <c r="D34">
        <v>199.333333333333</v>
      </c>
      <c r="E34">
        <v>578.11111111111097</v>
      </c>
      <c r="F34">
        <v>2602.4444444444398</v>
      </c>
      <c r="G34">
        <v>3702.4444444444398</v>
      </c>
      <c r="H34">
        <v>3930.5555555555602</v>
      </c>
      <c r="I34">
        <v>956.66666666666697</v>
      </c>
      <c r="J34">
        <v>392.66666666666703</v>
      </c>
      <c r="K34" s="2">
        <f t="shared" si="0"/>
        <v>2.7811111111111095E-2</v>
      </c>
      <c r="L34" s="2">
        <f t="shared" si="1"/>
        <v>3.8711111111111099E-2</v>
      </c>
      <c r="M34" s="2">
        <f t="shared" si="2"/>
        <v>1.9933333333333299E-2</v>
      </c>
      <c r="N34" s="2">
        <f t="shared" si="3"/>
        <v>5.7811111111111098E-2</v>
      </c>
      <c r="O34" s="2">
        <f t="shared" si="4"/>
        <v>0.260244444444444</v>
      </c>
      <c r="P34" s="2">
        <f t="shared" si="5"/>
        <v>0.37024444444444399</v>
      </c>
      <c r="Q34" s="2">
        <f t="shared" si="6"/>
        <v>0.39305555555555605</v>
      </c>
      <c r="R34" s="2">
        <f t="shared" si="7"/>
        <v>9.5666666666666691E-2</v>
      </c>
      <c r="S34" s="2">
        <f t="shared" si="8"/>
        <v>3.92666666666667E-2</v>
      </c>
      <c r="T34" s="8">
        <f t="shared" si="9"/>
        <v>0.90346794371653827</v>
      </c>
      <c r="U34" s="8">
        <f t="shared" si="10"/>
        <v>0.63647161572052358</v>
      </c>
      <c r="V34" s="8">
        <f t="shared" si="13"/>
        <v>-0.42384653547213519</v>
      </c>
      <c r="W34">
        <v>0.625</v>
      </c>
      <c r="X34" s="2">
        <v>0.60740833299999997</v>
      </c>
      <c r="Y34" s="2">
        <f t="shared" si="11"/>
        <v>0.97185333279999997</v>
      </c>
      <c r="Z34" s="2">
        <f t="shared" si="12"/>
        <v>-2.8550378088138442E-2</v>
      </c>
      <c r="AA34" s="2">
        <f t="shared" si="14"/>
        <v>1.0653446285883401</v>
      </c>
      <c r="AB34" s="2">
        <f t="shared" si="15"/>
        <v>-9.3491295788340145E-2</v>
      </c>
      <c r="AC34" t="str">
        <f t="shared" si="20"/>
        <v>No</v>
      </c>
      <c r="AD34" s="2">
        <f t="shared" si="16"/>
        <v>1.50037216602</v>
      </c>
      <c r="AE34" s="2">
        <f t="shared" si="17"/>
        <v>-0.52851883322000004</v>
      </c>
      <c r="AF34" s="2">
        <f t="shared" si="18"/>
        <v>-3.79726702083184</v>
      </c>
      <c r="AG34" s="2">
        <f t="shared" si="19"/>
        <v>4.7691203536318403</v>
      </c>
    </row>
    <row r="35" spans="1:33" x14ac:dyDescent="0.25">
      <c r="A35" t="s">
        <v>43</v>
      </c>
      <c r="B35">
        <v>350.88888888888903</v>
      </c>
      <c r="C35">
        <v>486.33333333333297</v>
      </c>
      <c r="D35">
        <v>322.777777777778</v>
      </c>
      <c r="E35">
        <v>716.33333333333303</v>
      </c>
      <c r="F35">
        <v>2466.5555555555602</v>
      </c>
      <c r="G35">
        <v>3315.5555555555602</v>
      </c>
      <c r="H35">
        <v>3484.8888888888901</v>
      </c>
      <c r="I35">
        <v>1201.8888888888901</v>
      </c>
      <c r="J35">
        <v>622</v>
      </c>
      <c r="K35" s="2">
        <f t="shared" si="0"/>
        <v>3.5088888888888906E-2</v>
      </c>
      <c r="L35" s="2">
        <f t="shared" si="1"/>
        <v>4.8633333333333299E-2</v>
      </c>
      <c r="M35" s="2">
        <f t="shared" si="2"/>
        <v>3.2277777777777801E-2</v>
      </c>
      <c r="N35" s="2">
        <f t="shared" si="3"/>
        <v>7.1633333333333299E-2</v>
      </c>
      <c r="O35" s="2">
        <f t="shared" si="4"/>
        <v>0.24665555555555602</v>
      </c>
      <c r="P35" s="2">
        <f t="shared" si="5"/>
        <v>0.33155555555555605</v>
      </c>
      <c r="Q35" s="2">
        <f t="shared" si="6"/>
        <v>0.34848888888888901</v>
      </c>
      <c r="R35" s="2">
        <f t="shared" si="7"/>
        <v>0.12018888888888901</v>
      </c>
      <c r="S35" s="2">
        <f t="shared" si="8"/>
        <v>6.2199999999999998E-2</v>
      </c>
      <c r="T35" s="8">
        <f t="shared" si="9"/>
        <v>0.83045901543669198</v>
      </c>
      <c r="U35" s="8">
        <f t="shared" si="10"/>
        <v>0.54988480067025147</v>
      </c>
      <c r="V35" s="8">
        <f t="shared" si="13"/>
        <v>-0.42385152033697576</v>
      </c>
      <c r="W35">
        <v>0.625</v>
      </c>
      <c r="X35" s="2">
        <v>0.61499999999999999</v>
      </c>
      <c r="Y35" s="2">
        <f t="shared" si="11"/>
        <v>0.98399999999999999</v>
      </c>
      <c r="Z35" s="2">
        <f t="shared" si="12"/>
        <v>-1.6129381929883644E-2</v>
      </c>
      <c r="AA35" s="2">
        <f t="shared" si="14"/>
        <v>0.98672131372377359</v>
      </c>
      <c r="AB35" s="2">
        <f t="shared" si="15"/>
        <v>-2.7213137237735996E-3</v>
      </c>
      <c r="AC35" t="str">
        <f t="shared" si="20"/>
        <v>No</v>
      </c>
      <c r="AD35" s="2">
        <f t="shared" si="16"/>
        <v>1.5150999999999999</v>
      </c>
      <c r="AE35" s="2">
        <f t="shared" si="17"/>
        <v>-0.53109999999999991</v>
      </c>
      <c r="AF35" s="2">
        <f t="shared" si="18"/>
        <v>-3.8390551999999998</v>
      </c>
      <c r="AG35" s="2">
        <f t="shared" si="19"/>
        <v>4.8230551999999998</v>
      </c>
    </row>
    <row r="36" spans="1:33" x14ac:dyDescent="0.25">
      <c r="A36" t="s">
        <v>44</v>
      </c>
      <c r="B36">
        <v>352</v>
      </c>
      <c r="C36">
        <v>483.555555555556</v>
      </c>
      <c r="D36">
        <v>313.66666666666703</v>
      </c>
      <c r="E36">
        <v>713.88888888888903</v>
      </c>
      <c r="F36">
        <v>2402.3333333333298</v>
      </c>
      <c r="G36">
        <v>3208</v>
      </c>
      <c r="H36">
        <v>3355.6666666666702</v>
      </c>
      <c r="I36">
        <v>1136.1111111111099</v>
      </c>
      <c r="J36">
        <v>576.11111111111097</v>
      </c>
      <c r="K36" s="2">
        <f t="shared" si="0"/>
        <v>3.5200000000000002E-2</v>
      </c>
      <c r="L36" s="2">
        <f t="shared" si="1"/>
        <v>4.8355555555555603E-2</v>
      </c>
      <c r="M36" s="2">
        <f t="shared" si="2"/>
        <v>3.1366666666666702E-2</v>
      </c>
      <c r="N36" s="2">
        <f t="shared" si="3"/>
        <v>7.1388888888888904E-2</v>
      </c>
      <c r="O36" s="2">
        <f t="shared" si="4"/>
        <v>0.24023333333333299</v>
      </c>
      <c r="P36" s="2">
        <f t="shared" si="5"/>
        <v>0.32079999999999997</v>
      </c>
      <c r="Q36" s="2">
        <f t="shared" si="6"/>
        <v>0.33556666666666701</v>
      </c>
      <c r="R36" s="2">
        <f t="shared" si="7"/>
        <v>0.113611111111111</v>
      </c>
      <c r="S36" s="2">
        <f t="shared" si="8"/>
        <v>5.7611111111111099E-2</v>
      </c>
      <c r="T36" s="8">
        <f t="shared" si="9"/>
        <v>0.82903343023255804</v>
      </c>
      <c r="U36" s="8">
        <f t="shared" si="10"/>
        <v>0.54182414604578133</v>
      </c>
      <c r="V36" s="8">
        <f t="shared" si="13"/>
        <v>-0.40289497153049247</v>
      </c>
      <c r="W36">
        <v>0.625</v>
      </c>
      <c r="X36" s="2">
        <v>0.59935000000000005</v>
      </c>
      <c r="Y36" s="2">
        <f t="shared" si="11"/>
        <v>0.95896000000000003</v>
      </c>
      <c r="Z36" s="2">
        <f t="shared" si="12"/>
        <v>-4.1905915083292632E-2</v>
      </c>
      <c r="AA36" s="2">
        <f t="shared" si="14"/>
        <v>0.98518610101744175</v>
      </c>
      <c r="AB36" s="2">
        <f t="shared" si="15"/>
        <v>-2.6226101017441716E-2</v>
      </c>
      <c r="AC36" t="str">
        <f t="shared" si="20"/>
        <v>No</v>
      </c>
      <c r="AD36" s="2">
        <f t="shared" si="16"/>
        <v>1.484739</v>
      </c>
      <c r="AE36" s="2">
        <f t="shared" si="17"/>
        <v>-0.525779</v>
      </c>
      <c r="AF36" s="2">
        <f t="shared" si="18"/>
        <v>-3.7529100880000001</v>
      </c>
      <c r="AG36" s="2">
        <f t="shared" si="19"/>
        <v>4.7118700880000004</v>
      </c>
    </row>
    <row r="37" spans="1:33" x14ac:dyDescent="0.25">
      <c r="A37" t="s">
        <v>45</v>
      </c>
      <c r="B37">
        <v>378</v>
      </c>
      <c r="C37">
        <v>519.33333333333303</v>
      </c>
      <c r="D37">
        <v>344</v>
      </c>
      <c r="E37">
        <v>777.555555555556</v>
      </c>
      <c r="F37">
        <v>2685.4444444444398</v>
      </c>
      <c r="G37">
        <v>3658.1111111111099</v>
      </c>
      <c r="H37">
        <v>3923.5555555555602</v>
      </c>
      <c r="I37">
        <v>1299.2222222222199</v>
      </c>
      <c r="J37">
        <v>644.555555555556</v>
      </c>
      <c r="K37" s="2">
        <f t="shared" si="0"/>
        <v>3.78E-2</v>
      </c>
      <c r="L37" s="2">
        <f t="shared" si="1"/>
        <v>5.1933333333333304E-2</v>
      </c>
      <c r="M37" s="2">
        <f t="shared" si="2"/>
        <v>3.44E-2</v>
      </c>
      <c r="N37" s="2">
        <f t="shared" si="3"/>
        <v>7.7755555555555605E-2</v>
      </c>
      <c r="O37" s="2">
        <f t="shared" si="4"/>
        <v>0.26854444444444397</v>
      </c>
      <c r="P37" s="2">
        <f t="shared" si="5"/>
        <v>0.36581111111111098</v>
      </c>
      <c r="Q37" s="2">
        <f t="shared" si="6"/>
        <v>0.39235555555555601</v>
      </c>
      <c r="R37" s="2">
        <f t="shared" si="7"/>
        <v>0.12992222222222199</v>
      </c>
      <c r="S37" s="2">
        <f t="shared" si="8"/>
        <v>6.4455555555555599E-2</v>
      </c>
      <c r="T37" s="8">
        <f t="shared" si="9"/>
        <v>0.8387835867527601</v>
      </c>
      <c r="U37" s="8">
        <f t="shared" si="10"/>
        <v>0.55093528411460757</v>
      </c>
      <c r="V37" s="8">
        <f t="shared" si="13"/>
        <v>-0.42885073623755071</v>
      </c>
      <c r="W37">
        <v>0.625</v>
      </c>
      <c r="X37" s="2">
        <v>0.460725</v>
      </c>
      <c r="Y37" s="2">
        <f t="shared" si="11"/>
        <v>0.73716000000000004</v>
      </c>
      <c r="Z37" s="2">
        <f t="shared" si="12"/>
        <v>-0.30495031401830064</v>
      </c>
      <c r="AA37" s="2">
        <f t="shared" si="14"/>
        <v>0.99568604457404741</v>
      </c>
      <c r="AB37" s="2">
        <f t="shared" si="15"/>
        <v>-0.25852604457404738</v>
      </c>
      <c r="AC37" t="str">
        <f t="shared" si="20"/>
        <v>No</v>
      </c>
      <c r="AD37" s="2">
        <f t="shared" si="16"/>
        <v>1.2158065</v>
      </c>
      <c r="AE37" s="2">
        <f t="shared" si="17"/>
        <v>-0.47864649999999997</v>
      </c>
      <c r="AF37" s="2">
        <f t="shared" si="18"/>
        <v>-2.9898515479999999</v>
      </c>
      <c r="AG37" s="2">
        <f t="shared" si="19"/>
        <v>3.7270115480000001</v>
      </c>
    </row>
    <row r="38" spans="1:33" x14ac:dyDescent="0.25">
      <c r="A38" t="s">
        <v>46</v>
      </c>
      <c r="B38">
        <v>325.66666666666703</v>
      </c>
      <c r="C38">
        <v>428</v>
      </c>
      <c r="D38">
        <v>261.11111111111097</v>
      </c>
      <c r="E38">
        <v>615.33333333333303</v>
      </c>
      <c r="F38">
        <v>2605.8888888888901</v>
      </c>
      <c r="G38">
        <v>3846.8888888888901</v>
      </c>
      <c r="H38">
        <v>4051.4444444444398</v>
      </c>
      <c r="I38">
        <v>1061.44444444444</v>
      </c>
      <c r="J38">
        <v>483.444444444444</v>
      </c>
      <c r="K38" s="2">
        <f t="shared" si="0"/>
        <v>3.2566666666666702E-2</v>
      </c>
      <c r="L38" s="2">
        <f t="shared" si="1"/>
        <v>4.2799999999999998E-2</v>
      </c>
      <c r="M38" s="2">
        <f t="shared" si="2"/>
        <v>2.6111111111111099E-2</v>
      </c>
      <c r="N38" s="2">
        <f t="shared" si="3"/>
        <v>6.1533333333333301E-2</v>
      </c>
      <c r="O38" s="2">
        <f t="shared" si="4"/>
        <v>0.26058888888888898</v>
      </c>
      <c r="P38" s="2">
        <f t="shared" si="5"/>
        <v>0.38468888888888902</v>
      </c>
      <c r="Q38" s="2">
        <f t="shared" si="6"/>
        <v>0.40514444444444397</v>
      </c>
      <c r="R38" s="2">
        <f t="shared" si="7"/>
        <v>0.106144444444444</v>
      </c>
      <c r="S38" s="2">
        <f t="shared" si="8"/>
        <v>4.8344444444444398E-2</v>
      </c>
      <c r="T38" s="8">
        <f t="shared" si="9"/>
        <v>0.87890655192847755</v>
      </c>
      <c r="U38" s="8">
        <f t="shared" si="10"/>
        <v>0.6179503983995035</v>
      </c>
      <c r="V38" s="8">
        <f t="shared" si="13"/>
        <v>-0.42528907124207221</v>
      </c>
      <c r="W38">
        <v>0.625</v>
      </c>
      <c r="X38" s="2">
        <v>0.62440833299999998</v>
      </c>
      <c r="Y38" s="2">
        <f t="shared" si="11"/>
        <v>0.99905333279999997</v>
      </c>
      <c r="Z38" s="2">
        <f t="shared" si="12"/>
        <v>-9.4711557238909738E-4</v>
      </c>
      <c r="AA38" s="2">
        <f t="shared" si="14"/>
        <v>1.0388944657717774</v>
      </c>
      <c r="AB38" s="2">
        <f t="shared" si="15"/>
        <v>-3.9841132971777382E-2</v>
      </c>
      <c r="AC38" t="str">
        <f t="shared" si="20"/>
        <v>No</v>
      </c>
      <c r="AD38" s="2">
        <f t="shared" si="16"/>
        <v>1.53335216602</v>
      </c>
      <c r="AE38" s="2">
        <f t="shared" si="17"/>
        <v>-0.53429883322000005</v>
      </c>
      <c r="AF38" s="2">
        <f t="shared" si="18"/>
        <v>-3.8908431808318404</v>
      </c>
      <c r="AG38" s="2">
        <f t="shared" si="19"/>
        <v>4.8898965136318404</v>
      </c>
    </row>
    <row r="39" spans="1:33" x14ac:dyDescent="0.25">
      <c r="A39" t="s">
        <v>47</v>
      </c>
      <c r="B39">
        <v>304.555555555556</v>
      </c>
      <c r="C39">
        <v>401.777777777778</v>
      </c>
      <c r="D39">
        <v>220.777777777778</v>
      </c>
      <c r="E39">
        <v>562.33333333333303</v>
      </c>
      <c r="F39">
        <v>2624.2222222222199</v>
      </c>
      <c r="G39">
        <v>4100.8888888888896</v>
      </c>
      <c r="H39">
        <v>4330.2222222222199</v>
      </c>
      <c r="I39">
        <v>1151.55555555556</v>
      </c>
      <c r="J39">
        <v>502.222222222222</v>
      </c>
      <c r="K39" s="2">
        <f t="shared" si="0"/>
        <v>3.04555555555556E-2</v>
      </c>
      <c r="L39" s="2">
        <f t="shared" si="1"/>
        <v>4.0177777777777798E-2</v>
      </c>
      <c r="M39" s="2">
        <f t="shared" si="2"/>
        <v>2.20777777777778E-2</v>
      </c>
      <c r="N39" s="2">
        <f t="shared" si="3"/>
        <v>5.6233333333333302E-2</v>
      </c>
      <c r="O39" s="2">
        <f t="shared" si="4"/>
        <v>0.262422222222222</v>
      </c>
      <c r="P39" s="2">
        <f t="shared" si="5"/>
        <v>0.41008888888888895</v>
      </c>
      <c r="Q39" s="2">
        <f t="shared" si="6"/>
        <v>0.43302222222222198</v>
      </c>
      <c r="R39" s="2">
        <f t="shared" si="7"/>
        <v>0.115155555555556</v>
      </c>
      <c r="S39" s="2">
        <f t="shared" si="8"/>
        <v>5.0222222222222203E-2</v>
      </c>
      <c r="T39" s="8">
        <f t="shared" si="9"/>
        <v>0.90297614687858574</v>
      </c>
      <c r="U39" s="8">
        <f t="shared" si="10"/>
        <v>0.64705882352941169</v>
      </c>
      <c r="V39" s="8">
        <f t="shared" si="13"/>
        <v>-0.48268955650930029</v>
      </c>
      <c r="W39">
        <v>0.625</v>
      </c>
      <c r="X39" s="2">
        <v>0.82114166700000002</v>
      </c>
      <c r="Y39" s="2">
        <f t="shared" si="11"/>
        <v>1.3138266672000001</v>
      </c>
      <c r="Z39" s="2">
        <f t="shared" si="12"/>
        <v>0.27294399903245525</v>
      </c>
      <c r="AA39" s="2">
        <f t="shared" si="14"/>
        <v>1.0648150125735489</v>
      </c>
      <c r="AB39" s="2">
        <f t="shared" si="15"/>
        <v>0.24901165462645114</v>
      </c>
      <c r="AC39" t="str">
        <f t="shared" si="20"/>
        <v>No</v>
      </c>
      <c r="AD39" s="2">
        <f t="shared" si="16"/>
        <v>1.9150148339799999</v>
      </c>
      <c r="AE39" s="2">
        <f t="shared" si="17"/>
        <v>-0.60118816677999987</v>
      </c>
      <c r="AF39" s="2">
        <f t="shared" si="18"/>
        <v>-4.9737578831681608</v>
      </c>
      <c r="AG39" s="2">
        <f t="shared" si="19"/>
        <v>6.2875845503681607</v>
      </c>
    </row>
    <row r="40" spans="1:33" x14ac:dyDescent="0.25">
      <c r="A40" t="s">
        <v>48</v>
      </c>
      <c r="B40">
        <v>295</v>
      </c>
      <c r="C40">
        <v>382.444444444444</v>
      </c>
      <c r="D40">
        <v>224.555555555556</v>
      </c>
      <c r="E40">
        <v>560.66666666666697</v>
      </c>
      <c r="F40">
        <v>2550.4444444444398</v>
      </c>
      <c r="G40">
        <v>3937.4444444444398</v>
      </c>
      <c r="H40">
        <v>4149.3333333333303</v>
      </c>
      <c r="I40">
        <v>1125.8888888888901</v>
      </c>
      <c r="J40">
        <v>495.777777777778</v>
      </c>
      <c r="K40" s="2">
        <f t="shared" si="0"/>
        <v>2.9499999999999998E-2</v>
      </c>
      <c r="L40" s="2">
        <f t="shared" si="1"/>
        <v>3.82444444444444E-2</v>
      </c>
      <c r="M40" s="2">
        <f t="shared" si="2"/>
        <v>2.24555555555556E-2</v>
      </c>
      <c r="N40" s="2">
        <f t="shared" si="3"/>
        <v>5.6066666666666695E-2</v>
      </c>
      <c r="O40" s="2">
        <f t="shared" si="4"/>
        <v>0.25504444444444396</v>
      </c>
      <c r="P40" s="2">
        <f t="shared" si="5"/>
        <v>0.39374444444444395</v>
      </c>
      <c r="Q40" s="2">
        <f t="shared" si="6"/>
        <v>0.41493333333333304</v>
      </c>
      <c r="R40" s="2">
        <f t="shared" si="7"/>
        <v>0.112588888888889</v>
      </c>
      <c r="S40" s="2">
        <f t="shared" si="8"/>
        <v>4.9577777777777797E-2</v>
      </c>
      <c r="T40" s="8">
        <f t="shared" si="9"/>
        <v>0.89731995427410105</v>
      </c>
      <c r="U40" s="8">
        <f t="shared" si="10"/>
        <v>0.63957142857142779</v>
      </c>
      <c r="V40" s="8">
        <f t="shared" si="13"/>
        <v>-0.49289134438305793</v>
      </c>
      <c r="W40">
        <v>0.625</v>
      </c>
      <c r="X40" s="2">
        <v>0.95227499999999998</v>
      </c>
      <c r="Y40" s="2">
        <f t="shared" si="11"/>
        <v>1.5236399999999999</v>
      </c>
      <c r="Z40" s="2">
        <f t="shared" si="12"/>
        <v>0.42110220888756322</v>
      </c>
      <c r="AA40" s="2">
        <f t="shared" si="14"/>
        <v>1.0587238587577794</v>
      </c>
      <c r="AB40" s="2">
        <f t="shared" si="15"/>
        <v>0.46491614124222047</v>
      </c>
      <c r="AC40" t="str">
        <f t="shared" si="20"/>
        <v>No</v>
      </c>
      <c r="AD40" s="2">
        <f t="shared" si="16"/>
        <v>2.1694134999999997</v>
      </c>
      <c r="AE40" s="2">
        <f t="shared" si="17"/>
        <v>-0.64577349999999978</v>
      </c>
      <c r="AF40" s="2">
        <f t="shared" si="18"/>
        <v>-5.6955786919999998</v>
      </c>
      <c r="AG40" s="2">
        <f t="shared" si="19"/>
        <v>7.2192186920000001</v>
      </c>
    </row>
    <row r="41" spans="1:33" x14ac:dyDescent="0.25">
      <c r="A41" t="s">
        <v>49</v>
      </c>
      <c r="B41">
        <v>673.555555555556</v>
      </c>
      <c r="C41">
        <v>954.66666666666697</v>
      </c>
      <c r="D41">
        <v>823.88888888888903</v>
      </c>
      <c r="E41">
        <v>1294.2222222222199</v>
      </c>
      <c r="F41">
        <v>2591.1111111111099</v>
      </c>
      <c r="G41">
        <v>2917</v>
      </c>
      <c r="H41">
        <v>2970.4444444444398</v>
      </c>
      <c r="I41">
        <v>2190.1111111111099</v>
      </c>
      <c r="J41">
        <v>1521</v>
      </c>
      <c r="K41" s="2">
        <f t="shared" si="0"/>
        <v>6.7355555555555599E-2</v>
      </c>
      <c r="L41" s="2">
        <f t="shared" si="1"/>
        <v>9.54666666666667E-2</v>
      </c>
      <c r="M41" s="2">
        <f t="shared" si="2"/>
        <v>8.23888888888889E-2</v>
      </c>
      <c r="N41" s="2">
        <f t="shared" si="3"/>
        <v>0.12942222222222199</v>
      </c>
      <c r="O41" s="2">
        <f t="shared" si="4"/>
        <v>0.25911111111111101</v>
      </c>
      <c r="P41" s="2">
        <f t="shared" si="5"/>
        <v>0.29170000000000001</v>
      </c>
      <c r="Q41" s="2">
        <f t="shared" si="6"/>
        <v>0.297044444444444</v>
      </c>
      <c r="R41" s="2">
        <f t="shared" si="7"/>
        <v>0.21901111111111099</v>
      </c>
      <c r="S41" s="2">
        <f t="shared" si="8"/>
        <v>0.15210000000000001</v>
      </c>
      <c r="T41" s="8">
        <f t="shared" si="9"/>
        <v>0.56572666842367214</v>
      </c>
      <c r="U41" s="8">
        <f t="shared" si="10"/>
        <v>0.33379089453214428</v>
      </c>
      <c r="V41" s="8">
        <f t="shared" si="13"/>
        <v>-0.39285588100201352</v>
      </c>
      <c r="W41">
        <v>0.625</v>
      </c>
      <c r="X41" s="2">
        <v>0.65883333300000002</v>
      </c>
      <c r="Y41" s="2">
        <f t="shared" si="11"/>
        <v>1.0541333328</v>
      </c>
      <c r="Z41" s="2">
        <f t="shared" si="12"/>
        <v>5.2718943826284149E-2</v>
      </c>
      <c r="AA41" s="2">
        <f t="shared" si="14"/>
        <v>0.7016310492254525</v>
      </c>
      <c r="AB41" s="2">
        <f t="shared" si="15"/>
        <v>0.35250228357454749</v>
      </c>
      <c r="AC41" t="str">
        <f t="shared" si="20"/>
        <v>No</v>
      </c>
      <c r="AD41" s="2">
        <f t="shared" si="16"/>
        <v>1.60013666602</v>
      </c>
      <c r="AE41" s="2">
        <f t="shared" si="17"/>
        <v>-0.54600333322000005</v>
      </c>
      <c r="AF41" s="2">
        <f t="shared" si="18"/>
        <v>-4.0803349048318402</v>
      </c>
      <c r="AG41" s="2">
        <f t="shared" si="19"/>
        <v>5.1344682376318405</v>
      </c>
    </row>
    <row r="42" spans="1:33" x14ac:dyDescent="0.25">
      <c r="X42" s="3" t="s">
        <v>102</v>
      </c>
      <c r="Y42" s="4">
        <f>MEDIAN(Y2:Y41)</f>
        <v>0.98060000000000003</v>
      </c>
      <c r="Z42" s="4">
        <f t="shared" ref="Z42:AA42" si="21">MEDIAN(Z2:Z41)</f>
        <v>-1.9596660764217611E-2</v>
      </c>
      <c r="AA42" s="19">
        <f t="shared" si="21"/>
        <v>0.97485577673287149</v>
      </c>
      <c r="AB42" s="2"/>
      <c r="AD42" s="2"/>
      <c r="AE42" s="2"/>
      <c r="AF42" s="2"/>
      <c r="AG42" s="2"/>
    </row>
    <row r="43" spans="1:33" x14ac:dyDescent="0.25">
      <c r="X43" s="3" t="s">
        <v>104</v>
      </c>
      <c r="Y43" s="4">
        <f>_xlfn.QUARTILE.INC(Y2:Y41,1)</f>
        <v>0.72602333320000001</v>
      </c>
      <c r="Z43" s="4">
        <f t="shared" ref="Z43:AA43" si="22">_xlfn.QUARTILE.INC(Z2:Z41,)</f>
        <v>-2.0887648691407201</v>
      </c>
      <c r="AA43" s="19">
        <f t="shared" si="22"/>
        <v>0.57295602626629771</v>
      </c>
      <c r="AB43" s="2"/>
      <c r="AD43" s="2"/>
      <c r="AE43" s="2"/>
      <c r="AF43" s="2"/>
      <c r="AG43" s="2"/>
    </row>
    <row r="44" spans="1:33" x14ac:dyDescent="0.25">
      <c r="X44" s="3" t="s">
        <v>103</v>
      </c>
      <c r="Y44" s="4">
        <f>_xlfn.QUARTILE.EXC(Y2:Y41,3)</f>
        <v>1.1096533332</v>
      </c>
      <c r="Z44" s="4">
        <f t="shared" ref="Z44:AA44" si="23">_xlfn.QUARTILE.EXC(Z2:Z41,3)</f>
        <v>0.10403870035269694</v>
      </c>
      <c r="AA44" s="19">
        <f t="shared" si="23"/>
        <v>1.0456620114878667</v>
      </c>
      <c r="AB44" s="2"/>
      <c r="AD44" s="2"/>
      <c r="AE44" s="2"/>
      <c r="AF44" s="2"/>
      <c r="AG44" s="2"/>
    </row>
    <row r="45" spans="1:33" x14ac:dyDescent="0.25">
      <c r="X45" s="3" t="s">
        <v>107</v>
      </c>
      <c r="Y45" s="2">
        <f>Y44-Y43</f>
        <v>0.38363000000000003</v>
      </c>
      <c r="Z45" s="2">
        <f t="shared" ref="Z45:AA45" si="24">Z44-Z43</f>
        <v>2.1928035694934169</v>
      </c>
      <c r="AA45" s="2">
        <f t="shared" si="24"/>
        <v>0.47270598522156904</v>
      </c>
      <c r="AB45" s="2"/>
      <c r="AD45" s="2"/>
      <c r="AE45" s="2"/>
      <c r="AF45" s="2"/>
      <c r="AG45" s="2"/>
    </row>
    <row r="46" spans="1:33" x14ac:dyDescent="0.25">
      <c r="X46" s="3" t="s">
        <v>105</v>
      </c>
      <c r="Y46" s="2">
        <f>Y43-(1.5*Y45)</f>
        <v>0.15057833320000003</v>
      </c>
      <c r="Z46" s="2">
        <f t="shared" ref="Z46:AA46" si="25">Z43-(1.5*Z45)</f>
        <v>-5.3779702233808457</v>
      </c>
      <c r="AA46" s="2">
        <f t="shared" si="25"/>
        <v>-0.13610295156605579</v>
      </c>
      <c r="AB46" s="2"/>
      <c r="AD46" s="2"/>
      <c r="AE46" s="2"/>
      <c r="AF46" s="2"/>
      <c r="AG46" s="2"/>
    </row>
    <row r="47" spans="1:33" x14ac:dyDescent="0.25">
      <c r="B47" s="7" t="s">
        <v>53</v>
      </c>
      <c r="C47" s="1" t="s">
        <v>52</v>
      </c>
      <c r="X47" s="3" t="s">
        <v>106</v>
      </c>
      <c r="Y47" s="2">
        <f>Y44+(1.5*Y45)</f>
        <v>1.6850983332</v>
      </c>
      <c r="Z47" s="2">
        <f t="shared" ref="Z47:AA47" si="26">Z44+(1.5*Z45)</f>
        <v>3.393244054592822</v>
      </c>
      <c r="AA47" s="2">
        <f t="shared" si="26"/>
        <v>1.7547209893202202</v>
      </c>
      <c r="AB47" s="2"/>
      <c r="AD47" s="2"/>
      <c r="AE47" s="2"/>
      <c r="AF47" s="2"/>
      <c r="AG47" s="2"/>
    </row>
    <row r="48" spans="1:33" x14ac:dyDescent="0.25">
      <c r="B48" s="8">
        <v>0.44624015810780737</v>
      </c>
      <c r="C48" s="2">
        <v>0.50654666720000008</v>
      </c>
      <c r="AB48" s="2"/>
      <c r="AD48" s="2"/>
      <c r="AE48" s="2"/>
      <c r="AF48" s="2"/>
      <c r="AG48" s="2"/>
    </row>
    <row r="49" spans="2:3" x14ac:dyDescent="0.25">
      <c r="B49" s="2"/>
      <c r="C49" s="2"/>
    </row>
    <row r="50" spans="2:3" x14ac:dyDescent="0.25">
      <c r="B50" s="8">
        <v>0.75468702290076384</v>
      </c>
      <c r="C50" s="2">
        <v>1.0595333328000001</v>
      </c>
    </row>
    <row r="51" spans="2:3" x14ac:dyDescent="0.25">
      <c r="B51" s="8">
        <v>0.74991329570892529</v>
      </c>
      <c r="C51" s="2">
        <v>1.3588266672</v>
      </c>
    </row>
    <row r="52" spans="2:3" x14ac:dyDescent="0.25">
      <c r="B52" s="8">
        <v>0.55089432134548633</v>
      </c>
      <c r="C52" s="2">
        <v>1.0442533327999999</v>
      </c>
    </row>
    <row r="53" spans="2:3" x14ac:dyDescent="0.25">
      <c r="B53" s="8">
        <v>0.80034452100466791</v>
      </c>
      <c r="C53" s="2">
        <v>0.42750666720000002</v>
      </c>
    </row>
    <row r="54" spans="2:3" x14ac:dyDescent="0.25">
      <c r="B54" s="8">
        <v>0.65909009557218035</v>
      </c>
      <c r="C54" s="2">
        <v>0.81150666719999998</v>
      </c>
    </row>
    <row r="55" spans="2:3" x14ac:dyDescent="0.25">
      <c r="B55" s="8">
        <v>0.59416093618047949</v>
      </c>
      <c r="C55" s="2">
        <v>0.78765333279999994</v>
      </c>
    </row>
    <row r="56" spans="2:3" x14ac:dyDescent="0.25">
      <c r="B56" s="8">
        <v>0.63453433701186446</v>
      </c>
      <c r="C56" s="2">
        <v>0.62546666719999999</v>
      </c>
    </row>
    <row r="57" spans="2:3" x14ac:dyDescent="0.25">
      <c r="B57" s="8">
        <v>0.90245376265187649</v>
      </c>
      <c r="C57" s="2">
        <v>1.0212266672000001</v>
      </c>
    </row>
    <row r="58" spans="2:3" x14ac:dyDescent="0.25">
      <c r="B58" s="8">
        <v>0.88728559760413828</v>
      </c>
      <c r="C58" s="2">
        <v>1.1015333328000001</v>
      </c>
    </row>
    <row r="59" spans="2:3" x14ac:dyDescent="0.25">
      <c r="B59" s="8">
        <v>0.67425339678598495</v>
      </c>
      <c r="C59" s="2">
        <v>0.62416000000000005</v>
      </c>
    </row>
    <row r="60" spans="2:3" x14ac:dyDescent="0.25">
      <c r="B60" s="8">
        <v>0.83482366595447199</v>
      </c>
      <c r="C60" s="2">
        <v>0.86519999999999997</v>
      </c>
    </row>
    <row r="61" spans="2:3" x14ac:dyDescent="0.25">
      <c r="B61" s="8">
        <v>0.47507660115088562</v>
      </c>
      <c r="C61" s="2">
        <v>0.48329333280000003</v>
      </c>
    </row>
    <row r="62" spans="2:3" x14ac:dyDescent="0.25">
      <c r="B62" s="8">
        <v>0.89428329252213257</v>
      </c>
      <c r="C62" s="2">
        <v>1.1590133328000001</v>
      </c>
    </row>
    <row r="63" spans="2:3" x14ac:dyDescent="0.25">
      <c r="B63" s="8">
        <v>0.67431841130932368</v>
      </c>
      <c r="C63" s="2">
        <v>1.2626533328</v>
      </c>
    </row>
    <row r="64" spans="2:3" x14ac:dyDescent="0.25">
      <c r="B64" s="8">
        <v>0.54958360025624653</v>
      </c>
      <c r="C64" s="2">
        <v>1.0372400000000002</v>
      </c>
    </row>
    <row r="65" spans="2:3" x14ac:dyDescent="0.25">
      <c r="B65" s="8">
        <v>0.73712066643700525</v>
      </c>
      <c r="C65" s="2">
        <v>0.81882666719999997</v>
      </c>
    </row>
    <row r="66" spans="2:3" x14ac:dyDescent="0.25">
      <c r="B66" s="8">
        <v>0.80984813116194743</v>
      </c>
      <c r="C66" s="2">
        <v>0.85094666720000001</v>
      </c>
    </row>
    <row r="67" spans="2:3" x14ac:dyDescent="0.25">
      <c r="B67" s="8">
        <v>0.83488257608664151</v>
      </c>
      <c r="C67" s="2">
        <v>0.69261333279999993</v>
      </c>
    </row>
    <row r="68" spans="2:3" x14ac:dyDescent="0.25">
      <c r="B68" s="8">
        <v>0.89851368452395741</v>
      </c>
      <c r="C68" s="2">
        <v>1.0834533328</v>
      </c>
    </row>
    <row r="69" spans="2:3" x14ac:dyDescent="0.25">
      <c r="B69" s="8">
        <v>0.86960455585715046</v>
      </c>
      <c r="C69" s="2">
        <v>1.1006266672</v>
      </c>
    </row>
    <row r="70" spans="2:3" x14ac:dyDescent="0.25">
      <c r="B70" s="8">
        <v>0.89072747452325685</v>
      </c>
      <c r="C70" s="2">
        <v>0.97720000000000007</v>
      </c>
    </row>
    <row r="71" spans="2:3" x14ac:dyDescent="0.25">
      <c r="B71" s="8">
        <v>0.66054446460980065</v>
      </c>
      <c r="C71" s="2">
        <v>0.67482666719999995</v>
      </c>
    </row>
    <row r="72" spans="2:3" x14ac:dyDescent="0.25">
      <c r="B72" s="8">
        <v>0.75688472316165789</v>
      </c>
      <c r="C72" s="2">
        <v>0.69135999999999997</v>
      </c>
    </row>
    <row r="73" spans="2:3" x14ac:dyDescent="0.25">
      <c r="B73" s="8">
        <v>0.89106610915252393</v>
      </c>
      <c r="C73" s="2">
        <v>1.1194933327999999</v>
      </c>
    </row>
    <row r="74" spans="2:3" x14ac:dyDescent="0.25">
      <c r="B74" s="8">
        <v>0.90226287915262404</v>
      </c>
      <c r="C74" s="2">
        <v>1.1765466672</v>
      </c>
    </row>
    <row r="75" spans="2:3" x14ac:dyDescent="0.25">
      <c r="B75" s="8">
        <v>0.80696074463779865</v>
      </c>
      <c r="C75" s="2">
        <v>1.1152799999999998</v>
      </c>
    </row>
    <row r="76" spans="2:3" x14ac:dyDescent="0.25">
      <c r="B76" s="8">
        <v>0.87270399643771557</v>
      </c>
      <c r="C76" s="2">
        <v>1.2300800000000001</v>
      </c>
    </row>
    <row r="77" spans="2:3" x14ac:dyDescent="0.25">
      <c r="B77" s="8">
        <v>0.87731897067624154</v>
      </c>
      <c r="C77" s="2">
        <v>1.11236</v>
      </c>
    </row>
    <row r="78" spans="2:3" x14ac:dyDescent="0.25">
      <c r="B78" s="8">
        <v>0.78898995341171985</v>
      </c>
      <c r="C78" s="2">
        <v>0.48561333280000002</v>
      </c>
    </row>
    <row r="79" spans="2:3" x14ac:dyDescent="0.25">
      <c r="B79" s="8">
        <v>0.83439899564976228</v>
      </c>
      <c r="C79" s="2">
        <v>0.81394666719999997</v>
      </c>
    </row>
    <row r="80" spans="2:3" x14ac:dyDescent="0.25">
      <c r="B80" s="8">
        <v>0.90346794371653827</v>
      </c>
      <c r="C80" s="2">
        <v>0.97185333279999997</v>
      </c>
    </row>
    <row r="81" spans="2:3" x14ac:dyDescent="0.25">
      <c r="B81" s="8">
        <v>0.83045901543669198</v>
      </c>
      <c r="C81" s="2">
        <v>0.98399999999999999</v>
      </c>
    </row>
    <row r="82" spans="2:3" x14ac:dyDescent="0.25">
      <c r="B82" s="8">
        <v>0.82903343023255804</v>
      </c>
      <c r="C82" s="2">
        <v>0.95896000000000003</v>
      </c>
    </row>
    <row r="83" spans="2:3" x14ac:dyDescent="0.25">
      <c r="B83" s="8">
        <v>0.8387835867527601</v>
      </c>
      <c r="C83" s="2">
        <v>0.73716000000000004</v>
      </c>
    </row>
    <row r="84" spans="2:3" x14ac:dyDescent="0.25">
      <c r="B84" s="8">
        <v>0.87890655192847755</v>
      </c>
      <c r="C84" s="2">
        <v>0.99905333279999997</v>
      </c>
    </row>
    <row r="85" spans="2:3" x14ac:dyDescent="0.25">
      <c r="B85" s="8">
        <v>0.90297614687858574</v>
      </c>
      <c r="C85" s="2">
        <v>1.3138266672000001</v>
      </c>
    </row>
    <row r="86" spans="2:3" x14ac:dyDescent="0.25">
      <c r="B86" s="8">
        <v>0.89731995427410105</v>
      </c>
      <c r="C86" s="2">
        <v>1.5236399999999999</v>
      </c>
    </row>
    <row r="87" spans="2:3" x14ac:dyDescent="0.25">
      <c r="B87" s="8">
        <v>0.56572666842367214</v>
      </c>
      <c r="C87" s="2">
        <v>1.0541333328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opLeftCell="AB1" zoomScaleNormal="100" workbookViewId="0">
      <selection activeCell="AC22" sqref="AC22"/>
    </sheetView>
  </sheetViews>
  <sheetFormatPr defaultColWidth="10.140625" defaultRowHeight="15" x14ac:dyDescent="0.25"/>
  <cols>
    <col min="1" max="23" width="10.140625" style="3"/>
    <col min="24" max="25" width="12" style="3" bestFit="1" customWidth="1"/>
    <col min="26" max="26" width="14.7109375" style="3" bestFit="1" customWidth="1"/>
    <col min="27" max="27" width="20.7109375" style="3" bestFit="1" customWidth="1"/>
    <col min="28" max="28" width="14.28515625" style="3" bestFit="1" customWidth="1"/>
    <col min="29" max="29" width="21.85546875" style="3" bestFit="1" customWidth="1"/>
    <col min="30" max="30" width="15.28515625" style="3" bestFit="1" customWidth="1"/>
    <col min="31" max="31" width="24.42578125" style="3" bestFit="1" customWidth="1"/>
    <col min="32" max="32" width="18" style="3" bestFit="1" customWidth="1"/>
    <col min="33" max="16384" width="10.140625" style="3"/>
  </cols>
  <sheetData>
    <row r="1" spans="1:32" s="1" customFormat="1" x14ac:dyDescent="0.25">
      <c r="A1" s="1" t="s">
        <v>0</v>
      </c>
      <c r="B1" s="1" t="s">
        <v>81</v>
      </c>
      <c r="C1" s="1" t="s">
        <v>80</v>
      </c>
      <c r="D1" s="1" t="s">
        <v>79</v>
      </c>
      <c r="E1" s="1" t="s">
        <v>78</v>
      </c>
      <c r="F1" s="1" t="s">
        <v>77</v>
      </c>
      <c r="G1" s="1" t="s">
        <v>76</v>
      </c>
      <c r="H1" s="1" t="s">
        <v>75</v>
      </c>
      <c r="I1" s="1" t="s">
        <v>74</v>
      </c>
      <c r="J1" s="1" t="s">
        <v>73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7" t="s">
        <v>53</v>
      </c>
      <c r="U1" s="7" t="s">
        <v>63</v>
      </c>
      <c r="V1" s="7" t="s">
        <v>54</v>
      </c>
      <c r="W1" s="1" t="s">
        <v>50</v>
      </c>
      <c r="X1" s="1" t="s">
        <v>51</v>
      </c>
      <c r="Y1" s="1" t="s">
        <v>52</v>
      </c>
      <c r="Z1" s="1" t="s">
        <v>60</v>
      </c>
      <c r="AA1" s="1" t="s">
        <v>61</v>
      </c>
      <c r="AB1" s="1" t="s">
        <v>62</v>
      </c>
      <c r="AC1" s="1" t="s">
        <v>123</v>
      </c>
      <c r="AD1" s="1" t="s">
        <v>121</v>
      </c>
      <c r="AE1" s="1" t="s">
        <v>124</v>
      </c>
      <c r="AF1" s="1" t="s">
        <v>122</v>
      </c>
    </row>
    <row r="2" spans="1:32" x14ac:dyDescent="0.25">
      <c r="A2" s="3" t="s">
        <v>10</v>
      </c>
      <c r="B2" s="5">
        <v>442.33333333333297</v>
      </c>
      <c r="C2" s="5">
        <v>647.33333333333303</v>
      </c>
      <c r="D2" s="5">
        <v>487.444444444444</v>
      </c>
      <c r="E2" s="5">
        <v>925.22222222222194</v>
      </c>
      <c r="F2" s="5">
        <v>2520.5555555555602</v>
      </c>
      <c r="G2" s="5">
        <v>3101.3333333333298</v>
      </c>
      <c r="H2" s="5">
        <v>3189.7777777777801</v>
      </c>
      <c r="I2" s="5">
        <v>1671.1111111111099</v>
      </c>
      <c r="J2" s="5">
        <v>960.33333333333303</v>
      </c>
      <c r="K2" s="5">
        <f>B2/10000</f>
        <v>4.4233333333333298E-2</v>
      </c>
      <c r="L2" s="5">
        <f t="shared" ref="L2:S17" si="0">C2/10000</f>
        <v>6.4733333333333309E-2</v>
      </c>
      <c r="M2" s="5">
        <f t="shared" si="0"/>
        <v>4.8744444444444403E-2</v>
      </c>
      <c r="N2" s="5">
        <f t="shared" si="0"/>
        <v>9.25222222222222E-2</v>
      </c>
      <c r="O2" s="5">
        <f t="shared" si="0"/>
        <v>0.25205555555555603</v>
      </c>
      <c r="P2" s="5">
        <f t="shared" si="0"/>
        <v>0.31013333333333298</v>
      </c>
      <c r="Q2" s="5">
        <f t="shared" si="0"/>
        <v>0.31897777777777803</v>
      </c>
      <c r="R2" s="5">
        <f t="shared" si="0"/>
        <v>0.16711111111111099</v>
      </c>
      <c r="S2" s="5">
        <f t="shared" si="0"/>
        <v>9.6033333333333304E-2</v>
      </c>
      <c r="T2" s="9">
        <f t="shared" ref="T2:T41" si="1">(Q2-M2)/(Q2+M2)</f>
        <v>0.73488442362894724</v>
      </c>
      <c r="U2" s="9">
        <f>(O2-N2)/(O2+N2)</f>
        <v>0.4629820714562114</v>
      </c>
      <c r="V2" s="9">
        <f>(L2-R2)/(L2+R2)</f>
        <v>-0.44157960318221012</v>
      </c>
      <c r="W2" s="3">
        <v>0.625</v>
      </c>
      <c r="X2" s="4">
        <v>0.31659166700000002</v>
      </c>
      <c r="Y2" s="4">
        <f t="shared" ref="Y2:Y41" si="2">X2/W2</f>
        <v>0.50654666720000008</v>
      </c>
      <c r="Z2" s="4">
        <f>LN(Y2)</f>
        <v>-0.68013882291382743</v>
      </c>
      <c r="AA2" s="4">
        <f>2.3434*Y2-1.0712</f>
        <v>0.11584145991648032</v>
      </c>
      <c r="AB2" s="4">
        <f>Y2-AA2</f>
        <v>0.39070520728351976</v>
      </c>
      <c r="AC2" s="4">
        <f>1.9636*Y2-0.2297</f>
        <v>0.7649550357139201</v>
      </c>
      <c r="AD2" s="4">
        <f>Y2-AC2</f>
        <v>-0.25840836851392002</v>
      </c>
      <c r="AE2" s="4">
        <f>-2.9336*Y2-0.4808</f>
        <v>-1.9668053028979204</v>
      </c>
      <c r="AF2" s="4">
        <f>Y2-AE2</f>
        <v>2.4733519700979203</v>
      </c>
    </row>
    <row r="3" spans="1:32" x14ac:dyDescent="0.25">
      <c r="A3" s="3" t="s">
        <v>11</v>
      </c>
      <c r="B3" s="5">
        <v>586.444444444444</v>
      </c>
      <c r="C3" s="5">
        <v>1039.6666666666699</v>
      </c>
      <c r="D3" s="5">
        <v>765.66666666666697</v>
      </c>
      <c r="E3" s="5">
        <v>1644.2222222222199</v>
      </c>
      <c r="F3" s="5">
        <v>3066.7777777777801</v>
      </c>
      <c r="G3" s="5">
        <v>3392.3333333333298</v>
      </c>
      <c r="H3" s="5">
        <v>3562.2222222222199</v>
      </c>
      <c r="I3" s="5">
        <v>2085.1111111111099</v>
      </c>
      <c r="J3" s="5">
        <v>1221.8888888888901</v>
      </c>
      <c r="K3" s="5">
        <f t="shared" ref="K3:S41" si="3">B3/10000</f>
        <v>5.8644444444444402E-2</v>
      </c>
      <c r="L3" s="5">
        <f t="shared" si="0"/>
        <v>0.103966666666667</v>
      </c>
      <c r="M3" s="5">
        <f t="shared" si="0"/>
        <v>7.65666666666667E-2</v>
      </c>
      <c r="N3" s="5">
        <f t="shared" si="0"/>
        <v>0.164422222222222</v>
      </c>
      <c r="O3" s="5">
        <f t="shared" si="0"/>
        <v>0.30667777777777799</v>
      </c>
      <c r="P3" s="5">
        <f t="shared" si="0"/>
        <v>0.339233333333333</v>
      </c>
      <c r="Q3" s="5">
        <f t="shared" si="0"/>
        <v>0.356222222222222</v>
      </c>
      <c r="R3" s="5">
        <f t="shared" si="0"/>
        <v>0.20851111111111101</v>
      </c>
      <c r="S3" s="5">
        <f t="shared" si="0"/>
        <v>0.122188888888889</v>
      </c>
      <c r="T3" s="9">
        <f t="shared" si="1"/>
        <v>0.64617083001720088</v>
      </c>
      <c r="U3" s="9">
        <f t="shared" ref="U3:U41" si="4">(O3-N3)/(O3+N3)</f>
        <v>0.30196466897804292</v>
      </c>
      <c r="V3" s="9">
        <f t="shared" ref="V3:V41" si="5">(L3-R3)/(L3+R3)</f>
        <v>-0.33456601358318649</v>
      </c>
      <c r="W3" s="3">
        <v>0.625</v>
      </c>
      <c r="X3" s="4">
        <v>7.7399999999999997E-2</v>
      </c>
      <c r="Y3" s="4">
        <f t="shared" si="2"/>
        <v>0.12383999999999999</v>
      </c>
      <c r="Z3" s="4">
        <f t="shared" ref="Z3:Z41" si="6">LN(Y3)</f>
        <v>-2.0887648691407201</v>
      </c>
      <c r="AA3" s="4">
        <f t="shared" ref="AA3:AA41" si="7">2.3434*Y3-1.0712</f>
        <v>-0.78099334399999998</v>
      </c>
      <c r="AB3" s="4">
        <f t="shared" ref="AB3:AB41" si="8">Y3-AA3</f>
        <v>0.90483334399999993</v>
      </c>
      <c r="AC3" s="4">
        <f t="shared" ref="AC3:AC41" si="9">1.9636*Y3-0.2297</f>
        <v>1.3472224000000005E-2</v>
      </c>
      <c r="AD3" s="4">
        <f t="shared" ref="AD3:AD41" si="10">Y3-AC3</f>
        <v>0.11036777599999999</v>
      </c>
      <c r="AE3" s="4">
        <f t="shared" ref="AE3:AE41" si="11">-2.9336*Y3-0.4808</f>
        <v>-0.84409702400000008</v>
      </c>
      <c r="AF3" s="4">
        <f t="shared" ref="AF3:AF41" si="12">Y3-AE3</f>
        <v>0.96793702400000003</v>
      </c>
    </row>
    <row r="4" spans="1:32" x14ac:dyDescent="0.25">
      <c r="A4" s="3" t="s">
        <v>12</v>
      </c>
      <c r="B4" s="5">
        <v>317</v>
      </c>
      <c r="C4" s="5">
        <v>457.222222222222</v>
      </c>
      <c r="D4" s="5">
        <v>254.111111111111</v>
      </c>
      <c r="E4" s="5">
        <v>623.66666666666697</v>
      </c>
      <c r="F4" s="5">
        <v>2684.6666666666702</v>
      </c>
      <c r="G4" s="5">
        <v>3813.1111111111099</v>
      </c>
      <c r="H4" s="5">
        <v>3917.3333333333298</v>
      </c>
      <c r="I4" s="5">
        <v>1305.1111111111099</v>
      </c>
      <c r="J4" s="5">
        <v>593.11111111111097</v>
      </c>
      <c r="K4" s="5">
        <f t="shared" si="3"/>
        <v>3.1699999999999999E-2</v>
      </c>
      <c r="L4" s="5">
        <f t="shared" si="0"/>
        <v>4.5722222222222199E-2</v>
      </c>
      <c r="M4" s="5">
        <f t="shared" si="0"/>
        <v>2.54111111111111E-2</v>
      </c>
      <c r="N4" s="5">
        <f t="shared" si="0"/>
        <v>6.2366666666666695E-2</v>
      </c>
      <c r="O4" s="5">
        <f t="shared" si="0"/>
        <v>0.26846666666666702</v>
      </c>
      <c r="P4" s="5">
        <f t="shared" si="0"/>
        <v>0.38131111111111099</v>
      </c>
      <c r="Q4" s="5">
        <f t="shared" si="0"/>
        <v>0.39173333333333299</v>
      </c>
      <c r="R4" s="5">
        <f t="shared" si="0"/>
        <v>0.13051111111111099</v>
      </c>
      <c r="S4" s="5">
        <f t="shared" si="0"/>
        <v>5.9311111111111099E-2</v>
      </c>
      <c r="T4" s="9">
        <f t="shared" si="1"/>
        <v>0.87816636922994962</v>
      </c>
      <c r="U4" s="9">
        <f t="shared" si="4"/>
        <v>0.62297229219143613</v>
      </c>
      <c r="V4" s="9">
        <f t="shared" si="5"/>
        <v>-0.48111720572473354</v>
      </c>
      <c r="W4" s="3">
        <v>0.625</v>
      </c>
      <c r="X4" s="4">
        <v>0.66220833300000004</v>
      </c>
      <c r="Y4" s="4">
        <f t="shared" si="2"/>
        <v>1.0595333328000001</v>
      </c>
      <c r="Z4" s="4">
        <f t="shared" si="6"/>
        <v>5.7828559109106267E-2</v>
      </c>
      <c r="AA4" s="4">
        <f t="shared" si="7"/>
        <v>1.4117104120835202</v>
      </c>
      <c r="AB4" s="4">
        <f t="shared" si="8"/>
        <v>-0.35217707928352016</v>
      </c>
      <c r="AC4" s="4">
        <f t="shared" si="9"/>
        <v>1.8507996522860799</v>
      </c>
      <c r="AD4" s="4">
        <f t="shared" si="10"/>
        <v>-0.79126631948607984</v>
      </c>
      <c r="AE4" s="4">
        <f t="shared" si="11"/>
        <v>-3.5890469851020801</v>
      </c>
      <c r="AF4" s="4">
        <f t="shared" si="12"/>
        <v>4.6485803179020806</v>
      </c>
    </row>
    <row r="5" spans="1:32" x14ac:dyDescent="0.25">
      <c r="A5" s="3" t="s">
        <v>13</v>
      </c>
      <c r="B5" s="5">
        <v>304.66666666666703</v>
      </c>
      <c r="C5" s="5">
        <v>457.555555555556</v>
      </c>
      <c r="D5" s="5">
        <v>233.888888888889</v>
      </c>
      <c r="E5" s="5">
        <v>629.88888888888903</v>
      </c>
      <c r="F5" s="5">
        <v>2721.3333333333298</v>
      </c>
      <c r="G5" s="5">
        <v>3775.7777777777801</v>
      </c>
      <c r="H5" s="5">
        <v>3859.7777777777801</v>
      </c>
      <c r="I5" s="5">
        <v>1259.55555555556</v>
      </c>
      <c r="J5" s="5">
        <v>547.88888888888903</v>
      </c>
      <c r="K5" s="5">
        <f t="shared" si="3"/>
        <v>3.0466666666666704E-2</v>
      </c>
      <c r="L5" s="5">
        <f t="shared" si="0"/>
        <v>4.5755555555555598E-2</v>
      </c>
      <c r="M5" s="5">
        <f t="shared" si="0"/>
        <v>2.33888888888889E-2</v>
      </c>
      <c r="N5" s="5">
        <f t="shared" si="0"/>
        <v>6.29888888888889E-2</v>
      </c>
      <c r="O5" s="5">
        <f t="shared" si="0"/>
        <v>0.27213333333333301</v>
      </c>
      <c r="P5" s="5">
        <f t="shared" si="0"/>
        <v>0.37757777777777801</v>
      </c>
      <c r="Q5" s="5">
        <f t="shared" si="0"/>
        <v>0.38597777777777803</v>
      </c>
      <c r="R5" s="5">
        <f t="shared" si="0"/>
        <v>0.12595555555555599</v>
      </c>
      <c r="S5" s="5">
        <f t="shared" si="0"/>
        <v>5.4788888888888901E-2</v>
      </c>
      <c r="T5" s="9">
        <f t="shared" si="1"/>
        <v>0.88573134652444152</v>
      </c>
      <c r="U5" s="9">
        <f t="shared" si="4"/>
        <v>0.62408408209276844</v>
      </c>
      <c r="V5" s="9">
        <f t="shared" si="5"/>
        <v>-0.46706354341918044</v>
      </c>
      <c r="W5" s="3">
        <v>0.625</v>
      </c>
      <c r="X5" s="4">
        <v>0.84926666699999998</v>
      </c>
      <c r="Y5" s="4">
        <f t="shared" si="2"/>
        <v>1.3588266672</v>
      </c>
      <c r="Z5" s="4">
        <f t="shared" si="6"/>
        <v>0.30662158266367079</v>
      </c>
      <c r="AA5" s="4">
        <f t="shared" si="7"/>
        <v>2.1130744119164797</v>
      </c>
      <c r="AB5" s="4">
        <f t="shared" si="8"/>
        <v>-0.75424774471647971</v>
      </c>
      <c r="AC5" s="4">
        <f t="shared" si="9"/>
        <v>2.4384920437139201</v>
      </c>
      <c r="AD5" s="4">
        <f t="shared" si="10"/>
        <v>-1.0796653765139201</v>
      </c>
      <c r="AE5" s="4">
        <f t="shared" si="11"/>
        <v>-4.4670539108979206</v>
      </c>
      <c r="AF5" s="4">
        <f t="shared" si="12"/>
        <v>5.8258805780979204</v>
      </c>
    </row>
    <row r="6" spans="1:32" x14ac:dyDescent="0.25">
      <c r="A6" s="3" t="s">
        <v>14</v>
      </c>
      <c r="B6" s="5">
        <v>370</v>
      </c>
      <c r="C6" s="5">
        <v>542.22222222222194</v>
      </c>
      <c r="D6" s="5">
        <v>342</v>
      </c>
      <c r="E6" s="5">
        <v>731.77777777777806</v>
      </c>
      <c r="F6" s="5">
        <v>2530.8888888888901</v>
      </c>
      <c r="G6" s="5">
        <v>3297.4444444444398</v>
      </c>
      <c r="H6" s="5">
        <v>3334.8888888888901</v>
      </c>
      <c r="I6" s="5">
        <v>1379</v>
      </c>
      <c r="J6" s="5">
        <v>692.33333333333303</v>
      </c>
      <c r="K6" s="5">
        <f t="shared" si="3"/>
        <v>3.6999999999999998E-2</v>
      </c>
      <c r="L6" s="5">
        <f t="shared" si="0"/>
        <v>5.4222222222222193E-2</v>
      </c>
      <c r="M6" s="5">
        <f t="shared" si="0"/>
        <v>3.4200000000000001E-2</v>
      </c>
      <c r="N6" s="5">
        <f t="shared" si="0"/>
        <v>7.31777777777778E-2</v>
      </c>
      <c r="O6" s="5">
        <f t="shared" si="0"/>
        <v>0.25308888888888903</v>
      </c>
      <c r="P6" s="5">
        <f t="shared" si="0"/>
        <v>0.32974444444444401</v>
      </c>
      <c r="Q6" s="5">
        <f t="shared" si="0"/>
        <v>0.333488888888889</v>
      </c>
      <c r="R6" s="5">
        <f t="shared" si="0"/>
        <v>0.13789999999999999</v>
      </c>
      <c r="S6" s="5">
        <f t="shared" si="0"/>
        <v>6.92333333333333E-2</v>
      </c>
      <c r="T6" s="9">
        <f t="shared" si="1"/>
        <v>0.81397316571981149</v>
      </c>
      <c r="U6" s="9">
        <f t="shared" si="4"/>
        <v>0.55142351178313598</v>
      </c>
      <c r="V6" s="9">
        <f t="shared" si="5"/>
        <v>-0.43554450292059466</v>
      </c>
      <c r="W6" s="3">
        <v>0.625</v>
      </c>
      <c r="X6" s="4">
        <v>0.65265833299999998</v>
      </c>
      <c r="Y6" s="4">
        <f t="shared" si="2"/>
        <v>1.0442533327999999</v>
      </c>
      <c r="Z6" s="4">
        <f t="shared" si="6"/>
        <v>4.3302115962953698E-2</v>
      </c>
      <c r="AA6" s="4">
        <f t="shared" si="7"/>
        <v>1.3759032600835199</v>
      </c>
      <c r="AB6" s="4">
        <f t="shared" si="8"/>
        <v>-0.33164992728352005</v>
      </c>
      <c r="AC6" s="4">
        <f t="shared" si="9"/>
        <v>1.8207958442860799</v>
      </c>
      <c r="AD6" s="4">
        <f t="shared" si="10"/>
        <v>-0.77654251148608</v>
      </c>
      <c r="AE6" s="4">
        <f t="shared" si="11"/>
        <v>-3.5442215771020797</v>
      </c>
      <c r="AF6" s="4">
        <f t="shared" si="12"/>
        <v>4.5884749099020796</v>
      </c>
    </row>
    <row r="7" spans="1:32" x14ac:dyDescent="0.25">
      <c r="A7" s="3" t="s">
        <v>15</v>
      </c>
      <c r="B7" s="5">
        <v>327.222222222222</v>
      </c>
      <c r="C7" s="5">
        <v>504.777777777778</v>
      </c>
      <c r="D7" s="5">
        <v>334</v>
      </c>
      <c r="E7" s="5">
        <v>734.66666666666697</v>
      </c>
      <c r="F7" s="5">
        <v>2598</v>
      </c>
      <c r="G7" s="5">
        <v>3530.3333333333298</v>
      </c>
      <c r="H7" s="5">
        <v>3742.3333333333298</v>
      </c>
      <c r="I7" s="5">
        <v>1337.2222222222199</v>
      </c>
      <c r="J7" s="5">
        <v>681.66666666666697</v>
      </c>
      <c r="K7" s="5">
        <f t="shared" si="3"/>
        <v>3.2722222222222201E-2</v>
      </c>
      <c r="L7" s="5">
        <f t="shared" si="0"/>
        <v>5.0477777777777802E-2</v>
      </c>
      <c r="M7" s="5">
        <f t="shared" si="0"/>
        <v>3.3399999999999999E-2</v>
      </c>
      <c r="N7" s="5">
        <f t="shared" si="0"/>
        <v>7.3466666666666694E-2</v>
      </c>
      <c r="O7" s="5">
        <f t="shared" si="0"/>
        <v>0.25979999999999998</v>
      </c>
      <c r="P7" s="5">
        <f t="shared" si="0"/>
        <v>0.35303333333333298</v>
      </c>
      <c r="Q7" s="5">
        <f t="shared" si="0"/>
        <v>0.37423333333333297</v>
      </c>
      <c r="R7" s="5">
        <f t="shared" si="0"/>
        <v>0.13372222222222199</v>
      </c>
      <c r="S7" s="5">
        <f t="shared" si="0"/>
        <v>6.8166666666666695E-2</v>
      </c>
      <c r="T7" s="9">
        <f t="shared" si="1"/>
        <v>0.83612723853135984</v>
      </c>
      <c r="U7" s="9">
        <f t="shared" si="4"/>
        <v>0.55911182236447277</v>
      </c>
      <c r="V7" s="9">
        <f t="shared" si="5"/>
        <v>-0.45192423694052269</v>
      </c>
      <c r="W7" s="3">
        <v>0.625</v>
      </c>
      <c r="X7" s="4">
        <v>0.26719166700000002</v>
      </c>
      <c r="Y7" s="4">
        <f t="shared" si="2"/>
        <v>0.42750666720000002</v>
      </c>
      <c r="Z7" s="4">
        <f t="shared" si="6"/>
        <v>-0.84978539493746141</v>
      </c>
      <c r="AA7" s="4">
        <f t="shared" si="7"/>
        <v>-6.9380876083519949E-2</v>
      </c>
      <c r="AB7" s="4">
        <f t="shared" si="8"/>
        <v>0.49688754328351997</v>
      </c>
      <c r="AC7" s="4">
        <f t="shared" si="9"/>
        <v>0.60975209171392009</v>
      </c>
      <c r="AD7" s="4">
        <f t="shared" si="10"/>
        <v>-0.18224542451392006</v>
      </c>
      <c r="AE7" s="4">
        <f t="shared" si="11"/>
        <v>-1.7349335588979202</v>
      </c>
      <c r="AF7" s="4">
        <f t="shared" si="12"/>
        <v>2.1624402260979201</v>
      </c>
    </row>
    <row r="8" spans="1:32" x14ac:dyDescent="0.25">
      <c r="A8" s="3" t="s">
        <v>16</v>
      </c>
      <c r="B8" s="5">
        <v>359.66666666666703</v>
      </c>
      <c r="C8" s="5">
        <v>576.88888888888903</v>
      </c>
      <c r="D8" s="5">
        <v>343.88888888888903</v>
      </c>
      <c r="E8" s="5">
        <v>821.88888888888903</v>
      </c>
      <c r="F8" s="5">
        <v>2518.5555555555602</v>
      </c>
      <c r="G8" s="5">
        <v>3130</v>
      </c>
      <c r="H8" s="5">
        <v>3179.5555555555602</v>
      </c>
      <c r="I8" s="5">
        <v>1354.55555555556</v>
      </c>
      <c r="J8" s="5">
        <v>704.11111111111097</v>
      </c>
      <c r="K8" s="5">
        <f t="shared" si="3"/>
        <v>3.5966666666666702E-2</v>
      </c>
      <c r="L8" s="5">
        <f t="shared" si="0"/>
        <v>5.7688888888888901E-2</v>
      </c>
      <c r="M8" s="5">
        <f t="shared" si="0"/>
        <v>3.4388888888888899E-2</v>
      </c>
      <c r="N8" s="5">
        <f t="shared" si="0"/>
        <v>8.2188888888888909E-2</v>
      </c>
      <c r="O8" s="5">
        <f t="shared" si="0"/>
        <v>0.251855555555556</v>
      </c>
      <c r="P8" s="5">
        <f t="shared" si="0"/>
        <v>0.313</v>
      </c>
      <c r="Q8" s="5">
        <f t="shared" si="0"/>
        <v>0.31795555555555605</v>
      </c>
      <c r="R8" s="5">
        <f t="shared" si="0"/>
        <v>0.135455555555556</v>
      </c>
      <c r="S8" s="5">
        <f t="shared" si="0"/>
        <v>7.0411111111111091E-2</v>
      </c>
      <c r="T8" s="9">
        <f t="shared" si="1"/>
        <v>0.80479959635457743</v>
      </c>
      <c r="U8" s="9">
        <f t="shared" si="4"/>
        <v>0.50791644491750987</v>
      </c>
      <c r="V8" s="9">
        <f t="shared" si="5"/>
        <v>-0.40263475809699256</v>
      </c>
      <c r="W8" s="3">
        <v>0.625</v>
      </c>
      <c r="X8" s="4">
        <v>0.50719166699999996</v>
      </c>
      <c r="Y8" s="4">
        <f t="shared" si="2"/>
        <v>0.81150666719999998</v>
      </c>
      <c r="Z8" s="4">
        <f t="shared" si="6"/>
        <v>-0.20886267616475349</v>
      </c>
      <c r="AA8" s="4">
        <f t="shared" si="7"/>
        <v>0.83048472391647987</v>
      </c>
      <c r="AB8" s="4">
        <f t="shared" si="8"/>
        <v>-1.8978056716479896E-2</v>
      </c>
      <c r="AC8" s="4">
        <f t="shared" si="9"/>
        <v>1.3637744917139198</v>
      </c>
      <c r="AD8" s="4">
        <f t="shared" si="10"/>
        <v>-0.55226782451391987</v>
      </c>
      <c r="AE8" s="4">
        <f t="shared" si="11"/>
        <v>-2.8614359588979199</v>
      </c>
      <c r="AF8" s="4">
        <f t="shared" si="12"/>
        <v>3.6729426260979201</v>
      </c>
    </row>
    <row r="9" spans="1:32" x14ac:dyDescent="0.25">
      <c r="A9" s="3" t="s">
        <v>17</v>
      </c>
      <c r="B9" s="5">
        <v>392.88888888888903</v>
      </c>
      <c r="C9" s="5">
        <v>648</v>
      </c>
      <c r="D9" s="5">
        <v>402.11111111111097</v>
      </c>
      <c r="E9" s="5">
        <v>904.11111111111097</v>
      </c>
      <c r="F9" s="5">
        <v>2255.6666666666702</v>
      </c>
      <c r="G9" s="5">
        <v>2609.1111111111099</v>
      </c>
      <c r="H9" s="5">
        <v>2636</v>
      </c>
      <c r="I9" s="5">
        <v>1328.55555555556</v>
      </c>
      <c r="J9" s="5">
        <v>756.77777777777806</v>
      </c>
      <c r="K9" s="5">
        <f t="shared" si="3"/>
        <v>3.9288888888888901E-2</v>
      </c>
      <c r="L9" s="5">
        <f t="shared" si="0"/>
        <v>6.4799999999999996E-2</v>
      </c>
      <c r="M9" s="5">
        <f t="shared" si="0"/>
        <v>4.02111111111111E-2</v>
      </c>
      <c r="N9" s="5">
        <f t="shared" si="0"/>
        <v>9.0411111111111095E-2</v>
      </c>
      <c r="O9" s="5">
        <f t="shared" si="0"/>
        <v>0.22556666666666703</v>
      </c>
      <c r="P9" s="5">
        <f t="shared" si="0"/>
        <v>0.26091111111111098</v>
      </c>
      <c r="Q9" s="5">
        <f t="shared" si="0"/>
        <v>0.2636</v>
      </c>
      <c r="R9" s="5">
        <f t="shared" si="0"/>
        <v>0.132855555555556</v>
      </c>
      <c r="S9" s="5">
        <f t="shared" si="0"/>
        <v>7.5677777777777802E-2</v>
      </c>
      <c r="T9" s="9">
        <f t="shared" si="1"/>
        <v>0.73528873934827943</v>
      </c>
      <c r="U9" s="9">
        <f t="shared" si="4"/>
        <v>0.42773753428511213</v>
      </c>
      <c r="V9" s="9">
        <f t="shared" si="5"/>
        <v>-0.34431390184945904</v>
      </c>
      <c r="W9" s="3">
        <v>0.625</v>
      </c>
      <c r="X9" s="4">
        <v>0.49228333299999999</v>
      </c>
      <c r="Y9" s="4">
        <f t="shared" si="2"/>
        <v>0.78765333279999994</v>
      </c>
      <c r="Z9" s="4">
        <f t="shared" si="6"/>
        <v>-0.23869721891809292</v>
      </c>
      <c r="AA9" s="4">
        <f t="shared" si="7"/>
        <v>0.77458682008351998</v>
      </c>
      <c r="AB9" s="4">
        <f t="shared" si="8"/>
        <v>1.3066512716479961E-2</v>
      </c>
      <c r="AC9" s="4">
        <f t="shared" si="9"/>
        <v>1.3169360842860798</v>
      </c>
      <c r="AD9" s="4">
        <f t="shared" si="10"/>
        <v>-0.52928275148607984</v>
      </c>
      <c r="AE9" s="4">
        <f t="shared" si="11"/>
        <v>-2.7914598171020799</v>
      </c>
      <c r="AF9" s="4">
        <f t="shared" si="12"/>
        <v>3.5791131499020796</v>
      </c>
    </row>
    <row r="10" spans="1:32" x14ac:dyDescent="0.25">
      <c r="A10" s="3" t="s">
        <v>18</v>
      </c>
      <c r="B10" s="5">
        <v>512</v>
      </c>
      <c r="C10" s="5">
        <v>842.33333333333303</v>
      </c>
      <c r="D10" s="5">
        <v>630.77777777777806</v>
      </c>
      <c r="E10" s="5">
        <v>1315.3333333333301</v>
      </c>
      <c r="F10" s="5">
        <v>2977</v>
      </c>
      <c r="G10" s="5">
        <v>3492.4444444444398</v>
      </c>
      <c r="H10" s="5">
        <v>3649</v>
      </c>
      <c r="I10" s="5">
        <v>1990.44444444444</v>
      </c>
      <c r="J10" s="5">
        <v>1138.55555555556</v>
      </c>
      <c r="K10" s="5">
        <f t="shared" si="3"/>
        <v>5.1200000000000002E-2</v>
      </c>
      <c r="L10" s="5">
        <f t="shared" si="0"/>
        <v>8.4233333333333299E-2</v>
      </c>
      <c r="M10" s="5">
        <f t="shared" si="0"/>
        <v>6.3077777777777802E-2</v>
      </c>
      <c r="N10" s="5">
        <f t="shared" si="0"/>
        <v>0.131533333333333</v>
      </c>
      <c r="O10" s="5">
        <f t="shared" si="0"/>
        <v>0.29770000000000002</v>
      </c>
      <c r="P10" s="5">
        <f t="shared" si="0"/>
        <v>0.34924444444444397</v>
      </c>
      <c r="Q10" s="5">
        <f t="shared" si="0"/>
        <v>0.3649</v>
      </c>
      <c r="R10" s="5">
        <f t="shared" si="0"/>
        <v>0.199044444444444</v>
      </c>
      <c r="S10" s="5">
        <f t="shared" si="0"/>
        <v>0.113855555555556</v>
      </c>
      <c r="T10" s="9">
        <f t="shared" si="1"/>
        <v>0.70522872423282612</v>
      </c>
      <c r="U10" s="9">
        <f t="shared" si="4"/>
        <v>0.3871243302011349</v>
      </c>
      <c r="V10" s="9">
        <f t="shared" si="5"/>
        <v>-0.40529515591292331</v>
      </c>
      <c r="W10" s="3">
        <v>0.625</v>
      </c>
      <c r="X10" s="4">
        <v>0.390916667</v>
      </c>
      <c r="Y10" s="4">
        <f t="shared" si="2"/>
        <v>0.62546666719999999</v>
      </c>
      <c r="Z10" s="4">
        <f t="shared" si="6"/>
        <v>-0.46925724034324712</v>
      </c>
      <c r="AA10" s="4">
        <f t="shared" si="7"/>
        <v>0.39451858791648009</v>
      </c>
      <c r="AB10" s="4">
        <f t="shared" si="8"/>
        <v>0.2309480792835199</v>
      </c>
      <c r="AC10" s="4">
        <f t="shared" si="9"/>
        <v>0.99846634771391995</v>
      </c>
      <c r="AD10" s="4">
        <f t="shared" si="10"/>
        <v>-0.37299968051391996</v>
      </c>
      <c r="AE10" s="4">
        <f t="shared" si="11"/>
        <v>-2.31566901489792</v>
      </c>
      <c r="AF10" s="4">
        <f t="shared" si="12"/>
        <v>2.94113568209792</v>
      </c>
    </row>
    <row r="11" spans="1:32" x14ac:dyDescent="0.25">
      <c r="A11" s="3" t="s">
        <v>19</v>
      </c>
      <c r="B11" s="5">
        <v>255</v>
      </c>
      <c r="C11" s="5">
        <v>403.88888888888903</v>
      </c>
      <c r="D11" s="5">
        <v>195.333333333333</v>
      </c>
      <c r="E11" s="5">
        <v>586.77777777777806</v>
      </c>
      <c r="F11" s="5">
        <v>3081.2222222222199</v>
      </c>
      <c r="G11" s="5">
        <v>4899.4444444444398</v>
      </c>
      <c r="H11" s="5">
        <v>5104.2222222222199</v>
      </c>
      <c r="I11" s="5">
        <v>1355.1111111111099</v>
      </c>
      <c r="J11" s="5">
        <v>561.66666666666697</v>
      </c>
      <c r="K11" s="5">
        <f t="shared" si="3"/>
        <v>2.5499999999999998E-2</v>
      </c>
      <c r="L11" s="5">
        <f t="shared" si="0"/>
        <v>4.0388888888888905E-2</v>
      </c>
      <c r="M11" s="5">
        <f t="shared" si="0"/>
        <v>1.9533333333333302E-2</v>
      </c>
      <c r="N11" s="5">
        <f t="shared" si="0"/>
        <v>5.8677777777777808E-2</v>
      </c>
      <c r="O11" s="5">
        <f t="shared" si="0"/>
        <v>0.30812222222222196</v>
      </c>
      <c r="P11" s="5">
        <f t="shared" si="0"/>
        <v>0.48994444444444396</v>
      </c>
      <c r="Q11" s="5">
        <f t="shared" si="0"/>
        <v>0.510422222222222</v>
      </c>
      <c r="R11" s="5">
        <f t="shared" si="0"/>
        <v>0.135511111111111</v>
      </c>
      <c r="S11" s="5">
        <f t="shared" si="0"/>
        <v>5.6166666666666698E-2</v>
      </c>
      <c r="T11" s="9">
        <f t="shared" si="1"/>
        <v>0.92628312646762845</v>
      </c>
      <c r="U11" s="9">
        <f t="shared" si="4"/>
        <v>0.68005573730764535</v>
      </c>
      <c r="V11" s="9">
        <f t="shared" si="5"/>
        <v>-0.54077442991598723</v>
      </c>
      <c r="W11" s="3">
        <v>0.625</v>
      </c>
      <c r="X11" s="4">
        <v>0.63826666700000001</v>
      </c>
      <c r="Y11" s="4">
        <f t="shared" si="2"/>
        <v>1.0212266672000001</v>
      </c>
      <c r="Z11" s="4">
        <f t="shared" si="6"/>
        <v>2.1004519636090631E-2</v>
      </c>
      <c r="AA11" s="4">
        <f t="shared" si="7"/>
        <v>1.3219425719164801</v>
      </c>
      <c r="AB11" s="4">
        <f t="shared" si="8"/>
        <v>-0.30071590471648002</v>
      </c>
      <c r="AC11" s="4">
        <f t="shared" si="9"/>
        <v>1.7755806837139201</v>
      </c>
      <c r="AD11" s="4">
        <f t="shared" si="10"/>
        <v>-0.75435401651391998</v>
      </c>
      <c r="AE11" s="4">
        <f t="shared" si="11"/>
        <v>-3.4766705508979205</v>
      </c>
      <c r="AF11" s="4">
        <f t="shared" si="12"/>
        <v>4.4978972180979202</v>
      </c>
    </row>
    <row r="12" spans="1:32" x14ac:dyDescent="0.25">
      <c r="A12" s="3" t="s">
        <v>20</v>
      </c>
      <c r="B12" s="5">
        <v>218.333333333333</v>
      </c>
      <c r="C12" s="5">
        <v>321.555555555556</v>
      </c>
      <c r="D12" s="5">
        <v>155.333333333333</v>
      </c>
      <c r="E12" s="5">
        <v>469.66666666666703</v>
      </c>
      <c r="F12" s="5">
        <v>2615.6666666666702</v>
      </c>
      <c r="G12" s="5">
        <v>4101.6666666666697</v>
      </c>
      <c r="H12" s="5">
        <v>4323.6666666666697</v>
      </c>
      <c r="I12" s="5">
        <v>1061.1111111111099</v>
      </c>
      <c r="J12" s="5">
        <v>440.33333333333297</v>
      </c>
      <c r="K12" s="5">
        <f t="shared" si="3"/>
        <v>2.1833333333333302E-2</v>
      </c>
      <c r="L12" s="5">
        <f t="shared" si="0"/>
        <v>3.2155555555555597E-2</v>
      </c>
      <c r="M12" s="5">
        <f t="shared" si="0"/>
        <v>1.55333333333333E-2</v>
      </c>
      <c r="N12" s="5">
        <f t="shared" si="0"/>
        <v>4.6966666666666705E-2</v>
      </c>
      <c r="O12" s="5">
        <f t="shared" si="0"/>
        <v>0.261566666666667</v>
      </c>
      <c r="P12" s="5">
        <f t="shared" si="0"/>
        <v>0.41016666666666696</v>
      </c>
      <c r="Q12" s="5">
        <f t="shared" si="0"/>
        <v>0.43236666666666695</v>
      </c>
      <c r="R12" s="5">
        <f t="shared" si="0"/>
        <v>0.10611111111111099</v>
      </c>
      <c r="S12" s="5">
        <f t="shared" si="0"/>
        <v>4.4033333333333299E-2</v>
      </c>
      <c r="T12" s="9">
        <f t="shared" si="1"/>
        <v>0.93063927960110171</v>
      </c>
      <c r="U12" s="9">
        <f t="shared" si="4"/>
        <v>0.69554883318928273</v>
      </c>
      <c r="V12" s="9">
        <f t="shared" si="5"/>
        <v>-0.53487624558019831</v>
      </c>
      <c r="W12" s="3">
        <v>0.625</v>
      </c>
      <c r="X12" s="4">
        <v>0.68845833300000003</v>
      </c>
      <c r="Y12" s="4">
        <f t="shared" si="2"/>
        <v>1.1015333328000001</v>
      </c>
      <c r="Z12" s="4">
        <f t="shared" si="6"/>
        <v>9.6703148082470186E-2</v>
      </c>
      <c r="AA12" s="4">
        <f t="shared" si="7"/>
        <v>1.51013321208352</v>
      </c>
      <c r="AB12" s="4">
        <f t="shared" si="8"/>
        <v>-0.40859987928351993</v>
      </c>
      <c r="AC12" s="4">
        <f t="shared" si="9"/>
        <v>1.93327085228608</v>
      </c>
      <c r="AD12" s="4">
        <f t="shared" si="10"/>
        <v>-0.83173751948607988</v>
      </c>
      <c r="AE12" s="4">
        <f t="shared" si="11"/>
        <v>-3.7122581851020806</v>
      </c>
      <c r="AF12" s="4">
        <f t="shared" si="12"/>
        <v>4.8137915179020805</v>
      </c>
    </row>
    <row r="13" spans="1:32" x14ac:dyDescent="0.25">
      <c r="A13" s="3" t="s">
        <v>21</v>
      </c>
      <c r="B13" s="5">
        <v>377.66666666666703</v>
      </c>
      <c r="C13" s="5">
        <v>582.88888888888903</v>
      </c>
      <c r="D13" s="5">
        <v>393.88888888888903</v>
      </c>
      <c r="E13" s="5">
        <v>852.66666666666697</v>
      </c>
      <c r="F13" s="5">
        <v>2486.7777777777801</v>
      </c>
      <c r="G13" s="5">
        <v>3065.8888888888901</v>
      </c>
      <c r="H13" s="5">
        <v>3160.3333333333298</v>
      </c>
      <c r="I13" s="5">
        <v>1472.3333333333301</v>
      </c>
      <c r="J13" s="5">
        <v>827</v>
      </c>
      <c r="K13" s="5">
        <f t="shared" si="3"/>
        <v>3.7766666666666705E-2</v>
      </c>
      <c r="L13" s="5">
        <f t="shared" si="0"/>
        <v>5.8288888888888904E-2</v>
      </c>
      <c r="M13" s="5">
        <f t="shared" si="0"/>
        <v>3.9388888888888904E-2</v>
      </c>
      <c r="N13" s="5">
        <f t="shared" si="0"/>
        <v>8.5266666666666699E-2</v>
      </c>
      <c r="O13" s="5">
        <f t="shared" si="0"/>
        <v>0.248677777777778</v>
      </c>
      <c r="P13" s="5">
        <f t="shared" si="0"/>
        <v>0.30658888888888902</v>
      </c>
      <c r="Q13" s="5">
        <f t="shared" si="0"/>
        <v>0.316033333333333</v>
      </c>
      <c r="R13" s="5">
        <f t="shared" si="0"/>
        <v>0.14723333333333299</v>
      </c>
      <c r="S13" s="5">
        <f t="shared" si="0"/>
        <v>8.2699999999999996E-2</v>
      </c>
      <c r="T13" s="9">
        <f t="shared" si="1"/>
        <v>0.77835438289358472</v>
      </c>
      <c r="U13" s="9">
        <f t="shared" si="4"/>
        <v>0.48933621693561818</v>
      </c>
      <c r="V13" s="9">
        <f t="shared" si="5"/>
        <v>-0.4327728820889864</v>
      </c>
      <c r="W13" s="3">
        <v>0.625</v>
      </c>
      <c r="X13" s="4">
        <v>0.3901</v>
      </c>
      <c r="Y13" s="4">
        <f t="shared" si="2"/>
        <v>0.62416000000000005</v>
      </c>
      <c r="Z13" s="4">
        <f t="shared" si="6"/>
        <v>-0.47134853322379061</v>
      </c>
      <c r="AA13" s="4">
        <f t="shared" si="7"/>
        <v>0.39145654400000018</v>
      </c>
      <c r="AB13" s="4">
        <f t="shared" si="8"/>
        <v>0.23270345599999986</v>
      </c>
      <c r="AC13" s="4">
        <f t="shared" si="9"/>
        <v>0.99590057600000015</v>
      </c>
      <c r="AD13" s="4">
        <f t="shared" si="10"/>
        <v>-0.3717405760000001</v>
      </c>
      <c r="AE13" s="4">
        <f t="shared" si="11"/>
        <v>-2.3118357760000001</v>
      </c>
      <c r="AF13" s="4">
        <f t="shared" si="12"/>
        <v>2.9359957760000004</v>
      </c>
    </row>
    <row r="14" spans="1:32" x14ac:dyDescent="0.25">
      <c r="A14" s="3" t="s">
        <v>22</v>
      </c>
      <c r="B14" s="5">
        <v>323.66666666666703</v>
      </c>
      <c r="C14" s="5">
        <v>621.88888888888903</v>
      </c>
      <c r="D14" s="5">
        <v>329.33333333333297</v>
      </c>
      <c r="E14" s="5">
        <v>933.444444444444</v>
      </c>
      <c r="F14" s="5">
        <v>3104.6666666666702</v>
      </c>
      <c r="G14" s="5">
        <v>3913.4444444444398</v>
      </c>
      <c r="H14" s="5">
        <v>4101.1111111111104</v>
      </c>
      <c r="I14" s="5">
        <v>1382.7777777777801</v>
      </c>
      <c r="J14" s="5">
        <v>621.33333333333303</v>
      </c>
      <c r="K14" s="5">
        <f t="shared" si="3"/>
        <v>3.2366666666666703E-2</v>
      </c>
      <c r="L14" s="5">
        <f t="shared" si="0"/>
        <v>6.2188888888888905E-2</v>
      </c>
      <c r="M14" s="5">
        <f t="shared" si="0"/>
        <v>3.2933333333333301E-2</v>
      </c>
      <c r="N14" s="5">
        <f t="shared" si="0"/>
        <v>9.3344444444444397E-2</v>
      </c>
      <c r="O14" s="5">
        <f t="shared" si="0"/>
        <v>0.310466666666667</v>
      </c>
      <c r="P14" s="5">
        <f t="shared" si="0"/>
        <v>0.391344444444444</v>
      </c>
      <c r="Q14" s="5">
        <f t="shared" si="0"/>
        <v>0.41011111111111104</v>
      </c>
      <c r="R14" s="5">
        <f t="shared" si="0"/>
        <v>0.138277777777778</v>
      </c>
      <c r="S14" s="5">
        <f t="shared" si="0"/>
        <v>6.2133333333333304E-2</v>
      </c>
      <c r="T14" s="9">
        <f t="shared" si="1"/>
        <v>0.85133169483874205</v>
      </c>
      <c r="U14" s="9">
        <f t="shared" si="4"/>
        <v>0.53768263489530366</v>
      </c>
      <c r="V14" s="9">
        <f t="shared" si="5"/>
        <v>-0.37955880722758067</v>
      </c>
      <c r="W14" s="3">
        <v>0.625</v>
      </c>
      <c r="X14" s="4">
        <v>0.54074999999999995</v>
      </c>
      <c r="Y14" s="4">
        <f t="shared" si="2"/>
        <v>0.86519999999999997</v>
      </c>
      <c r="Z14" s="4">
        <f t="shared" si="6"/>
        <v>-0.14479458490323338</v>
      </c>
      <c r="AA14" s="4">
        <f t="shared" si="7"/>
        <v>0.95630967999999972</v>
      </c>
      <c r="AB14" s="4">
        <f t="shared" si="8"/>
        <v>-9.1109679999999749E-2</v>
      </c>
      <c r="AC14" s="4">
        <f t="shared" si="9"/>
        <v>1.4692067199999999</v>
      </c>
      <c r="AD14" s="4">
        <f t="shared" si="10"/>
        <v>-0.60400671999999989</v>
      </c>
      <c r="AE14" s="4">
        <f t="shared" si="11"/>
        <v>-3.0189507199999999</v>
      </c>
      <c r="AF14" s="4">
        <f t="shared" si="12"/>
        <v>3.8841507200000001</v>
      </c>
    </row>
    <row r="15" spans="1:32" x14ac:dyDescent="0.25">
      <c r="A15" s="3" t="s">
        <v>23</v>
      </c>
      <c r="B15" s="5">
        <v>535.66666666666697</v>
      </c>
      <c r="C15" s="5">
        <v>814.88888888888903</v>
      </c>
      <c r="D15" s="5">
        <v>668</v>
      </c>
      <c r="E15" s="5">
        <v>1132.44444444444</v>
      </c>
      <c r="F15" s="5">
        <v>2021.7777777777801</v>
      </c>
      <c r="G15" s="5">
        <v>2215.1111111111099</v>
      </c>
      <c r="H15" s="5">
        <v>2293.5555555555602</v>
      </c>
      <c r="I15" s="5">
        <v>1655.7777777777801</v>
      </c>
      <c r="J15" s="5">
        <v>1098.3333333333301</v>
      </c>
      <c r="K15" s="5">
        <f t="shared" si="3"/>
        <v>5.35666666666667E-2</v>
      </c>
      <c r="L15" s="5">
        <f t="shared" si="0"/>
        <v>8.1488888888888902E-2</v>
      </c>
      <c r="M15" s="5">
        <f t="shared" si="0"/>
        <v>6.6799999999999998E-2</v>
      </c>
      <c r="N15" s="5">
        <f t="shared" si="0"/>
        <v>0.11324444444444401</v>
      </c>
      <c r="O15" s="5">
        <f t="shared" si="0"/>
        <v>0.20217777777777801</v>
      </c>
      <c r="P15" s="5">
        <f t="shared" si="0"/>
        <v>0.22151111111111099</v>
      </c>
      <c r="Q15" s="5">
        <f t="shared" si="0"/>
        <v>0.22935555555555601</v>
      </c>
      <c r="R15" s="5">
        <f t="shared" si="0"/>
        <v>0.16557777777777802</v>
      </c>
      <c r="S15" s="5">
        <f t="shared" si="0"/>
        <v>0.10983333333333301</v>
      </c>
      <c r="T15" s="9">
        <f t="shared" si="1"/>
        <v>0.54888572071734143</v>
      </c>
      <c r="U15" s="9">
        <f t="shared" si="4"/>
        <v>0.28195011976891871</v>
      </c>
      <c r="V15" s="9">
        <f t="shared" si="5"/>
        <v>-0.34034898363014987</v>
      </c>
      <c r="W15" s="3">
        <v>0.625</v>
      </c>
      <c r="X15" s="4">
        <v>0.30205833300000001</v>
      </c>
      <c r="Y15" s="4">
        <f t="shared" si="2"/>
        <v>0.48329333280000003</v>
      </c>
      <c r="Z15" s="4">
        <f t="shared" si="6"/>
        <v>-0.72713149538453947</v>
      </c>
      <c r="AA15" s="4">
        <f t="shared" si="7"/>
        <v>6.1349596083520197E-2</v>
      </c>
      <c r="AB15" s="4">
        <f t="shared" si="8"/>
        <v>0.42194373671647983</v>
      </c>
      <c r="AC15" s="4">
        <f t="shared" si="9"/>
        <v>0.71929478828608007</v>
      </c>
      <c r="AD15" s="4">
        <f t="shared" si="10"/>
        <v>-0.23600145548608004</v>
      </c>
      <c r="AE15" s="4">
        <f t="shared" si="11"/>
        <v>-1.8985893211020803</v>
      </c>
      <c r="AF15" s="4">
        <f t="shared" si="12"/>
        <v>2.3818826539020805</v>
      </c>
    </row>
    <row r="16" spans="1:32" x14ac:dyDescent="0.25">
      <c r="A16" s="3" t="s">
        <v>24</v>
      </c>
      <c r="B16" s="5">
        <v>215.444444444444</v>
      </c>
      <c r="C16" s="5">
        <v>325.777777777778</v>
      </c>
      <c r="D16" s="5">
        <v>156.888888888889</v>
      </c>
      <c r="E16" s="5">
        <v>483.66666666666703</v>
      </c>
      <c r="F16" s="5">
        <v>2730</v>
      </c>
      <c r="G16" s="5">
        <v>4426.2222222222199</v>
      </c>
      <c r="H16" s="5">
        <v>4651.1111111111104</v>
      </c>
      <c r="I16" s="5">
        <v>1133.8888888888901</v>
      </c>
      <c r="J16" s="5">
        <v>484.88888888888903</v>
      </c>
      <c r="K16" s="5">
        <f t="shared" si="3"/>
        <v>2.1544444444444401E-2</v>
      </c>
      <c r="L16" s="5">
        <f t="shared" si="0"/>
        <v>3.2577777777777803E-2</v>
      </c>
      <c r="M16" s="5">
        <f t="shared" si="0"/>
        <v>1.5688888888888902E-2</v>
      </c>
      <c r="N16" s="5">
        <f t="shared" si="0"/>
        <v>4.8366666666666704E-2</v>
      </c>
      <c r="O16" s="5">
        <f t="shared" si="0"/>
        <v>0.27300000000000002</v>
      </c>
      <c r="P16" s="5">
        <f t="shared" si="0"/>
        <v>0.44262222222222197</v>
      </c>
      <c r="Q16" s="5">
        <f t="shared" si="0"/>
        <v>0.46511111111111103</v>
      </c>
      <c r="R16" s="5">
        <f t="shared" si="0"/>
        <v>0.11338888888888901</v>
      </c>
      <c r="S16" s="5">
        <f t="shared" si="0"/>
        <v>4.8488888888888901E-2</v>
      </c>
      <c r="T16" s="9">
        <f t="shared" si="1"/>
        <v>0.93473839896468836</v>
      </c>
      <c r="U16" s="9">
        <f t="shared" si="4"/>
        <v>0.69899388030287291</v>
      </c>
      <c r="V16" s="9">
        <f t="shared" si="5"/>
        <v>-0.55362715992996892</v>
      </c>
      <c r="W16" s="3">
        <v>0.625</v>
      </c>
      <c r="X16" s="4">
        <v>0.72438333300000002</v>
      </c>
      <c r="Y16" s="4">
        <f t="shared" si="2"/>
        <v>1.1590133328000001</v>
      </c>
      <c r="Z16" s="4">
        <f t="shared" si="6"/>
        <v>0.14756906800154246</v>
      </c>
      <c r="AA16" s="4">
        <f t="shared" si="7"/>
        <v>1.6448318440835201</v>
      </c>
      <c r="AB16" s="4">
        <f t="shared" si="8"/>
        <v>-0.48581851128352005</v>
      </c>
      <c r="AC16" s="4">
        <f t="shared" si="9"/>
        <v>2.0461385802860805</v>
      </c>
      <c r="AD16" s="4">
        <f t="shared" si="10"/>
        <v>-0.88712524748608046</v>
      </c>
      <c r="AE16" s="4">
        <f t="shared" si="11"/>
        <v>-3.8808815131020804</v>
      </c>
      <c r="AF16" s="4">
        <f t="shared" si="12"/>
        <v>5.0398948459020803</v>
      </c>
    </row>
    <row r="17" spans="1:32" x14ac:dyDescent="0.25">
      <c r="A17" s="3" t="s">
        <v>25</v>
      </c>
      <c r="B17" s="5">
        <v>323</v>
      </c>
      <c r="C17" s="5">
        <v>528.88888888888903</v>
      </c>
      <c r="D17" s="5">
        <v>275.11111111111097</v>
      </c>
      <c r="E17" s="5">
        <v>748.77777777777806</v>
      </c>
      <c r="F17" s="5">
        <v>3152.6666666666702</v>
      </c>
      <c r="G17" s="5">
        <v>4214.4444444444398</v>
      </c>
      <c r="H17" s="5">
        <v>4319.3333333333303</v>
      </c>
      <c r="I17" s="5">
        <v>1595.1111111111099</v>
      </c>
      <c r="J17" s="5">
        <v>769.555555555556</v>
      </c>
      <c r="K17" s="5">
        <f t="shared" si="3"/>
        <v>3.2300000000000002E-2</v>
      </c>
      <c r="L17" s="5">
        <f t="shared" si="0"/>
        <v>5.2888888888888902E-2</v>
      </c>
      <c r="M17" s="5">
        <f t="shared" si="0"/>
        <v>2.7511111111111097E-2</v>
      </c>
      <c r="N17" s="5">
        <f t="shared" si="0"/>
        <v>7.4877777777777807E-2</v>
      </c>
      <c r="O17" s="5">
        <f t="shared" si="0"/>
        <v>0.31526666666666703</v>
      </c>
      <c r="P17" s="5">
        <f t="shared" si="0"/>
        <v>0.42144444444444396</v>
      </c>
      <c r="Q17" s="5">
        <f t="shared" si="0"/>
        <v>0.431933333333333</v>
      </c>
      <c r="R17" s="5">
        <f t="shared" si="0"/>
        <v>0.15951111111111099</v>
      </c>
      <c r="S17" s="5">
        <f t="shared" si="0"/>
        <v>7.6955555555555596E-2</v>
      </c>
      <c r="T17" s="9">
        <f t="shared" si="1"/>
        <v>0.88024183796856104</v>
      </c>
      <c r="U17" s="9">
        <f t="shared" si="4"/>
        <v>0.61615356135904098</v>
      </c>
      <c r="V17" s="9">
        <f t="shared" si="5"/>
        <v>-0.50198786356978409</v>
      </c>
      <c r="W17" s="3">
        <v>0.625</v>
      </c>
      <c r="X17" s="4">
        <v>0.78915833300000005</v>
      </c>
      <c r="Y17" s="4">
        <f t="shared" si="2"/>
        <v>1.2626533328</v>
      </c>
      <c r="Z17" s="4">
        <f t="shared" si="6"/>
        <v>0.23321532651548676</v>
      </c>
      <c r="AA17" s="4">
        <f t="shared" si="7"/>
        <v>1.8877018200835198</v>
      </c>
      <c r="AB17" s="4">
        <f t="shared" si="8"/>
        <v>-0.6250484872835198</v>
      </c>
      <c r="AC17" s="4">
        <f t="shared" si="9"/>
        <v>2.2496460842860801</v>
      </c>
      <c r="AD17" s="4">
        <f t="shared" si="10"/>
        <v>-0.98699275148608012</v>
      </c>
      <c r="AE17" s="4">
        <f t="shared" si="11"/>
        <v>-4.1849198171020801</v>
      </c>
      <c r="AF17" s="4">
        <f t="shared" si="12"/>
        <v>5.4475731499020803</v>
      </c>
    </row>
    <row r="18" spans="1:32" x14ac:dyDescent="0.25">
      <c r="A18" s="3" t="s">
        <v>26</v>
      </c>
      <c r="B18" s="5">
        <v>395.88888888888903</v>
      </c>
      <c r="C18" s="5">
        <v>643.444444444444</v>
      </c>
      <c r="D18" s="5">
        <v>395.88888888888903</v>
      </c>
      <c r="E18" s="5">
        <v>897.77777777777806</v>
      </c>
      <c r="F18" s="5">
        <v>2839.2222222222199</v>
      </c>
      <c r="G18" s="5">
        <v>3482.7777777777801</v>
      </c>
      <c r="H18" s="5">
        <v>3555.1111111111099</v>
      </c>
      <c r="I18" s="5">
        <v>1645.2222222222199</v>
      </c>
      <c r="J18" s="5">
        <v>925.22222222222194</v>
      </c>
      <c r="K18" s="5">
        <f t="shared" si="3"/>
        <v>3.9588888888888903E-2</v>
      </c>
      <c r="L18" s="5">
        <f t="shared" si="3"/>
        <v>6.4344444444444399E-2</v>
      </c>
      <c r="M18" s="5">
        <f t="shared" si="3"/>
        <v>3.9588888888888903E-2</v>
      </c>
      <c r="N18" s="5">
        <f t="shared" si="3"/>
        <v>8.9777777777777804E-2</v>
      </c>
      <c r="O18" s="5">
        <f t="shared" si="3"/>
        <v>0.28392222222222196</v>
      </c>
      <c r="P18" s="5">
        <f t="shared" si="3"/>
        <v>0.34827777777777802</v>
      </c>
      <c r="Q18" s="5">
        <f t="shared" si="3"/>
        <v>0.355511111111111</v>
      </c>
      <c r="R18" s="5">
        <f t="shared" si="3"/>
        <v>0.16452222222222199</v>
      </c>
      <c r="S18" s="5">
        <f t="shared" si="3"/>
        <v>9.25222222222222E-2</v>
      </c>
      <c r="T18" s="9">
        <f t="shared" si="1"/>
        <v>0.79960066368570537</v>
      </c>
      <c r="U18" s="9">
        <f t="shared" si="4"/>
        <v>0.51951951951951914</v>
      </c>
      <c r="V18" s="9">
        <f t="shared" si="5"/>
        <v>-0.43771239926206401</v>
      </c>
      <c r="W18" s="3">
        <v>0.625</v>
      </c>
      <c r="X18" s="4">
        <v>0.64827500000000005</v>
      </c>
      <c r="Y18" s="4">
        <f t="shared" si="2"/>
        <v>1.0372400000000002</v>
      </c>
      <c r="Z18" s="4">
        <f t="shared" si="6"/>
        <v>3.6563339307046992E-2</v>
      </c>
      <c r="AA18" s="4">
        <f t="shared" si="7"/>
        <v>1.3594682160000005</v>
      </c>
      <c r="AB18" s="4">
        <f t="shared" si="8"/>
        <v>-0.32222821600000029</v>
      </c>
      <c r="AC18" s="4">
        <f t="shared" si="9"/>
        <v>1.8070244640000002</v>
      </c>
      <c r="AD18" s="4">
        <f t="shared" si="10"/>
        <v>-0.769784464</v>
      </c>
      <c r="AE18" s="4">
        <f t="shared" si="11"/>
        <v>-3.5236472640000005</v>
      </c>
      <c r="AF18" s="4">
        <f t="shared" si="12"/>
        <v>4.5608872640000007</v>
      </c>
    </row>
    <row r="19" spans="1:32" x14ac:dyDescent="0.25">
      <c r="A19" s="3" t="s">
        <v>27</v>
      </c>
      <c r="B19" s="5">
        <v>303.222222222222</v>
      </c>
      <c r="C19" s="5">
        <v>437.444444444444</v>
      </c>
      <c r="D19" s="5">
        <v>282.88888888888903</v>
      </c>
      <c r="E19" s="5">
        <v>613.555555555556</v>
      </c>
      <c r="F19" s="5">
        <v>2483.6666666666702</v>
      </c>
      <c r="G19" s="5">
        <v>3413.7777777777801</v>
      </c>
      <c r="H19" s="5">
        <v>3538.6666666666702</v>
      </c>
      <c r="I19" s="5">
        <v>1349.1111111111099</v>
      </c>
      <c r="J19" s="5">
        <v>675.66666666666697</v>
      </c>
      <c r="K19" s="5">
        <f t="shared" si="3"/>
        <v>3.0322222222222202E-2</v>
      </c>
      <c r="L19" s="5">
        <f t="shared" si="3"/>
        <v>4.3744444444444398E-2</v>
      </c>
      <c r="M19" s="5">
        <f t="shared" si="3"/>
        <v>2.8288888888888902E-2</v>
      </c>
      <c r="N19" s="5">
        <f t="shared" si="3"/>
        <v>6.1355555555555601E-2</v>
      </c>
      <c r="O19" s="5">
        <f t="shared" si="3"/>
        <v>0.24836666666666701</v>
      </c>
      <c r="P19" s="5">
        <f t="shared" si="3"/>
        <v>0.341377777777778</v>
      </c>
      <c r="Q19" s="5">
        <f t="shared" si="3"/>
        <v>0.353866666666667</v>
      </c>
      <c r="R19" s="5">
        <f t="shared" si="3"/>
        <v>0.13491111111111098</v>
      </c>
      <c r="S19" s="5">
        <f t="shared" si="3"/>
        <v>6.7566666666666692E-2</v>
      </c>
      <c r="T19" s="9">
        <f t="shared" si="1"/>
        <v>0.85195092167238473</v>
      </c>
      <c r="U19" s="9">
        <f t="shared" si="4"/>
        <v>0.60380269058295977</v>
      </c>
      <c r="V19" s="9">
        <f t="shared" si="5"/>
        <v>-0.51029292866471809</v>
      </c>
      <c r="W19" s="3">
        <v>0.625</v>
      </c>
      <c r="X19" s="4">
        <v>0.51176666699999995</v>
      </c>
      <c r="Y19" s="4">
        <f t="shared" si="2"/>
        <v>0.81882666719999997</v>
      </c>
      <c r="Z19" s="4">
        <f t="shared" si="6"/>
        <v>-0.19988285708831938</v>
      </c>
      <c r="AA19" s="4">
        <f t="shared" si="7"/>
        <v>0.84763841191647993</v>
      </c>
      <c r="AB19" s="4">
        <f t="shared" si="8"/>
        <v>-2.8811744716479959E-2</v>
      </c>
      <c r="AC19" s="4">
        <f t="shared" si="9"/>
        <v>1.37814804371392</v>
      </c>
      <c r="AD19" s="4">
        <f t="shared" si="10"/>
        <v>-0.55932137651392</v>
      </c>
      <c r="AE19" s="4">
        <f t="shared" si="11"/>
        <v>-2.8829099108979199</v>
      </c>
      <c r="AF19" s="4">
        <f t="shared" si="12"/>
        <v>3.7017365780979201</v>
      </c>
    </row>
    <row r="20" spans="1:32" x14ac:dyDescent="0.25">
      <c r="A20" s="3" t="s">
        <v>28</v>
      </c>
      <c r="B20" s="5">
        <v>294.11111111111097</v>
      </c>
      <c r="C20" s="5">
        <v>428.444444444444</v>
      </c>
      <c r="D20" s="5">
        <v>255.888888888889</v>
      </c>
      <c r="E20" s="5">
        <v>596.88888888888903</v>
      </c>
      <c r="F20" s="5">
        <v>2686.5555555555602</v>
      </c>
      <c r="G20" s="5">
        <v>3880.2222222222199</v>
      </c>
      <c r="H20" s="5">
        <v>4027.7777777777801</v>
      </c>
      <c r="I20" s="5">
        <v>1406.8888888888901</v>
      </c>
      <c r="J20" s="5">
        <v>672.444444444444</v>
      </c>
      <c r="K20" s="5">
        <f t="shared" si="3"/>
        <v>2.9411111111111096E-2</v>
      </c>
      <c r="L20" s="5">
        <f t="shared" si="3"/>
        <v>4.28444444444444E-2</v>
      </c>
      <c r="M20" s="5">
        <f t="shared" si="3"/>
        <v>2.5588888888888901E-2</v>
      </c>
      <c r="N20" s="5">
        <f t="shared" si="3"/>
        <v>5.9688888888888902E-2</v>
      </c>
      <c r="O20" s="5">
        <f t="shared" si="3"/>
        <v>0.26865555555555604</v>
      </c>
      <c r="P20" s="5">
        <f t="shared" si="3"/>
        <v>0.38802222222222199</v>
      </c>
      <c r="Q20" s="5">
        <f t="shared" si="3"/>
        <v>0.40277777777777801</v>
      </c>
      <c r="R20" s="5">
        <f t="shared" si="3"/>
        <v>0.140688888888889</v>
      </c>
      <c r="S20" s="5">
        <f t="shared" si="3"/>
        <v>6.7244444444444398E-2</v>
      </c>
      <c r="T20" s="9">
        <f t="shared" si="1"/>
        <v>0.88052810416828786</v>
      </c>
      <c r="U20" s="9">
        <f t="shared" si="4"/>
        <v>0.6364251632770469</v>
      </c>
      <c r="V20" s="9">
        <f t="shared" si="5"/>
        <v>-0.53311538927230961</v>
      </c>
      <c r="W20" s="3">
        <v>0.625</v>
      </c>
      <c r="X20" s="4">
        <v>0.53184166700000002</v>
      </c>
      <c r="Y20" s="4">
        <f t="shared" si="2"/>
        <v>0.85094666720000001</v>
      </c>
      <c r="Z20" s="4">
        <f t="shared" si="6"/>
        <v>-0.16140582311296134</v>
      </c>
      <c r="AA20" s="4">
        <f t="shared" si="7"/>
        <v>0.92290841991648009</v>
      </c>
      <c r="AB20" s="4">
        <f t="shared" si="8"/>
        <v>-7.1961752716480087E-2</v>
      </c>
      <c r="AC20" s="4">
        <f t="shared" si="9"/>
        <v>1.4412188757139199</v>
      </c>
      <c r="AD20" s="4">
        <f t="shared" si="10"/>
        <v>-0.59027220851391993</v>
      </c>
      <c r="AE20" s="4">
        <f t="shared" si="11"/>
        <v>-2.9771371428979201</v>
      </c>
      <c r="AF20" s="4">
        <f t="shared" si="12"/>
        <v>3.8280838100979202</v>
      </c>
    </row>
    <row r="21" spans="1:32" x14ac:dyDescent="0.25">
      <c r="A21" s="3" t="s">
        <v>29</v>
      </c>
      <c r="B21" s="5">
        <v>240.111111111111</v>
      </c>
      <c r="C21" s="5">
        <v>363.777777777778</v>
      </c>
      <c r="D21" s="5">
        <v>209</v>
      </c>
      <c r="E21" s="5">
        <v>511.66666666666703</v>
      </c>
      <c r="F21" s="5">
        <v>2486.4444444444398</v>
      </c>
      <c r="G21" s="5">
        <v>3672.2222222222199</v>
      </c>
      <c r="H21" s="5">
        <v>3815.7777777777801</v>
      </c>
      <c r="I21" s="5">
        <v>1178</v>
      </c>
      <c r="J21" s="5">
        <v>536</v>
      </c>
      <c r="K21" s="5">
        <f t="shared" si="3"/>
        <v>2.4011111111111101E-2</v>
      </c>
      <c r="L21" s="5">
        <f t="shared" si="3"/>
        <v>3.6377777777777801E-2</v>
      </c>
      <c r="M21" s="5">
        <f t="shared" si="3"/>
        <v>2.0899999999999998E-2</v>
      </c>
      <c r="N21" s="5">
        <f t="shared" si="3"/>
        <v>5.1166666666666701E-2</v>
      </c>
      <c r="O21" s="5">
        <f t="shared" si="3"/>
        <v>0.24864444444444397</v>
      </c>
      <c r="P21" s="5">
        <f t="shared" si="3"/>
        <v>0.36722222222222201</v>
      </c>
      <c r="Q21" s="5">
        <f t="shared" si="3"/>
        <v>0.38157777777777802</v>
      </c>
      <c r="R21" s="5">
        <f t="shared" si="3"/>
        <v>0.1178</v>
      </c>
      <c r="S21" s="5">
        <f t="shared" si="3"/>
        <v>5.3600000000000002E-2</v>
      </c>
      <c r="T21" s="9">
        <f t="shared" si="1"/>
        <v>0.89614333434558169</v>
      </c>
      <c r="U21" s="9">
        <f t="shared" si="4"/>
        <v>0.65867397991327803</v>
      </c>
      <c r="V21" s="9">
        <f t="shared" si="5"/>
        <v>-0.5281060824445083</v>
      </c>
      <c r="W21" s="3">
        <v>0.625</v>
      </c>
      <c r="X21" s="4">
        <v>0.43288333299999998</v>
      </c>
      <c r="Y21" s="4">
        <f t="shared" si="2"/>
        <v>0.69261333279999993</v>
      </c>
      <c r="Z21" s="4">
        <f t="shared" si="6"/>
        <v>-0.36728339683814271</v>
      </c>
      <c r="AA21" s="4">
        <f t="shared" si="7"/>
        <v>0.55187008408351979</v>
      </c>
      <c r="AB21" s="4">
        <f t="shared" si="8"/>
        <v>0.14074324871648014</v>
      </c>
      <c r="AC21" s="4">
        <f t="shared" si="9"/>
        <v>1.1303155402860798</v>
      </c>
      <c r="AD21" s="4">
        <f t="shared" si="10"/>
        <v>-0.43770220748607991</v>
      </c>
      <c r="AE21" s="4">
        <f t="shared" si="11"/>
        <v>-2.51265047310208</v>
      </c>
      <c r="AF21" s="4">
        <f t="shared" si="12"/>
        <v>3.2052638059020797</v>
      </c>
    </row>
    <row r="22" spans="1:32" x14ac:dyDescent="0.25">
      <c r="A22" s="3" t="s">
        <v>30</v>
      </c>
      <c r="B22" s="5">
        <v>179.777777777778</v>
      </c>
      <c r="C22" s="5">
        <v>264</v>
      </c>
      <c r="D22" s="5">
        <v>139.222222222222</v>
      </c>
      <c r="E22" s="5">
        <v>403.777777777778</v>
      </c>
      <c r="F22" s="5">
        <v>2355</v>
      </c>
      <c r="G22" s="5">
        <v>3989.5555555555602</v>
      </c>
      <c r="H22" s="5">
        <v>4283.8888888888896</v>
      </c>
      <c r="I22" s="5">
        <v>987</v>
      </c>
      <c r="J22" s="5">
        <v>428.777777777778</v>
      </c>
      <c r="K22" s="5">
        <f t="shared" si="3"/>
        <v>1.7977777777777801E-2</v>
      </c>
      <c r="L22" s="5">
        <f t="shared" si="3"/>
        <v>2.64E-2</v>
      </c>
      <c r="M22" s="5">
        <f t="shared" si="3"/>
        <v>1.39222222222222E-2</v>
      </c>
      <c r="N22" s="5">
        <f t="shared" si="3"/>
        <v>4.0377777777777797E-2</v>
      </c>
      <c r="O22" s="5">
        <f t="shared" si="3"/>
        <v>0.23549999999999999</v>
      </c>
      <c r="P22" s="5">
        <f t="shared" si="3"/>
        <v>0.39895555555555601</v>
      </c>
      <c r="Q22" s="5">
        <f t="shared" si="3"/>
        <v>0.42838888888888899</v>
      </c>
      <c r="R22" s="5">
        <f t="shared" si="3"/>
        <v>9.8699999999999996E-2</v>
      </c>
      <c r="S22" s="5">
        <f t="shared" si="3"/>
        <v>4.2877777777777799E-2</v>
      </c>
      <c r="T22" s="9">
        <f t="shared" si="1"/>
        <v>0.93704782958199362</v>
      </c>
      <c r="U22" s="9">
        <f t="shared" si="4"/>
        <v>0.70727778001530461</v>
      </c>
      <c r="V22" s="9">
        <f t="shared" si="5"/>
        <v>-0.57793764988009599</v>
      </c>
      <c r="W22" s="3">
        <v>0.625</v>
      </c>
      <c r="X22" s="4">
        <v>0.67715833299999995</v>
      </c>
      <c r="Y22" s="4">
        <f t="shared" si="2"/>
        <v>1.0834533328</v>
      </c>
      <c r="Z22" s="4">
        <f t="shared" si="6"/>
        <v>8.0153470277594258E-2</v>
      </c>
      <c r="AA22" s="4">
        <f t="shared" si="7"/>
        <v>1.4677645400835202</v>
      </c>
      <c r="AB22" s="4">
        <f t="shared" si="8"/>
        <v>-0.3843112072835202</v>
      </c>
      <c r="AC22" s="4">
        <f t="shared" si="9"/>
        <v>1.8977689642860802</v>
      </c>
      <c r="AD22" s="4">
        <f t="shared" si="10"/>
        <v>-0.81431563148608022</v>
      </c>
      <c r="AE22" s="4">
        <f t="shared" si="11"/>
        <v>-3.6592186971020801</v>
      </c>
      <c r="AF22" s="4">
        <f t="shared" si="12"/>
        <v>4.7426720299020797</v>
      </c>
    </row>
    <row r="23" spans="1:32" x14ac:dyDescent="0.25">
      <c r="A23" s="3" t="s">
        <v>31</v>
      </c>
      <c r="B23" s="5">
        <v>221.444444444444</v>
      </c>
      <c r="C23" s="5">
        <v>331.555555555556</v>
      </c>
      <c r="D23" s="5">
        <v>183.888888888889</v>
      </c>
      <c r="E23" s="5">
        <v>492.11111111111097</v>
      </c>
      <c r="F23" s="5">
        <v>2414.3333333333298</v>
      </c>
      <c r="G23" s="5">
        <v>3827.3333333333298</v>
      </c>
      <c r="H23" s="5">
        <v>4061</v>
      </c>
      <c r="I23" s="5">
        <v>1084.3333333333301</v>
      </c>
      <c r="J23" s="5">
        <v>492.66666666666703</v>
      </c>
      <c r="K23" s="5">
        <f t="shared" si="3"/>
        <v>2.2144444444444401E-2</v>
      </c>
      <c r="L23" s="5">
        <f t="shared" si="3"/>
        <v>3.3155555555555598E-2</v>
      </c>
      <c r="M23" s="5">
        <f t="shared" si="3"/>
        <v>1.8388888888888899E-2</v>
      </c>
      <c r="N23" s="5">
        <f t="shared" si="3"/>
        <v>4.9211111111111094E-2</v>
      </c>
      <c r="O23" s="5">
        <f t="shared" si="3"/>
        <v>0.24143333333333297</v>
      </c>
      <c r="P23" s="5">
        <f t="shared" si="3"/>
        <v>0.38273333333333298</v>
      </c>
      <c r="Q23" s="5">
        <f t="shared" si="3"/>
        <v>0.40610000000000002</v>
      </c>
      <c r="R23" s="5">
        <f t="shared" si="3"/>
        <v>0.10843333333333301</v>
      </c>
      <c r="S23" s="5">
        <f t="shared" si="3"/>
        <v>4.9266666666666702E-2</v>
      </c>
      <c r="T23" s="9">
        <f t="shared" si="1"/>
        <v>0.91335985760653327</v>
      </c>
      <c r="U23" s="9">
        <f t="shared" si="4"/>
        <v>0.66136554782475698</v>
      </c>
      <c r="V23" s="9">
        <f t="shared" si="5"/>
        <v>-0.53166444322372919</v>
      </c>
      <c r="W23" s="3">
        <v>0.625</v>
      </c>
      <c r="X23" s="4">
        <v>0.68789166700000004</v>
      </c>
      <c r="Y23" s="4">
        <f t="shared" si="2"/>
        <v>1.1006266672</v>
      </c>
      <c r="Z23" s="4">
        <f t="shared" si="6"/>
        <v>9.5879715042881911E-2</v>
      </c>
      <c r="AA23" s="4">
        <f t="shared" si="7"/>
        <v>1.5080085319164802</v>
      </c>
      <c r="AB23" s="4">
        <f t="shared" si="8"/>
        <v>-0.40738186471648019</v>
      </c>
      <c r="AC23" s="4">
        <f t="shared" si="9"/>
        <v>1.9314905237139202</v>
      </c>
      <c r="AD23" s="4">
        <f t="shared" si="10"/>
        <v>-0.83086385651392014</v>
      </c>
      <c r="AE23" s="4">
        <f t="shared" si="11"/>
        <v>-3.70959839089792</v>
      </c>
      <c r="AF23" s="4">
        <f t="shared" si="12"/>
        <v>4.8102250580979202</v>
      </c>
    </row>
    <row r="24" spans="1:32" x14ac:dyDescent="0.25">
      <c r="A24" s="3" t="s">
        <v>32</v>
      </c>
      <c r="B24" s="5">
        <v>214.111111111111</v>
      </c>
      <c r="C24" s="5">
        <v>320.66666666666703</v>
      </c>
      <c r="D24" s="5">
        <v>167.777777777778</v>
      </c>
      <c r="E24" s="5">
        <v>465.222222222222</v>
      </c>
      <c r="F24" s="5">
        <v>2467.7777777777801</v>
      </c>
      <c r="G24" s="5">
        <v>3972.8888888888901</v>
      </c>
      <c r="H24" s="5">
        <v>4251.5555555555602</v>
      </c>
      <c r="I24" s="5">
        <v>1040.3333333333301</v>
      </c>
      <c r="J24" s="5">
        <v>453.777777777778</v>
      </c>
      <c r="K24" s="5">
        <f t="shared" si="3"/>
        <v>2.14111111111111E-2</v>
      </c>
      <c r="L24" s="5">
        <f t="shared" si="3"/>
        <v>3.2066666666666702E-2</v>
      </c>
      <c r="M24" s="5">
        <f t="shared" si="3"/>
        <v>1.6777777777777801E-2</v>
      </c>
      <c r="N24" s="5">
        <f t="shared" si="3"/>
        <v>4.6522222222222201E-2</v>
      </c>
      <c r="O24" s="5">
        <f t="shared" si="3"/>
        <v>0.24677777777777801</v>
      </c>
      <c r="P24" s="5">
        <f t="shared" si="3"/>
        <v>0.39728888888888902</v>
      </c>
      <c r="Q24" s="5">
        <f t="shared" si="3"/>
        <v>0.42515555555555601</v>
      </c>
      <c r="R24" s="5">
        <f t="shared" si="3"/>
        <v>0.10403333333333301</v>
      </c>
      <c r="S24" s="5">
        <f t="shared" si="3"/>
        <v>4.5377777777777802E-2</v>
      </c>
      <c r="T24" s="9">
        <f t="shared" si="1"/>
        <v>0.92407100115653451</v>
      </c>
      <c r="U24" s="9">
        <f t="shared" si="4"/>
        <v>0.68276698109633704</v>
      </c>
      <c r="V24" s="9">
        <f t="shared" si="5"/>
        <v>-0.52877785941709365</v>
      </c>
      <c r="W24" s="3">
        <v>0.625</v>
      </c>
      <c r="X24" s="4">
        <v>0.61075000000000002</v>
      </c>
      <c r="Y24" s="4">
        <f t="shared" si="2"/>
        <v>0.97720000000000007</v>
      </c>
      <c r="Z24" s="4">
        <f t="shared" si="6"/>
        <v>-2.3063939598551578E-2</v>
      </c>
      <c r="AA24" s="4">
        <f t="shared" si="7"/>
        <v>1.2187704800000001</v>
      </c>
      <c r="AB24" s="4">
        <f t="shared" si="8"/>
        <v>-0.24157048000000003</v>
      </c>
      <c r="AC24" s="4">
        <f t="shared" si="9"/>
        <v>1.6891299200000001</v>
      </c>
      <c r="AD24" s="4">
        <f t="shared" si="10"/>
        <v>-0.71192991999999999</v>
      </c>
      <c r="AE24" s="4">
        <f t="shared" si="11"/>
        <v>-3.3475139200000004</v>
      </c>
      <c r="AF24" s="4">
        <f t="shared" si="12"/>
        <v>4.3247139200000007</v>
      </c>
    </row>
    <row r="25" spans="1:32" x14ac:dyDescent="0.25">
      <c r="A25" s="3" t="s">
        <v>33</v>
      </c>
      <c r="B25" s="5">
        <v>335.444444444444</v>
      </c>
      <c r="C25" s="5">
        <v>518.88888888888903</v>
      </c>
      <c r="D25" s="5">
        <v>419.88888888888903</v>
      </c>
      <c r="E25" s="5">
        <v>767.11111111111097</v>
      </c>
      <c r="F25" s="5">
        <v>1864.44444444444</v>
      </c>
      <c r="G25" s="5">
        <v>2299.8888888888901</v>
      </c>
      <c r="H25" s="5">
        <v>2422</v>
      </c>
      <c r="I25" s="5">
        <v>1190.2222222222199</v>
      </c>
      <c r="J25" s="5">
        <v>734.555555555556</v>
      </c>
      <c r="K25" s="5">
        <f t="shared" si="3"/>
        <v>3.3544444444444398E-2</v>
      </c>
      <c r="L25" s="5">
        <f t="shared" si="3"/>
        <v>5.1888888888888901E-2</v>
      </c>
      <c r="M25" s="5">
        <f t="shared" si="3"/>
        <v>4.1988888888888902E-2</v>
      </c>
      <c r="N25" s="5">
        <f t="shared" si="3"/>
        <v>7.6711111111111091E-2</v>
      </c>
      <c r="O25" s="5">
        <f t="shared" si="3"/>
        <v>0.186444444444444</v>
      </c>
      <c r="P25" s="5">
        <f t="shared" si="3"/>
        <v>0.22998888888888899</v>
      </c>
      <c r="Q25" s="5">
        <f t="shared" si="3"/>
        <v>0.2422</v>
      </c>
      <c r="R25" s="5">
        <f t="shared" si="3"/>
        <v>0.11902222222222199</v>
      </c>
      <c r="S25" s="5">
        <f t="shared" si="3"/>
        <v>7.3455555555555593E-2</v>
      </c>
      <c r="T25" s="9">
        <f t="shared" si="1"/>
        <v>0.70450013684169366</v>
      </c>
      <c r="U25" s="9">
        <f t="shared" si="4"/>
        <v>0.41699037324776134</v>
      </c>
      <c r="V25" s="9">
        <f t="shared" si="5"/>
        <v>-0.39279677545182584</v>
      </c>
      <c r="W25" s="3">
        <v>0.625</v>
      </c>
      <c r="X25" s="4">
        <v>0.42176666699999998</v>
      </c>
      <c r="Y25" s="4">
        <f t="shared" si="2"/>
        <v>0.67482666719999995</v>
      </c>
      <c r="Z25" s="4">
        <f t="shared" si="6"/>
        <v>-0.39329941041896688</v>
      </c>
      <c r="AA25" s="4">
        <f t="shared" si="7"/>
        <v>0.51018881191647991</v>
      </c>
      <c r="AB25" s="4">
        <f t="shared" si="8"/>
        <v>0.16463785528352004</v>
      </c>
      <c r="AC25" s="4">
        <f t="shared" si="9"/>
        <v>1.0953896437139199</v>
      </c>
      <c r="AD25" s="4">
        <f t="shared" si="10"/>
        <v>-0.42056297651391994</v>
      </c>
      <c r="AE25" s="4">
        <f t="shared" si="11"/>
        <v>-2.46047151089792</v>
      </c>
      <c r="AF25" s="4">
        <f t="shared" si="12"/>
        <v>3.1352981780979201</v>
      </c>
    </row>
    <row r="26" spans="1:32" x14ac:dyDescent="0.25">
      <c r="A26" s="3" t="s">
        <v>34</v>
      </c>
      <c r="B26" s="5">
        <v>262</v>
      </c>
      <c r="C26" s="5">
        <v>387.88888888888903</v>
      </c>
      <c r="D26" s="5">
        <v>278.66666666666703</v>
      </c>
      <c r="E26" s="5">
        <v>589.33333333333303</v>
      </c>
      <c r="F26" s="5">
        <v>2047.3333333333301</v>
      </c>
      <c r="G26" s="5">
        <v>2809.4444444444398</v>
      </c>
      <c r="H26" s="5">
        <v>3001.1111111111099</v>
      </c>
      <c r="I26" s="5">
        <v>1082.3333333333301</v>
      </c>
      <c r="J26" s="5">
        <v>574.77777777777806</v>
      </c>
      <c r="K26" s="5">
        <f t="shared" si="3"/>
        <v>2.6200000000000001E-2</v>
      </c>
      <c r="L26" s="5">
        <f t="shared" si="3"/>
        <v>3.8788888888888901E-2</v>
      </c>
      <c r="M26" s="5">
        <f t="shared" si="3"/>
        <v>2.7866666666666703E-2</v>
      </c>
      <c r="N26" s="5">
        <f t="shared" si="3"/>
        <v>5.8933333333333303E-2</v>
      </c>
      <c r="O26" s="5">
        <f t="shared" si="3"/>
        <v>0.20473333333333302</v>
      </c>
      <c r="P26" s="5">
        <f t="shared" si="3"/>
        <v>0.280944444444444</v>
      </c>
      <c r="Q26" s="5">
        <f t="shared" si="3"/>
        <v>0.300111111111111</v>
      </c>
      <c r="R26" s="5">
        <f t="shared" si="3"/>
        <v>0.108233333333333</v>
      </c>
      <c r="S26" s="5">
        <f t="shared" si="3"/>
        <v>5.7477777777777808E-2</v>
      </c>
      <c r="T26" s="9">
        <f t="shared" si="1"/>
        <v>0.83006978792601094</v>
      </c>
      <c r="U26" s="9">
        <f t="shared" si="4"/>
        <v>0.55297092288242689</v>
      </c>
      <c r="V26" s="9">
        <f t="shared" si="5"/>
        <v>-0.47233978234582702</v>
      </c>
      <c r="W26" s="3">
        <v>0.625</v>
      </c>
      <c r="X26" s="4">
        <v>0.43209999999999998</v>
      </c>
      <c r="Y26" s="4">
        <f t="shared" si="2"/>
        <v>0.69135999999999997</v>
      </c>
      <c r="Z26" s="4">
        <f t="shared" si="6"/>
        <v>-0.36909460679851402</v>
      </c>
      <c r="AA26" s="4">
        <f t="shared" si="7"/>
        <v>0.54893302399999988</v>
      </c>
      <c r="AB26" s="4">
        <f t="shared" si="8"/>
        <v>0.14242697600000009</v>
      </c>
      <c r="AC26" s="4">
        <f t="shared" si="9"/>
        <v>1.1278544959999999</v>
      </c>
      <c r="AD26" s="4">
        <f t="shared" si="10"/>
        <v>-0.4364944959999999</v>
      </c>
      <c r="AE26" s="4">
        <f t="shared" si="11"/>
        <v>-2.508973696</v>
      </c>
      <c r="AF26" s="4">
        <f t="shared" si="12"/>
        <v>3.200333696</v>
      </c>
    </row>
    <row r="27" spans="1:32" x14ac:dyDescent="0.25">
      <c r="A27" s="3" t="s">
        <v>35</v>
      </c>
      <c r="B27" s="5">
        <v>203.111111111111</v>
      </c>
      <c r="C27" s="5">
        <v>289</v>
      </c>
      <c r="D27" s="5">
        <v>158.333333333333</v>
      </c>
      <c r="E27" s="5">
        <v>446.555555555556</v>
      </c>
      <c r="F27" s="5">
        <v>2241.7777777777801</v>
      </c>
      <c r="G27" s="5">
        <v>3532.3333333333298</v>
      </c>
      <c r="H27" s="5">
        <v>3795.1111111111099</v>
      </c>
      <c r="I27" s="5">
        <v>946.88888888888903</v>
      </c>
      <c r="J27" s="5">
        <v>405.11111111111097</v>
      </c>
      <c r="K27" s="5">
        <f t="shared" si="3"/>
        <v>2.0311111111111099E-2</v>
      </c>
      <c r="L27" s="5">
        <f t="shared" si="3"/>
        <v>2.8899999999999999E-2</v>
      </c>
      <c r="M27" s="5">
        <f t="shared" si="3"/>
        <v>1.58333333333333E-2</v>
      </c>
      <c r="N27" s="5">
        <f t="shared" si="3"/>
        <v>4.4655555555555601E-2</v>
      </c>
      <c r="O27" s="5">
        <f t="shared" si="3"/>
        <v>0.224177777777778</v>
      </c>
      <c r="P27" s="5">
        <f t="shared" si="3"/>
        <v>0.35323333333333301</v>
      </c>
      <c r="Q27" s="5">
        <f t="shared" si="3"/>
        <v>0.37951111111111102</v>
      </c>
      <c r="R27" s="5">
        <f t="shared" si="3"/>
        <v>9.4688888888888906E-2</v>
      </c>
      <c r="S27" s="5">
        <f t="shared" si="3"/>
        <v>4.0511111111111095E-2</v>
      </c>
      <c r="T27" s="9">
        <f t="shared" si="1"/>
        <v>0.91990107079621153</v>
      </c>
      <c r="U27" s="9">
        <f t="shared" si="4"/>
        <v>0.6677825997106841</v>
      </c>
      <c r="V27" s="9">
        <f t="shared" si="5"/>
        <v>-0.53232041715364575</v>
      </c>
      <c r="W27" s="3">
        <v>0.625</v>
      </c>
      <c r="X27" s="4">
        <v>0.69968333299999996</v>
      </c>
      <c r="Y27" s="4">
        <f t="shared" si="2"/>
        <v>1.1194933327999999</v>
      </c>
      <c r="Z27" s="4">
        <f t="shared" si="6"/>
        <v>0.11287620152308289</v>
      </c>
      <c r="AA27" s="4">
        <f t="shared" si="7"/>
        <v>1.5522206760835198</v>
      </c>
      <c r="AB27" s="4">
        <f t="shared" si="8"/>
        <v>-0.43272734328351992</v>
      </c>
      <c r="AC27" s="4">
        <f t="shared" si="9"/>
        <v>1.9685371082860799</v>
      </c>
      <c r="AD27" s="4">
        <f t="shared" si="10"/>
        <v>-0.84904377548608001</v>
      </c>
      <c r="AE27" s="4">
        <f t="shared" si="11"/>
        <v>-3.7649456411020799</v>
      </c>
      <c r="AF27" s="4">
        <f t="shared" si="12"/>
        <v>4.8844389739020801</v>
      </c>
    </row>
    <row r="28" spans="1:32" x14ac:dyDescent="0.25">
      <c r="A28" s="3" t="s">
        <v>36</v>
      </c>
      <c r="B28" s="5">
        <v>192.666666666667</v>
      </c>
      <c r="C28" s="5">
        <v>276.777777777778</v>
      </c>
      <c r="D28" s="5">
        <v>146.111111111111</v>
      </c>
      <c r="E28" s="5">
        <v>411.88888888888903</v>
      </c>
      <c r="F28" s="5">
        <v>2273.6666666666702</v>
      </c>
      <c r="G28" s="5">
        <v>3627</v>
      </c>
      <c r="H28" s="5">
        <v>3900.5555555555602</v>
      </c>
      <c r="I28" s="5">
        <v>907.555555555556</v>
      </c>
      <c r="J28" s="5">
        <v>380.33333333333297</v>
      </c>
      <c r="K28" s="5">
        <f t="shared" si="3"/>
        <v>1.9266666666666699E-2</v>
      </c>
      <c r="L28" s="5">
        <f t="shared" si="3"/>
        <v>2.7677777777777801E-2</v>
      </c>
      <c r="M28" s="5">
        <f t="shared" si="3"/>
        <v>1.4611111111111101E-2</v>
      </c>
      <c r="N28" s="5">
        <f t="shared" si="3"/>
        <v>4.11888888888889E-2</v>
      </c>
      <c r="O28" s="5">
        <f t="shared" si="3"/>
        <v>0.22736666666666702</v>
      </c>
      <c r="P28" s="5">
        <f t="shared" si="3"/>
        <v>0.36270000000000002</v>
      </c>
      <c r="Q28" s="5">
        <f t="shared" si="3"/>
        <v>0.39005555555555604</v>
      </c>
      <c r="R28" s="5">
        <f t="shared" si="3"/>
        <v>9.0755555555555603E-2</v>
      </c>
      <c r="S28" s="5">
        <f t="shared" si="3"/>
        <v>3.8033333333333294E-2</v>
      </c>
      <c r="T28" s="9">
        <f t="shared" si="1"/>
        <v>0.92778693025810022</v>
      </c>
      <c r="U28" s="9">
        <f t="shared" si="4"/>
        <v>0.69325610260653725</v>
      </c>
      <c r="V28" s="9">
        <f t="shared" si="5"/>
        <v>-0.5326015573693591</v>
      </c>
      <c r="W28" s="3">
        <v>0.625</v>
      </c>
      <c r="X28" s="4">
        <v>0.73534166700000003</v>
      </c>
      <c r="Y28" s="4">
        <f t="shared" si="2"/>
        <v>1.1765466672</v>
      </c>
      <c r="Z28" s="4">
        <f t="shared" si="6"/>
        <v>0.16258359452694685</v>
      </c>
      <c r="AA28" s="4">
        <f t="shared" si="7"/>
        <v>1.68591945991648</v>
      </c>
      <c r="AB28" s="4">
        <f t="shared" si="8"/>
        <v>-0.50937279271647995</v>
      </c>
      <c r="AC28" s="4">
        <f t="shared" si="9"/>
        <v>2.0805670357139201</v>
      </c>
      <c r="AD28" s="4">
        <f t="shared" si="10"/>
        <v>-0.90402036851392009</v>
      </c>
      <c r="AE28" s="4">
        <f t="shared" si="11"/>
        <v>-3.9323173028979204</v>
      </c>
      <c r="AF28" s="4">
        <f t="shared" si="12"/>
        <v>5.1088639700979206</v>
      </c>
    </row>
    <row r="29" spans="1:32" x14ac:dyDescent="0.25">
      <c r="A29" s="3" t="s">
        <v>37</v>
      </c>
      <c r="B29" s="5">
        <v>261.33333333333297</v>
      </c>
      <c r="C29" s="5">
        <v>376.33333333333297</v>
      </c>
      <c r="D29" s="5">
        <v>249.222222222222</v>
      </c>
      <c r="E29" s="5">
        <v>553.66666666666697</v>
      </c>
      <c r="F29" s="5">
        <v>1973.1111111111099</v>
      </c>
      <c r="G29" s="5">
        <v>2674</v>
      </c>
      <c r="H29" s="5">
        <v>2839.3333333333298</v>
      </c>
      <c r="I29" s="5">
        <v>944.66666666666697</v>
      </c>
      <c r="J29" s="5">
        <v>489</v>
      </c>
      <c r="K29" s="5">
        <f t="shared" si="3"/>
        <v>2.6133333333333297E-2</v>
      </c>
      <c r="L29" s="5">
        <f t="shared" si="3"/>
        <v>3.7633333333333296E-2</v>
      </c>
      <c r="M29" s="5">
        <f t="shared" si="3"/>
        <v>2.49222222222222E-2</v>
      </c>
      <c r="N29" s="5">
        <f t="shared" si="3"/>
        <v>5.5366666666666696E-2</v>
      </c>
      <c r="O29" s="5">
        <f t="shared" si="3"/>
        <v>0.19731111111111099</v>
      </c>
      <c r="P29" s="5">
        <f t="shared" si="3"/>
        <v>0.26740000000000003</v>
      </c>
      <c r="Q29" s="5">
        <f t="shared" si="3"/>
        <v>0.28393333333333298</v>
      </c>
      <c r="R29" s="5">
        <f t="shared" si="3"/>
        <v>9.4466666666666699E-2</v>
      </c>
      <c r="S29" s="5">
        <f t="shared" si="3"/>
        <v>4.8899999999999999E-2</v>
      </c>
      <c r="T29" s="9">
        <f t="shared" si="1"/>
        <v>0.83861567795085812</v>
      </c>
      <c r="U29" s="9">
        <f t="shared" si="4"/>
        <v>0.56176069653928995</v>
      </c>
      <c r="V29" s="9">
        <f t="shared" si="5"/>
        <v>-0.43022962402220594</v>
      </c>
      <c r="W29" s="3">
        <v>0.625</v>
      </c>
      <c r="X29" s="4">
        <v>0.69704999999999995</v>
      </c>
      <c r="Y29" s="4">
        <f t="shared" si="2"/>
        <v>1.1152799999999998</v>
      </c>
      <c r="Z29" s="4">
        <f t="shared" si="6"/>
        <v>0.10910549446269537</v>
      </c>
      <c r="AA29" s="4">
        <f t="shared" si="7"/>
        <v>1.5423471519999994</v>
      </c>
      <c r="AB29" s="4">
        <f t="shared" si="8"/>
        <v>-0.42706715199999956</v>
      </c>
      <c r="AC29" s="4">
        <f t="shared" si="9"/>
        <v>1.9602638079999994</v>
      </c>
      <c r="AD29" s="4">
        <f t="shared" si="10"/>
        <v>-0.84498380799999961</v>
      </c>
      <c r="AE29" s="4">
        <f t="shared" si="11"/>
        <v>-3.7525854079999994</v>
      </c>
      <c r="AF29" s="4">
        <f t="shared" si="12"/>
        <v>4.8678654079999992</v>
      </c>
    </row>
    <row r="30" spans="1:32" x14ac:dyDescent="0.25">
      <c r="A30" s="3" t="s">
        <v>38</v>
      </c>
      <c r="B30" s="5">
        <v>237.777777777778</v>
      </c>
      <c r="C30" s="5">
        <v>321.33333333333297</v>
      </c>
      <c r="D30" s="5">
        <v>204</v>
      </c>
      <c r="E30" s="5">
        <v>449.88888888888903</v>
      </c>
      <c r="F30" s="5">
        <v>2148.8888888888901</v>
      </c>
      <c r="G30" s="5">
        <v>3397.4444444444398</v>
      </c>
      <c r="H30" s="5">
        <v>3635</v>
      </c>
      <c r="I30" s="5">
        <v>975.444444444444</v>
      </c>
      <c r="J30" s="5">
        <v>442</v>
      </c>
      <c r="K30" s="5">
        <f t="shared" si="3"/>
        <v>2.37777777777778E-2</v>
      </c>
      <c r="L30" s="5">
        <f t="shared" si="3"/>
        <v>3.2133333333333298E-2</v>
      </c>
      <c r="M30" s="5">
        <f t="shared" si="3"/>
        <v>2.0400000000000001E-2</v>
      </c>
      <c r="N30" s="5">
        <f t="shared" si="3"/>
        <v>4.4988888888888905E-2</v>
      </c>
      <c r="O30" s="5">
        <f t="shared" si="3"/>
        <v>0.21488888888888902</v>
      </c>
      <c r="P30" s="5">
        <f t="shared" si="3"/>
        <v>0.33974444444444396</v>
      </c>
      <c r="Q30" s="5">
        <f t="shared" si="3"/>
        <v>0.36349999999999999</v>
      </c>
      <c r="R30" s="5">
        <f t="shared" si="3"/>
        <v>9.7544444444444406E-2</v>
      </c>
      <c r="S30" s="5">
        <f t="shared" si="3"/>
        <v>4.4200000000000003E-2</v>
      </c>
      <c r="T30" s="9">
        <f t="shared" si="1"/>
        <v>0.89372232352175029</v>
      </c>
      <c r="U30" s="9">
        <f t="shared" si="4"/>
        <v>0.65376886570610115</v>
      </c>
      <c r="V30" s="9">
        <f t="shared" si="5"/>
        <v>-0.50441264673121444</v>
      </c>
      <c r="W30" s="3">
        <v>0.625</v>
      </c>
      <c r="X30" s="4">
        <v>0.76880000000000004</v>
      </c>
      <c r="Y30" s="4">
        <f t="shared" si="2"/>
        <v>1.2300800000000001</v>
      </c>
      <c r="Z30" s="4">
        <f t="shared" si="6"/>
        <v>0.20707920791968129</v>
      </c>
      <c r="AA30" s="4">
        <f t="shared" si="7"/>
        <v>1.8113694720000002</v>
      </c>
      <c r="AB30" s="4">
        <f t="shared" si="8"/>
        <v>-0.58128947200000014</v>
      </c>
      <c r="AC30" s="4">
        <f t="shared" si="9"/>
        <v>2.1856850880000005</v>
      </c>
      <c r="AD30" s="4">
        <f t="shared" si="10"/>
        <v>-0.95560508800000044</v>
      </c>
      <c r="AE30" s="4">
        <f t="shared" si="11"/>
        <v>-4.0893626880000005</v>
      </c>
      <c r="AF30" s="4">
        <f t="shared" si="12"/>
        <v>5.3194426880000005</v>
      </c>
    </row>
    <row r="31" spans="1:32" x14ac:dyDescent="0.25">
      <c r="A31" s="3" t="s">
        <v>39</v>
      </c>
      <c r="B31" s="5">
        <v>229.333333333333</v>
      </c>
      <c r="C31" s="5">
        <v>320</v>
      </c>
      <c r="D31" s="5">
        <v>197.888888888889</v>
      </c>
      <c r="E31" s="5">
        <v>462.88888888888903</v>
      </c>
      <c r="F31" s="5">
        <v>2200.8888888888901</v>
      </c>
      <c r="G31" s="5">
        <v>3451.5555555555602</v>
      </c>
      <c r="H31" s="5">
        <v>3715.1111111111099</v>
      </c>
      <c r="I31" s="5">
        <v>981.33333333333303</v>
      </c>
      <c r="J31" s="5">
        <v>461.33333333333297</v>
      </c>
      <c r="K31" s="5">
        <f t="shared" si="3"/>
        <v>2.2933333333333299E-2</v>
      </c>
      <c r="L31" s="5">
        <f t="shared" si="3"/>
        <v>3.2000000000000001E-2</v>
      </c>
      <c r="M31" s="5">
        <f t="shared" si="3"/>
        <v>1.9788888888888901E-2</v>
      </c>
      <c r="N31" s="5">
        <f t="shared" si="3"/>
        <v>4.62888888888889E-2</v>
      </c>
      <c r="O31" s="5">
        <f t="shared" si="3"/>
        <v>0.220088888888889</v>
      </c>
      <c r="P31" s="5">
        <f t="shared" si="3"/>
        <v>0.34515555555555599</v>
      </c>
      <c r="Q31" s="5">
        <f t="shared" si="3"/>
        <v>0.37151111111111101</v>
      </c>
      <c r="R31" s="5">
        <f t="shared" si="3"/>
        <v>9.8133333333333309E-2</v>
      </c>
      <c r="S31" s="5">
        <f t="shared" si="3"/>
        <v>4.6133333333333297E-2</v>
      </c>
      <c r="T31" s="9">
        <f t="shared" si="1"/>
        <v>0.89885566629752667</v>
      </c>
      <c r="U31" s="9">
        <f t="shared" si="4"/>
        <v>0.65245682823058326</v>
      </c>
      <c r="V31" s="9">
        <f t="shared" si="5"/>
        <v>-0.50819672131147531</v>
      </c>
      <c r="W31" s="3">
        <v>0.625</v>
      </c>
      <c r="X31" s="4">
        <v>0.69522499999999998</v>
      </c>
      <c r="Y31" s="4">
        <f t="shared" si="2"/>
        <v>1.11236</v>
      </c>
      <c r="Z31" s="4">
        <f t="shared" si="6"/>
        <v>0.10648388444277251</v>
      </c>
      <c r="AA31" s="4">
        <f t="shared" si="7"/>
        <v>1.5355044240000002</v>
      </c>
      <c r="AB31" s="4">
        <f t="shared" si="8"/>
        <v>-0.42314442400000019</v>
      </c>
      <c r="AC31" s="4">
        <f t="shared" si="9"/>
        <v>1.9545300959999998</v>
      </c>
      <c r="AD31" s="4">
        <f t="shared" si="10"/>
        <v>-0.84217009599999981</v>
      </c>
      <c r="AE31" s="4">
        <f t="shared" si="11"/>
        <v>-3.7440192960000003</v>
      </c>
      <c r="AF31" s="4">
        <f t="shared" si="12"/>
        <v>4.8563792960000001</v>
      </c>
    </row>
    <row r="32" spans="1:32" x14ac:dyDescent="0.25">
      <c r="A32" s="3" t="s">
        <v>40</v>
      </c>
      <c r="B32" s="5">
        <v>298.66666666666703</v>
      </c>
      <c r="C32" s="5">
        <v>445.66666666666703</v>
      </c>
      <c r="D32" s="5">
        <v>297.88888888888903</v>
      </c>
      <c r="E32" s="5">
        <v>640</v>
      </c>
      <c r="F32" s="5">
        <v>2183.5555555555602</v>
      </c>
      <c r="G32" s="5">
        <v>3018.3333333333298</v>
      </c>
      <c r="H32" s="5">
        <v>3196.4444444444398</v>
      </c>
      <c r="I32" s="5">
        <v>1089.44444444444</v>
      </c>
      <c r="J32" s="5">
        <v>553.22222222222194</v>
      </c>
      <c r="K32" s="5">
        <f t="shared" si="3"/>
        <v>2.9866666666666701E-2</v>
      </c>
      <c r="L32" s="5">
        <f t="shared" si="3"/>
        <v>4.4566666666666706E-2</v>
      </c>
      <c r="M32" s="5">
        <f t="shared" si="3"/>
        <v>2.9788888888888903E-2</v>
      </c>
      <c r="N32" s="5">
        <f t="shared" si="3"/>
        <v>6.4000000000000001E-2</v>
      </c>
      <c r="O32" s="5">
        <f t="shared" si="3"/>
        <v>0.21835555555555602</v>
      </c>
      <c r="P32" s="5">
        <f t="shared" si="3"/>
        <v>0.30183333333333301</v>
      </c>
      <c r="Q32" s="5">
        <f t="shared" si="3"/>
        <v>0.31964444444444395</v>
      </c>
      <c r="R32" s="5">
        <f t="shared" si="3"/>
        <v>0.108944444444444</v>
      </c>
      <c r="S32" s="5">
        <f t="shared" si="3"/>
        <v>5.5322222222222196E-2</v>
      </c>
      <c r="T32" s="9">
        <f t="shared" si="1"/>
        <v>0.82950173296448182</v>
      </c>
      <c r="U32" s="9">
        <f t="shared" si="4"/>
        <v>0.54667086415866595</v>
      </c>
      <c r="V32" s="9">
        <f t="shared" si="5"/>
        <v>-0.41936884771279465</v>
      </c>
      <c r="W32" s="3">
        <v>0.625</v>
      </c>
      <c r="X32" s="4">
        <v>0.30350833300000002</v>
      </c>
      <c r="Y32" s="4">
        <f t="shared" si="2"/>
        <v>0.48561333280000002</v>
      </c>
      <c r="Z32" s="4">
        <f t="shared" si="6"/>
        <v>-0.72234258327109813</v>
      </c>
      <c r="AA32" s="4">
        <f t="shared" si="7"/>
        <v>6.6786284083520053E-2</v>
      </c>
      <c r="AB32" s="4">
        <f t="shared" si="8"/>
        <v>0.41882704871647997</v>
      </c>
      <c r="AC32" s="4">
        <f t="shared" si="9"/>
        <v>0.72385034028607997</v>
      </c>
      <c r="AD32" s="4">
        <f t="shared" si="10"/>
        <v>-0.23823700748607995</v>
      </c>
      <c r="AE32" s="4">
        <f t="shared" si="11"/>
        <v>-1.90539527310208</v>
      </c>
      <c r="AF32" s="4">
        <f t="shared" si="12"/>
        <v>2.3910086059020799</v>
      </c>
    </row>
    <row r="33" spans="1:32" x14ac:dyDescent="0.25">
      <c r="A33" s="3" t="s">
        <v>41</v>
      </c>
      <c r="B33" s="5">
        <v>248.888888888889</v>
      </c>
      <c r="C33" s="5">
        <v>381.33333333333297</v>
      </c>
      <c r="D33" s="5">
        <v>249.666666666667</v>
      </c>
      <c r="E33" s="5">
        <v>598.88888888888903</v>
      </c>
      <c r="F33" s="5">
        <v>2232.1111111111099</v>
      </c>
      <c r="G33" s="5">
        <v>3152.6666666666702</v>
      </c>
      <c r="H33" s="5">
        <v>3390.7777777777801</v>
      </c>
      <c r="I33" s="5">
        <v>999.66666666666697</v>
      </c>
      <c r="J33" s="5">
        <v>490.33333333333297</v>
      </c>
      <c r="K33" s="5">
        <f t="shared" si="3"/>
        <v>2.4888888888888901E-2</v>
      </c>
      <c r="L33" s="5">
        <f t="shared" si="3"/>
        <v>3.8133333333333297E-2</v>
      </c>
      <c r="M33" s="5">
        <f t="shared" si="3"/>
        <v>2.4966666666666699E-2</v>
      </c>
      <c r="N33" s="5">
        <f t="shared" si="3"/>
        <v>5.9888888888888901E-2</v>
      </c>
      <c r="O33" s="5">
        <f t="shared" si="3"/>
        <v>0.223211111111111</v>
      </c>
      <c r="P33" s="5">
        <f t="shared" si="3"/>
        <v>0.31526666666666703</v>
      </c>
      <c r="Q33" s="5">
        <f t="shared" si="3"/>
        <v>0.33907777777777803</v>
      </c>
      <c r="R33" s="5">
        <f t="shared" si="3"/>
        <v>9.9966666666666704E-2</v>
      </c>
      <c r="S33" s="5">
        <f t="shared" si="3"/>
        <v>4.9033333333333297E-2</v>
      </c>
      <c r="T33" s="9">
        <f t="shared" si="1"/>
        <v>0.86283726040776454</v>
      </c>
      <c r="U33" s="9">
        <f t="shared" si="4"/>
        <v>0.57690647199654588</v>
      </c>
      <c r="V33" s="9">
        <f t="shared" si="5"/>
        <v>-0.44774318126961193</v>
      </c>
      <c r="W33" s="3">
        <v>0.625</v>
      </c>
      <c r="X33" s="4">
        <v>0.50871666699999996</v>
      </c>
      <c r="Y33" s="4">
        <f t="shared" si="2"/>
        <v>0.81394666719999997</v>
      </c>
      <c r="Z33" s="4">
        <f t="shared" si="6"/>
        <v>-0.20586043453640651</v>
      </c>
      <c r="AA33" s="4">
        <f t="shared" si="7"/>
        <v>0.83620261991648004</v>
      </c>
      <c r="AB33" s="4">
        <f t="shared" si="8"/>
        <v>-2.2255952716480065E-2</v>
      </c>
      <c r="AC33" s="4">
        <f t="shared" si="9"/>
        <v>1.36856567571392</v>
      </c>
      <c r="AD33" s="4">
        <f t="shared" si="10"/>
        <v>-0.55461900851391999</v>
      </c>
      <c r="AE33" s="4">
        <f t="shared" si="11"/>
        <v>-2.8685939428979199</v>
      </c>
      <c r="AF33" s="4">
        <f t="shared" si="12"/>
        <v>3.6825406100979201</v>
      </c>
    </row>
    <row r="34" spans="1:32" x14ac:dyDescent="0.25">
      <c r="A34" s="3" t="s">
        <v>42</v>
      </c>
      <c r="B34" s="5">
        <v>178.222222222222</v>
      </c>
      <c r="C34" s="5">
        <v>287.444444444444</v>
      </c>
      <c r="D34" s="5">
        <v>131.222222222222</v>
      </c>
      <c r="E34" s="5">
        <v>447.66666666666703</v>
      </c>
      <c r="F34" s="5">
        <v>2455.7777777777801</v>
      </c>
      <c r="G34" s="5">
        <v>3766.1111111111099</v>
      </c>
      <c r="H34" s="5">
        <v>4020.3333333333298</v>
      </c>
      <c r="I34" s="5">
        <v>902.555555555556</v>
      </c>
      <c r="J34" s="5">
        <v>372.444444444444</v>
      </c>
      <c r="K34" s="5">
        <f t="shared" si="3"/>
        <v>1.7822222222222201E-2</v>
      </c>
      <c r="L34" s="5">
        <f t="shared" si="3"/>
        <v>2.8744444444444399E-2</v>
      </c>
      <c r="M34" s="5">
        <f t="shared" si="3"/>
        <v>1.31222222222222E-2</v>
      </c>
      <c r="N34" s="5">
        <f t="shared" si="3"/>
        <v>4.4766666666666705E-2</v>
      </c>
      <c r="O34" s="5">
        <f t="shared" si="3"/>
        <v>0.24557777777777801</v>
      </c>
      <c r="P34" s="5">
        <f t="shared" si="3"/>
        <v>0.37661111111111101</v>
      </c>
      <c r="Q34" s="5">
        <f t="shared" si="3"/>
        <v>0.40203333333333297</v>
      </c>
      <c r="R34" s="5">
        <f t="shared" si="3"/>
        <v>9.0255555555555603E-2</v>
      </c>
      <c r="S34" s="5">
        <f t="shared" si="3"/>
        <v>3.72444444444444E-2</v>
      </c>
      <c r="T34" s="9">
        <f t="shared" si="1"/>
        <v>0.93678407022802701</v>
      </c>
      <c r="U34" s="9">
        <f t="shared" si="4"/>
        <v>0.69163063028586735</v>
      </c>
      <c r="V34" s="9">
        <f t="shared" si="5"/>
        <v>-0.51690009337068243</v>
      </c>
      <c r="W34" s="3">
        <v>0.625</v>
      </c>
      <c r="X34" s="4">
        <v>0.60740833299999997</v>
      </c>
      <c r="Y34" s="4">
        <f t="shared" si="2"/>
        <v>0.97185333279999997</v>
      </c>
      <c r="Z34" s="4">
        <f t="shared" si="6"/>
        <v>-2.8550378088138442E-2</v>
      </c>
      <c r="AA34" s="4">
        <f t="shared" si="7"/>
        <v>1.2062411000835198</v>
      </c>
      <c r="AB34" s="4">
        <f t="shared" si="8"/>
        <v>-0.23438776728351984</v>
      </c>
      <c r="AC34" s="4">
        <f t="shared" si="9"/>
        <v>1.67863120428608</v>
      </c>
      <c r="AD34" s="4">
        <f t="shared" si="10"/>
        <v>-0.70677787148608007</v>
      </c>
      <c r="AE34" s="4">
        <f t="shared" si="11"/>
        <v>-3.3318289371020802</v>
      </c>
      <c r="AF34" s="4">
        <f t="shared" si="12"/>
        <v>4.3036822699020805</v>
      </c>
    </row>
    <row r="35" spans="1:32" x14ac:dyDescent="0.25">
      <c r="A35" s="3" t="s">
        <v>43</v>
      </c>
      <c r="B35" s="5">
        <v>222.222222222222</v>
      </c>
      <c r="C35" s="5">
        <v>339.66666666666703</v>
      </c>
      <c r="D35" s="5">
        <v>184.333333333333</v>
      </c>
      <c r="E35" s="5">
        <v>504.444444444444</v>
      </c>
      <c r="F35" s="5">
        <v>2401.2222222222199</v>
      </c>
      <c r="G35" s="5">
        <v>3636.3333333333298</v>
      </c>
      <c r="H35" s="5">
        <v>3853.2222222222199</v>
      </c>
      <c r="I35" s="5">
        <v>1101.6666666666699</v>
      </c>
      <c r="J35" s="5">
        <v>518.11111111111097</v>
      </c>
      <c r="K35" s="5">
        <f t="shared" si="3"/>
        <v>2.2222222222222199E-2</v>
      </c>
      <c r="L35" s="5">
        <f t="shared" si="3"/>
        <v>3.3966666666666701E-2</v>
      </c>
      <c r="M35" s="5">
        <f t="shared" si="3"/>
        <v>1.8433333333333302E-2</v>
      </c>
      <c r="N35" s="5">
        <f t="shared" si="3"/>
        <v>5.0444444444444403E-2</v>
      </c>
      <c r="O35" s="5">
        <f t="shared" si="3"/>
        <v>0.24012222222222199</v>
      </c>
      <c r="P35" s="5">
        <f t="shared" si="3"/>
        <v>0.36363333333333298</v>
      </c>
      <c r="Q35" s="5">
        <f t="shared" si="3"/>
        <v>0.38532222222222201</v>
      </c>
      <c r="R35" s="5">
        <f t="shared" si="3"/>
        <v>0.110166666666667</v>
      </c>
      <c r="S35" s="5">
        <f t="shared" si="3"/>
        <v>5.1811111111111099E-2</v>
      </c>
      <c r="T35" s="9">
        <f t="shared" si="1"/>
        <v>0.9086906268919589</v>
      </c>
      <c r="U35" s="9">
        <f t="shared" si="4"/>
        <v>0.65278574433100067</v>
      </c>
      <c r="V35" s="9">
        <f t="shared" si="5"/>
        <v>-0.52867715078630972</v>
      </c>
      <c r="W35" s="3">
        <v>0.625</v>
      </c>
      <c r="X35" s="4">
        <v>0.61499999999999999</v>
      </c>
      <c r="Y35" s="4">
        <f t="shared" si="2"/>
        <v>0.98399999999999999</v>
      </c>
      <c r="Z35" s="4">
        <f t="shared" si="6"/>
        <v>-1.6129381929883644E-2</v>
      </c>
      <c r="AA35" s="4">
        <f t="shared" si="7"/>
        <v>1.2347056000000001</v>
      </c>
      <c r="AB35" s="4">
        <f t="shared" si="8"/>
        <v>-0.25070560000000008</v>
      </c>
      <c r="AC35" s="4">
        <f t="shared" si="9"/>
        <v>1.7024824000000001</v>
      </c>
      <c r="AD35" s="4">
        <f t="shared" si="10"/>
        <v>-0.71848240000000008</v>
      </c>
      <c r="AE35" s="4">
        <f t="shared" si="11"/>
        <v>-3.3674624</v>
      </c>
      <c r="AF35" s="4">
        <f t="shared" si="12"/>
        <v>4.3514624</v>
      </c>
    </row>
    <row r="36" spans="1:32" x14ac:dyDescent="0.25">
      <c r="A36" s="3" t="s">
        <v>44</v>
      </c>
      <c r="B36" s="5">
        <v>243</v>
      </c>
      <c r="C36" s="5">
        <v>360</v>
      </c>
      <c r="D36" s="5">
        <v>223.333333333333</v>
      </c>
      <c r="E36" s="5">
        <v>524.555555555556</v>
      </c>
      <c r="F36" s="5">
        <v>2230.3333333333298</v>
      </c>
      <c r="G36" s="5">
        <v>3307.6666666666702</v>
      </c>
      <c r="H36" s="5">
        <v>3511.5555555555602</v>
      </c>
      <c r="I36" s="5">
        <v>1078.8888888888901</v>
      </c>
      <c r="J36" s="5">
        <v>535.22222222222194</v>
      </c>
      <c r="K36" s="5">
        <f t="shared" si="3"/>
        <v>2.4299999999999999E-2</v>
      </c>
      <c r="L36" s="5">
        <f t="shared" si="3"/>
        <v>3.5999999999999997E-2</v>
      </c>
      <c r="M36" s="5">
        <f t="shared" si="3"/>
        <v>2.2333333333333299E-2</v>
      </c>
      <c r="N36" s="5">
        <f t="shared" si="3"/>
        <v>5.2455555555555602E-2</v>
      </c>
      <c r="O36" s="5">
        <f t="shared" si="3"/>
        <v>0.22303333333333297</v>
      </c>
      <c r="P36" s="5">
        <f t="shared" si="3"/>
        <v>0.33076666666666704</v>
      </c>
      <c r="Q36" s="5">
        <f t="shared" si="3"/>
        <v>0.351155555555556</v>
      </c>
      <c r="R36" s="5">
        <f t="shared" si="3"/>
        <v>0.10788888888888901</v>
      </c>
      <c r="S36" s="5">
        <f t="shared" si="3"/>
        <v>5.3522222222222193E-2</v>
      </c>
      <c r="T36" s="9">
        <f t="shared" si="1"/>
        <v>0.880406973284941</v>
      </c>
      <c r="U36" s="9">
        <f t="shared" si="4"/>
        <v>0.61918206017584831</v>
      </c>
      <c r="V36" s="9">
        <f t="shared" si="5"/>
        <v>-0.49961389961389996</v>
      </c>
      <c r="W36" s="3">
        <v>0.625</v>
      </c>
      <c r="X36" s="4">
        <v>0.59935000000000005</v>
      </c>
      <c r="Y36" s="4">
        <f t="shared" si="2"/>
        <v>0.95896000000000003</v>
      </c>
      <c r="Z36" s="4">
        <f t="shared" si="6"/>
        <v>-4.1905915083292632E-2</v>
      </c>
      <c r="AA36" s="4">
        <f t="shared" si="7"/>
        <v>1.176026864</v>
      </c>
      <c r="AB36" s="4">
        <f t="shared" si="8"/>
        <v>-0.21706686399999997</v>
      </c>
      <c r="AC36" s="4">
        <f t="shared" si="9"/>
        <v>1.653313856</v>
      </c>
      <c r="AD36" s="4">
        <f t="shared" si="10"/>
        <v>-0.69435385599999999</v>
      </c>
      <c r="AE36" s="4">
        <f t="shared" si="11"/>
        <v>-3.294005056</v>
      </c>
      <c r="AF36" s="4">
        <f t="shared" si="12"/>
        <v>4.2529650559999999</v>
      </c>
    </row>
    <row r="37" spans="1:32" x14ac:dyDescent="0.25">
      <c r="A37" s="3" t="s">
        <v>45</v>
      </c>
      <c r="B37" s="5">
        <v>288.11111111111097</v>
      </c>
      <c r="C37" s="5">
        <v>430.88888888888903</v>
      </c>
      <c r="D37" s="5">
        <v>296</v>
      </c>
      <c r="E37" s="5">
        <v>643.88888888888903</v>
      </c>
      <c r="F37" s="5">
        <v>2443</v>
      </c>
      <c r="G37" s="5">
        <v>3492.1111111111099</v>
      </c>
      <c r="H37" s="5">
        <v>3806.4444444444398</v>
      </c>
      <c r="I37" s="5">
        <v>1229.2222222222199</v>
      </c>
      <c r="J37" s="5">
        <v>617.11111111111097</v>
      </c>
      <c r="K37" s="5">
        <f t="shared" si="3"/>
        <v>2.8811111111111096E-2</v>
      </c>
      <c r="L37" s="5">
        <f t="shared" si="3"/>
        <v>4.3088888888888906E-2</v>
      </c>
      <c r="M37" s="5">
        <f t="shared" si="3"/>
        <v>2.9600000000000001E-2</v>
      </c>
      <c r="N37" s="5">
        <f t="shared" si="3"/>
        <v>6.4388888888888898E-2</v>
      </c>
      <c r="O37" s="5">
        <f t="shared" si="3"/>
        <v>0.24429999999999999</v>
      </c>
      <c r="P37" s="5">
        <f t="shared" si="3"/>
        <v>0.34921111111111097</v>
      </c>
      <c r="Q37" s="5">
        <f t="shared" si="3"/>
        <v>0.38064444444444395</v>
      </c>
      <c r="R37" s="5">
        <f t="shared" si="3"/>
        <v>0.12292222222222199</v>
      </c>
      <c r="S37" s="5">
        <f t="shared" si="3"/>
        <v>6.1711111111111099E-2</v>
      </c>
      <c r="T37" s="9">
        <f t="shared" si="1"/>
        <v>0.85569579112724092</v>
      </c>
      <c r="U37" s="9">
        <f t="shared" si="4"/>
        <v>0.58282341084155198</v>
      </c>
      <c r="V37" s="9">
        <f t="shared" si="5"/>
        <v>-0.48089150659259672</v>
      </c>
      <c r="W37" s="3">
        <v>0.625</v>
      </c>
      <c r="X37" s="4">
        <v>0.460725</v>
      </c>
      <c r="Y37" s="4">
        <f t="shared" si="2"/>
        <v>0.73716000000000004</v>
      </c>
      <c r="Z37" s="4">
        <f t="shared" si="6"/>
        <v>-0.30495031401830064</v>
      </c>
      <c r="AA37" s="4">
        <f t="shared" si="7"/>
        <v>0.65626074400000012</v>
      </c>
      <c r="AB37" s="4">
        <f t="shared" si="8"/>
        <v>8.0899255999999919E-2</v>
      </c>
      <c r="AC37" s="4">
        <f t="shared" si="9"/>
        <v>1.217787376</v>
      </c>
      <c r="AD37" s="4">
        <f t="shared" si="10"/>
        <v>-0.48062737599999994</v>
      </c>
      <c r="AE37" s="4">
        <f t="shared" si="11"/>
        <v>-2.6433325760000002</v>
      </c>
      <c r="AF37" s="4">
        <f t="shared" si="12"/>
        <v>3.380492576</v>
      </c>
    </row>
    <row r="38" spans="1:32" x14ac:dyDescent="0.25">
      <c r="A38" s="3" t="s">
        <v>46</v>
      </c>
      <c r="B38" s="5">
        <v>211.666666666667</v>
      </c>
      <c r="C38" s="5">
        <v>307</v>
      </c>
      <c r="D38" s="5">
        <v>177.222222222222</v>
      </c>
      <c r="E38" s="5">
        <v>460.777777777778</v>
      </c>
      <c r="F38" s="5">
        <v>2271.2222222222199</v>
      </c>
      <c r="G38" s="5">
        <v>3637</v>
      </c>
      <c r="H38" s="5">
        <v>3899</v>
      </c>
      <c r="I38" s="5">
        <v>965.22222222222194</v>
      </c>
      <c r="J38" s="5">
        <v>434.444444444444</v>
      </c>
      <c r="K38" s="5">
        <f t="shared" si="3"/>
        <v>2.1166666666666698E-2</v>
      </c>
      <c r="L38" s="5">
        <f t="shared" si="3"/>
        <v>3.0700000000000002E-2</v>
      </c>
      <c r="M38" s="5">
        <f t="shared" si="3"/>
        <v>1.7722222222222202E-2</v>
      </c>
      <c r="N38" s="5">
        <f t="shared" si="3"/>
        <v>4.6077777777777801E-2</v>
      </c>
      <c r="O38" s="5">
        <f t="shared" si="3"/>
        <v>0.227122222222222</v>
      </c>
      <c r="P38" s="5">
        <f t="shared" si="3"/>
        <v>0.36370000000000002</v>
      </c>
      <c r="Q38" s="5">
        <f>H38/10000</f>
        <v>0.38990000000000002</v>
      </c>
      <c r="R38" s="5">
        <f t="shared" si="3"/>
        <v>9.652222222222219E-2</v>
      </c>
      <c r="S38" s="5">
        <f t="shared" si="3"/>
        <v>4.3444444444444404E-2</v>
      </c>
      <c r="T38" s="9">
        <f t="shared" si="1"/>
        <v>0.91304584855258153</v>
      </c>
      <c r="U38" s="9">
        <f t="shared" si="4"/>
        <v>0.66268098259313457</v>
      </c>
      <c r="V38" s="9">
        <f t="shared" si="5"/>
        <v>-0.51737991266375538</v>
      </c>
      <c r="W38" s="3">
        <v>0.625</v>
      </c>
      <c r="X38" s="4">
        <v>0.62440833299999998</v>
      </c>
      <c r="Y38" s="4">
        <f t="shared" si="2"/>
        <v>0.99905333279999997</v>
      </c>
      <c r="Z38" s="4">
        <f t="shared" si="6"/>
        <v>-9.4711557238909738E-4</v>
      </c>
      <c r="AA38" s="4">
        <f t="shared" si="7"/>
        <v>1.2699815800835201</v>
      </c>
      <c r="AB38" s="4">
        <f t="shared" si="8"/>
        <v>-0.27092824728352016</v>
      </c>
      <c r="AC38" s="4">
        <f t="shared" si="9"/>
        <v>1.73204112428608</v>
      </c>
      <c r="AD38" s="4">
        <f t="shared" si="10"/>
        <v>-0.73298779148608006</v>
      </c>
      <c r="AE38" s="4">
        <f t="shared" si="11"/>
        <v>-3.4116228571020799</v>
      </c>
      <c r="AF38" s="4">
        <f t="shared" si="12"/>
        <v>4.4106761899020803</v>
      </c>
    </row>
    <row r="39" spans="1:32" x14ac:dyDescent="0.25">
      <c r="A39" s="3" t="s">
        <v>47</v>
      </c>
      <c r="B39" s="5">
        <v>223.777777777778</v>
      </c>
      <c r="C39" s="5">
        <v>307</v>
      </c>
      <c r="D39" s="5">
        <v>159.888888888889</v>
      </c>
      <c r="E39" s="5">
        <v>433.33333333333297</v>
      </c>
      <c r="F39" s="5">
        <v>2490.1111111111099</v>
      </c>
      <c r="G39" s="5">
        <v>4345.6666666666697</v>
      </c>
      <c r="H39" s="5">
        <v>4612.7777777777801</v>
      </c>
      <c r="I39" s="5">
        <v>1138</v>
      </c>
      <c r="J39" s="5">
        <v>493.33333333333297</v>
      </c>
      <c r="K39" s="5">
        <f t="shared" si="3"/>
        <v>2.2377777777777799E-2</v>
      </c>
      <c r="L39" s="5">
        <f t="shared" si="3"/>
        <v>3.0700000000000002E-2</v>
      </c>
      <c r="M39" s="5">
        <f t="shared" si="3"/>
        <v>1.59888888888889E-2</v>
      </c>
      <c r="N39" s="5">
        <f t="shared" si="3"/>
        <v>4.33333333333333E-2</v>
      </c>
      <c r="O39" s="5">
        <f t="shared" si="3"/>
        <v>0.24901111111111099</v>
      </c>
      <c r="P39" s="5">
        <f t="shared" si="3"/>
        <v>0.43456666666666699</v>
      </c>
      <c r="Q39" s="5">
        <f t="shared" si="3"/>
        <v>0.46127777777777801</v>
      </c>
      <c r="R39" s="5">
        <f t="shared" si="3"/>
        <v>0.1138</v>
      </c>
      <c r="S39" s="5">
        <f t="shared" si="3"/>
        <v>4.9333333333333299E-2</v>
      </c>
      <c r="T39" s="9">
        <f t="shared" si="1"/>
        <v>0.93299809098104958</v>
      </c>
      <c r="U39" s="9">
        <f t="shared" si="4"/>
        <v>0.70354604538025922</v>
      </c>
      <c r="V39" s="9">
        <f t="shared" si="5"/>
        <v>-0.57508650519031146</v>
      </c>
      <c r="W39" s="3">
        <v>0.625</v>
      </c>
      <c r="X39" s="4">
        <v>0.82114166700000002</v>
      </c>
      <c r="Y39" s="4">
        <f t="shared" si="2"/>
        <v>1.3138266672000001</v>
      </c>
      <c r="Z39" s="4">
        <f t="shared" si="6"/>
        <v>0.27294399903245525</v>
      </c>
      <c r="AA39" s="4">
        <f t="shared" si="7"/>
        <v>2.0076214119164799</v>
      </c>
      <c r="AB39" s="4">
        <f t="shared" si="8"/>
        <v>-0.69379474471647984</v>
      </c>
      <c r="AC39" s="4">
        <f t="shared" si="9"/>
        <v>2.3501300437139205</v>
      </c>
      <c r="AD39" s="4">
        <f t="shared" si="10"/>
        <v>-1.0363033765139205</v>
      </c>
      <c r="AE39" s="4">
        <f t="shared" si="11"/>
        <v>-4.335041910897921</v>
      </c>
      <c r="AF39" s="4">
        <f t="shared" si="12"/>
        <v>5.6488685780979209</v>
      </c>
    </row>
    <row r="40" spans="1:32" x14ac:dyDescent="0.25">
      <c r="A40" s="3" t="s">
        <v>48</v>
      </c>
      <c r="B40" s="5">
        <v>222.555555555556</v>
      </c>
      <c r="C40" s="5">
        <v>301.11111111111097</v>
      </c>
      <c r="D40" s="5">
        <v>158.111111111111</v>
      </c>
      <c r="E40" s="5">
        <v>433.555555555556</v>
      </c>
      <c r="F40" s="5">
        <v>2385.2222222222199</v>
      </c>
      <c r="G40" s="5">
        <v>4059.3333333333298</v>
      </c>
      <c r="H40" s="5">
        <v>4308</v>
      </c>
      <c r="I40" s="5">
        <v>1105.7777777777801</v>
      </c>
      <c r="J40" s="5">
        <v>476.66666666666703</v>
      </c>
      <c r="K40" s="5">
        <f t="shared" si="3"/>
        <v>2.2255555555555601E-2</v>
      </c>
      <c r="L40" s="5">
        <f t="shared" si="3"/>
        <v>3.0111111111111099E-2</v>
      </c>
      <c r="M40" s="5">
        <f t="shared" si="3"/>
        <v>1.5811111111111099E-2</v>
      </c>
      <c r="N40" s="5">
        <f t="shared" si="3"/>
        <v>4.3355555555555599E-2</v>
      </c>
      <c r="O40" s="5">
        <f t="shared" si="3"/>
        <v>0.238522222222222</v>
      </c>
      <c r="P40" s="5">
        <f t="shared" si="3"/>
        <v>0.40593333333333298</v>
      </c>
      <c r="Q40" s="5">
        <f t="shared" si="3"/>
        <v>0.43080000000000002</v>
      </c>
      <c r="R40" s="5">
        <f t="shared" si="3"/>
        <v>0.11057777777777801</v>
      </c>
      <c r="S40" s="5">
        <f t="shared" si="3"/>
        <v>4.7666666666666704E-2</v>
      </c>
      <c r="T40" s="9">
        <f t="shared" si="1"/>
        <v>0.9291951735290459</v>
      </c>
      <c r="U40" s="9">
        <f t="shared" si="4"/>
        <v>0.69238046434624878</v>
      </c>
      <c r="V40" s="9">
        <f t="shared" si="5"/>
        <v>-0.57194755962723187</v>
      </c>
      <c r="W40" s="3">
        <v>0.625</v>
      </c>
      <c r="X40" s="4">
        <v>0.95227499999999998</v>
      </c>
      <c r="Y40" s="4">
        <f t="shared" si="2"/>
        <v>1.5236399999999999</v>
      </c>
      <c r="Z40" s="4">
        <f t="shared" si="6"/>
        <v>0.42110220888756322</v>
      </c>
      <c r="AA40" s="4">
        <f t="shared" si="7"/>
        <v>2.4992979759999994</v>
      </c>
      <c r="AB40" s="4">
        <f t="shared" si="8"/>
        <v>-0.97565797599999948</v>
      </c>
      <c r="AC40" s="4">
        <f t="shared" si="9"/>
        <v>2.7621195040000002</v>
      </c>
      <c r="AD40" s="4">
        <f t="shared" si="10"/>
        <v>-1.2384795040000003</v>
      </c>
      <c r="AE40" s="4">
        <f t="shared" si="11"/>
        <v>-4.9505503040000001</v>
      </c>
      <c r="AF40" s="4">
        <f t="shared" si="12"/>
        <v>6.4741903040000004</v>
      </c>
    </row>
    <row r="41" spans="1:32" x14ac:dyDescent="0.25">
      <c r="A41" s="3" t="s">
        <v>49</v>
      </c>
      <c r="B41" s="5">
        <v>357.222222222222</v>
      </c>
      <c r="C41" s="5">
        <v>548.22222222222194</v>
      </c>
      <c r="D41" s="5">
        <v>362.88888888888903</v>
      </c>
      <c r="E41" s="5">
        <v>771.66666666666697</v>
      </c>
      <c r="F41" s="5">
        <v>2812.6666666666702</v>
      </c>
      <c r="G41" s="5">
        <v>3735.3333333333298</v>
      </c>
      <c r="H41" s="5">
        <v>3803.1111111111099</v>
      </c>
      <c r="I41" s="5">
        <v>1515.2222222222199</v>
      </c>
      <c r="J41" s="5">
        <v>807.555555555556</v>
      </c>
      <c r="K41" s="5">
        <f t="shared" si="3"/>
        <v>3.5722222222222197E-2</v>
      </c>
      <c r="L41" s="5">
        <f t="shared" si="3"/>
        <v>5.4822222222222196E-2</v>
      </c>
      <c r="M41" s="5">
        <f t="shared" si="3"/>
        <v>3.6288888888888905E-2</v>
      </c>
      <c r="N41" s="5">
        <f t="shared" si="3"/>
        <v>7.7166666666666703E-2</v>
      </c>
      <c r="O41" s="5">
        <f t="shared" si="3"/>
        <v>0.281266666666667</v>
      </c>
      <c r="P41" s="5">
        <f t="shared" si="3"/>
        <v>0.373533333333333</v>
      </c>
      <c r="Q41" s="5">
        <f t="shared" si="3"/>
        <v>0.38031111111111099</v>
      </c>
      <c r="R41" s="5">
        <f t="shared" si="3"/>
        <v>0.151522222222222</v>
      </c>
      <c r="S41" s="5">
        <f t="shared" si="3"/>
        <v>8.0755555555555594E-2</v>
      </c>
      <c r="T41" s="9">
        <f t="shared" si="1"/>
        <v>0.82578545900677425</v>
      </c>
      <c r="U41" s="9">
        <f t="shared" si="4"/>
        <v>0.56942248674788454</v>
      </c>
      <c r="V41" s="9">
        <f t="shared" si="5"/>
        <v>-0.46863389155134316</v>
      </c>
      <c r="W41" s="3">
        <v>0.625</v>
      </c>
      <c r="X41" s="4">
        <v>0.65883333300000002</v>
      </c>
      <c r="Y41" s="4">
        <f t="shared" si="2"/>
        <v>1.0541333328</v>
      </c>
      <c r="Z41" s="4">
        <f t="shared" si="6"/>
        <v>5.2718943826284149E-2</v>
      </c>
      <c r="AA41" s="4">
        <f t="shared" si="7"/>
        <v>1.3990560520835198</v>
      </c>
      <c r="AB41" s="4">
        <f t="shared" si="8"/>
        <v>-0.34492271928351981</v>
      </c>
      <c r="AC41" s="4">
        <f t="shared" si="9"/>
        <v>1.8401962122860798</v>
      </c>
      <c r="AD41" s="4">
        <f t="shared" si="10"/>
        <v>-0.78606287948607978</v>
      </c>
      <c r="AE41" s="4">
        <f t="shared" si="11"/>
        <v>-3.5732055451020801</v>
      </c>
      <c r="AF41" s="4">
        <f t="shared" si="12"/>
        <v>4.6273388779020799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opLeftCell="U1" zoomScaleNormal="100" workbookViewId="0">
      <selection activeCell="AA1" sqref="AA1:AB1"/>
    </sheetView>
  </sheetViews>
  <sheetFormatPr defaultColWidth="9.85546875" defaultRowHeight="15" x14ac:dyDescent="0.25"/>
  <cols>
    <col min="1" max="19" width="9.85546875" style="3"/>
    <col min="20" max="22" width="9.85546875" style="9"/>
    <col min="23" max="23" width="9.85546875" style="3"/>
    <col min="24" max="24" width="11.140625" style="3" bestFit="1" customWidth="1"/>
    <col min="25" max="25" width="11.28515625" style="3" bestFit="1" customWidth="1"/>
    <col min="26" max="26" width="14.7109375" style="3" bestFit="1" customWidth="1"/>
    <col min="27" max="27" width="21.140625" style="3" bestFit="1" customWidth="1"/>
    <col min="28" max="28" width="21.140625" style="3" customWidth="1"/>
    <col min="29" max="29" width="19" style="3" bestFit="1" customWidth="1"/>
    <col min="30" max="16384" width="9.85546875" style="3"/>
  </cols>
  <sheetData>
    <row r="1" spans="1:31" s="1" customFormat="1" x14ac:dyDescent="0.25">
      <c r="A1" s="1" t="s">
        <v>0</v>
      </c>
      <c r="B1" s="1" t="s">
        <v>81</v>
      </c>
      <c r="C1" s="1" t="s">
        <v>80</v>
      </c>
      <c r="D1" s="1" t="s">
        <v>79</v>
      </c>
      <c r="E1" s="1" t="s">
        <v>78</v>
      </c>
      <c r="F1" s="1" t="s">
        <v>77</v>
      </c>
      <c r="G1" s="1" t="s">
        <v>76</v>
      </c>
      <c r="H1" s="1" t="s">
        <v>75</v>
      </c>
      <c r="I1" s="1" t="s">
        <v>74</v>
      </c>
      <c r="J1" s="1" t="s">
        <v>73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7" t="s">
        <v>53</v>
      </c>
      <c r="U1" s="7" t="s">
        <v>63</v>
      </c>
      <c r="V1" s="7" t="s">
        <v>54</v>
      </c>
      <c r="W1" s="1" t="s">
        <v>50</v>
      </c>
      <c r="X1" s="1" t="s">
        <v>51</v>
      </c>
      <c r="Y1" s="1" t="s">
        <v>52</v>
      </c>
      <c r="Z1" s="1" t="s">
        <v>60</v>
      </c>
      <c r="AA1" s="1" t="s">
        <v>109</v>
      </c>
      <c r="AB1" s="1" t="s">
        <v>110</v>
      </c>
      <c r="AC1" s="1" t="s">
        <v>108</v>
      </c>
    </row>
    <row r="2" spans="1:31" x14ac:dyDescent="0.25">
      <c r="A2" s="3" t="s">
        <v>10</v>
      </c>
      <c r="B2" s="5">
        <v>530</v>
      </c>
      <c r="C2" s="5">
        <v>773.555555555556</v>
      </c>
      <c r="D2" s="5">
        <v>846.555555555556</v>
      </c>
      <c r="E2" s="5">
        <v>1223.8888888888901</v>
      </c>
      <c r="F2" s="5">
        <v>2128.3333333333298</v>
      </c>
      <c r="G2" s="5">
        <v>2578.4444444444398</v>
      </c>
      <c r="H2" s="5">
        <v>2788.6666666666702</v>
      </c>
      <c r="I2" s="5">
        <v>1958</v>
      </c>
      <c r="J2" s="5">
        <v>1268.44444444444</v>
      </c>
      <c r="K2" s="5">
        <f>B2/10000</f>
        <v>5.2999999999999999E-2</v>
      </c>
      <c r="L2" s="5">
        <f t="shared" ref="L2:S17" si="0">C2/10000</f>
        <v>7.7355555555555594E-2</v>
      </c>
      <c r="M2" s="5">
        <f t="shared" si="0"/>
        <v>8.4655555555555595E-2</v>
      </c>
      <c r="N2" s="5">
        <f t="shared" si="0"/>
        <v>0.12238888888888901</v>
      </c>
      <c r="O2" s="5">
        <f t="shared" si="0"/>
        <v>0.21283333333333299</v>
      </c>
      <c r="P2" s="5">
        <f t="shared" si="0"/>
        <v>0.25784444444444399</v>
      </c>
      <c r="Q2" s="5">
        <f t="shared" si="0"/>
        <v>0.27886666666666704</v>
      </c>
      <c r="R2" s="5">
        <f t="shared" si="0"/>
        <v>0.1958</v>
      </c>
      <c r="S2" s="5">
        <f t="shared" si="0"/>
        <v>0.12684444444444401</v>
      </c>
      <c r="T2" s="9">
        <f t="shared" ref="T2:T41" si="1">(Q2-M2)/(Q2+M2)</f>
        <v>0.53424825014518473</v>
      </c>
      <c r="U2" s="9">
        <f>(O2-N2)/(O2+N2)</f>
        <v>0.26980444149817578</v>
      </c>
      <c r="V2" s="9">
        <f>(L2-R2)/(L2+R2)</f>
        <v>-0.43361535958346875</v>
      </c>
      <c r="W2" s="3">
        <v>0.625</v>
      </c>
      <c r="X2" s="4">
        <v>0.31659166700000002</v>
      </c>
      <c r="Y2" s="4">
        <f t="shared" ref="Y2:Y41" si="2">X2/W2</f>
        <v>0.50654666720000008</v>
      </c>
      <c r="Z2" s="4">
        <f>LN(Y2)</f>
        <v>-0.68013882291382743</v>
      </c>
      <c r="AA2" s="4">
        <f>1.9089*Y2-0.5299</f>
        <v>0.43704693301808017</v>
      </c>
      <c r="AB2" s="4">
        <f>Y2-AA2</f>
        <v>6.9499734181919903E-2</v>
      </c>
      <c r="AC2" t="str">
        <f>IF(OR(Y2&gt;1.69,Y2&lt;0.15),"Outlier","No")</f>
        <v>No</v>
      </c>
      <c r="AD2"/>
      <c r="AE2"/>
    </row>
    <row r="3" spans="1:31" x14ac:dyDescent="0.25">
      <c r="A3" s="3" t="s">
        <v>11</v>
      </c>
      <c r="B3" s="5">
        <v>666.555555555556</v>
      </c>
      <c r="C3" s="5">
        <v>1027.2222222222199</v>
      </c>
      <c r="D3" s="5">
        <v>1073.8888888888901</v>
      </c>
      <c r="E3" s="5">
        <v>1645.8888888888901</v>
      </c>
      <c r="F3" s="5">
        <v>2467.2222222222199</v>
      </c>
      <c r="G3" s="5">
        <v>2782.5555555555602</v>
      </c>
      <c r="H3" s="5">
        <v>2984.6666666666702</v>
      </c>
      <c r="I3" s="5">
        <v>2362</v>
      </c>
      <c r="J3" s="5">
        <v>1638.44444444444</v>
      </c>
      <c r="K3" s="5">
        <f t="shared" ref="K3:S41" si="3">B3/10000</f>
        <v>6.6655555555555593E-2</v>
      </c>
      <c r="L3" s="5">
        <f t="shared" si="0"/>
        <v>0.10272222222222199</v>
      </c>
      <c r="M3" s="5">
        <f t="shared" si="0"/>
        <v>0.10738888888888901</v>
      </c>
      <c r="N3" s="5">
        <f t="shared" si="0"/>
        <v>0.16458888888888901</v>
      </c>
      <c r="O3" s="5">
        <f t="shared" si="0"/>
        <v>0.24672222222222198</v>
      </c>
      <c r="P3" s="5">
        <f t="shared" si="0"/>
        <v>0.27825555555555603</v>
      </c>
      <c r="Q3" s="5">
        <f t="shared" si="0"/>
        <v>0.29846666666666699</v>
      </c>
      <c r="R3" s="5">
        <f t="shared" si="0"/>
        <v>0.23619999999999999</v>
      </c>
      <c r="S3" s="5">
        <f t="shared" si="0"/>
        <v>0.16384444444444402</v>
      </c>
      <c r="T3" s="9">
        <f t="shared" si="1"/>
        <v>0.47080242012757689</v>
      </c>
      <c r="U3" s="9">
        <f t="shared" ref="U3:U41" si="4">(O3-N3)/(O3+N3)</f>
        <v>0.19968663893241045</v>
      </c>
      <c r="V3" s="9">
        <f t="shared" ref="V3:V41" si="5">(L3-R3)/(L3+R3)</f>
        <v>-0.39383011507064969</v>
      </c>
      <c r="W3" s="3">
        <v>0.625</v>
      </c>
      <c r="X3" s="4">
        <v>7.7399999999999997E-2</v>
      </c>
      <c r="Y3" s="19">
        <f t="shared" si="2"/>
        <v>0.12383999999999999</v>
      </c>
      <c r="Z3" s="4">
        <f t="shared" ref="Z3:Z41" si="6">LN(Y3)</f>
        <v>-2.0887648691407201</v>
      </c>
      <c r="AA3" s="4">
        <f>1.9089*Y3-0.5299</f>
        <v>-0.29350182400000002</v>
      </c>
      <c r="AB3" s="19">
        <f t="shared" ref="AB3:AB41" si="7">Y3-AA3</f>
        <v>0.41734182400000003</v>
      </c>
      <c r="AC3" t="str">
        <f>IF(OR(Y3&gt;1.69,Y3&lt;0.15),"Outlier","No")</f>
        <v>Outlier</v>
      </c>
      <c r="AD3"/>
      <c r="AE3"/>
    </row>
    <row r="4" spans="1:31" x14ac:dyDescent="0.25">
      <c r="A4" s="3" t="s">
        <v>12</v>
      </c>
      <c r="B4" s="5">
        <v>353.33333333333297</v>
      </c>
      <c r="C4" s="5">
        <v>573.33333333333303</v>
      </c>
      <c r="D4" s="5">
        <v>492.444444444444</v>
      </c>
      <c r="E4" s="5">
        <v>881.22222222222194</v>
      </c>
      <c r="F4" s="5">
        <v>2212.1111111111099</v>
      </c>
      <c r="G4" s="5">
        <v>3014.7777777777801</v>
      </c>
      <c r="H4" s="5">
        <v>3240.6666666666702</v>
      </c>
      <c r="I4" s="5">
        <v>1476.7777777777801</v>
      </c>
      <c r="J4" s="5">
        <v>797.555555555556</v>
      </c>
      <c r="K4" s="5">
        <f t="shared" si="3"/>
        <v>3.53333333333333E-2</v>
      </c>
      <c r="L4" s="5">
        <f t="shared" si="0"/>
        <v>5.7333333333333306E-2</v>
      </c>
      <c r="M4" s="5">
        <f t="shared" si="0"/>
        <v>4.9244444444444403E-2</v>
      </c>
      <c r="N4" s="5">
        <f t="shared" si="0"/>
        <v>8.8122222222222199E-2</v>
      </c>
      <c r="O4" s="5">
        <f t="shared" si="0"/>
        <v>0.221211111111111</v>
      </c>
      <c r="P4" s="5">
        <f t="shared" si="0"/>
        <v>0.30147777777777801</v>
      </c>
      <c r="Q4" s="5">
        <f t="shared" si="0"/>
        <v>0.324066666666667</v>
      </c>
      <c r="R4" s="5">
        <f t="shared" si="0"/>
        <v>0.14767777777777802</v>
      </c>
      <c r="S4" s="5">
        <f t="shared" si="0"/>
        <v>7.9755555555555593E-2</v>
      </c>
      <c r="T4" s="9">
        <f t="shared" si="1"/>
        <v>0.73617477230787576</v>
      </c>
      <c r="U4" s="9">
        <f t="shared" si="4"/>
        <v>0.43024425287356316</v>
      </c>
      <c r="V4" s="9">
        <f t="shared" si="5"/>
        <v>-0.44068072191209234</v>
      </c>
      <c r="W4" s="3">
        <v>0.625</v>
      </c>
      <c r="X4" s="4">
        <v>0.66220833300000004</v>
      </c>
      <c r="Y4" s="4">
        <f t="shared" si="2"/>
        <v>1.0595333328000001</v>
      </c>
      <c r="Z4" s="4">
        <f t="shared" si="6"/>
        <v>5.7828559109106267E-2</v>
      </c>
      <c r="AA4" s="4">
        <f t="shared" ref="AA4:AA41" si="8">1.9089*Y4-0.5299</f>
        <v>1.4926431789819201</v>
      </c>
      <c r="AB4" s="4">
        <f t="shared" si="7"/>
        <v>-0.43310984618192006</v>
      </c>
      <c r="AC4" t="str">
        <f t="shared" ref="AC4:AC41" si="9">IF(OR(Y4&gt;1.69,Y4&lt;0.15),"Outlier","No")</f>
        <v>No</v>
      </c>
      <c r="AD4"/>
      <c r="AE4"/>
    </row>
    <row r="5" spans="1:31" x14ac:dyDescent="0.25">
      <c r="A5" s="3" t="s">
        <v>13</v>
      </c>
      <c r="B5" s="5">
        <v>281.555555555556</v>
      </c>
      <c r="C5" s="5">
        <v>475.555555555556</v>
      </c>
      <c r="D5" s="5">
        <v>324.66666666666703</v>
      </c>
      <c r="E5" s="5">
        <v>737.77777777777806</v>
      </c>
      <c r="F5" s="5">
        <v>2388.2222222222199</v>
      </c>
      <c r="G5" s="5">
        <v>3296.1111111111099</v>
      </c>
      <c r="H5" s="5">
        <v>3522.1111111111099</v>
      </c>
      <c r="I5" s="5">
        <v>1347.8888888888901</v>
      </c>
      <c r="J5" s="5">
        <v>664</v>
      </c>
      <c r="K5" s="5">
        <f t="shared" si="3"/>
        <v>2.81555555555556E-2</v>
      </c>
      <c r="L5" s="5">
        <f t="shared" si="0"/>
        <v>4.7555555555555601E-2</v>
      </c>
      <c r="M5" s="5">
        <f t="shared" si="0"/>
        <v>3.2466666666666699E-2</v>
      </c>
      <c r="N5" s="5">
        <f t="shared" si="0"/>
        <v>7.3777777777777803E-2</v>
      </c>
      <c r="O5" s="5">
        <f t="shared" si="0"/>
        <v>0.23882222222222199</v>
      </c>
      <c r="P5" s="5">
        <f t="shared" si="0"/>
        <v>0.32961111111111102</v>
      </c>
      <c r="Q5" s="5">
        <f t="shared" si="0"/>
        <v>0.35221111111111097</v>
      </c>
      <c r="R5" s="5">
        <f t="shared" si="0"/>
        <v>0.13478888888888901</v>
      </c>
      <c r="S5" s="5">
        <f t="shared" si="0"/>
        <v>6.6400000000000001E-2</v>
      </c>
      <c r="T5" s="9">
        <f t="shared" si="1"/>
        <v>0.83120071632823989</v>
      </c>
      <c r="U5" s="9">
        <f t="shared" si="4"/>
        <v>0.52797327077557366</v>
      </c>
      <c r="V5" s="9">
        <f t="shared" si="5"/>
        <v>-0.47839863506184876</v>
      </c>
      <c r="W5" s="3">
        <v>0.625</v>
      </c>
      <c r="X5" s="4">
        <v>0.84926666699999998</v>
      </c>
      <c r="Y5" s="4">
        <f t="shared" si="2"/>
        <v>1.3588266672</v>
      </c>
      <c r="Z5" s="4">
        <f t="shared" si="6"/>
        <v>0.30662158266367079</v>
      </c>
      <c r="AA5" s="4">
        <f t="shared" si="8"/>
        <v>2.0639642250180801</v>
      </c>
      <c r="AB5" s="4">
        <f t="shared" si="7"/>
        <v>-0.70513755781808007</v>
      </c>
      <c r="AC5" t="str">
        <f t="shared" si="9"/>
        <v>No</v>
      </c>
      <c r="AD5"/>
      <c r="AE5"/>
    </row>
    <row r="6" spans="1:31" x14ac:dyDescent="0.25">
      <c r="A6" s="3" t="s">
        <v>14</v>
      </c>
      <c r="B6" s="5">
        <v>323.33333333333297</v>
      </c>
      <c r="C6" s="5">
        <v>525.555555555556</v>
      </c>
      <c r="D6" s="5">
        <v>379.11111111111097</v>
      </c>
      <c r="E6" s="5">
        <v>789.444444444444</v>
      </c>
      <c r="F6" s="5">
        <v>2444.8888888888901</v>
      </c>
      <c r="G6" s="5">
        <v>3352.2222222222199</v>
      </c>
      <c r="H6" s="5">
        <v>3495.4444444444398</v>
      </c>
      <c r="I6" s="5">
        <v>1423.55555555556</v>
      </c>
      <c r="J6" s="5">
        <v>742.77777777777806</v>
      </c>
      <c r="K6" s="5">
        <f t="shared" si="3"/>
        <v>3.2333333333333297E-2</v>
      </c>
      <c r="L6" s="5">
        <f t="shared" si="0"/>
        <v>5.2555555555555598E-2</v>
      </c>
      <c r="M6" s="5">
        <f t="shared" si="0"/>
        <v>3.7911111111111097E-2</v>
      </c>
      <c r="N6" s="5">
        <f t="shared" si="0"/>
        <v>7.89444444444444E-2</v>
      </c>
      <c r="O6" s="5">
        <f t="shared" si="0"/>
        <v>0.24448888888888901</v>
      </c>
      <c r="P6" s="5">
        <f t="shared" si="0"/>
        <v>0.33522222222222198</v>
      </c>
      <c r="Q6" s="5">
        <f t="shared" si="0"/>
        <v>0.34954444444444399</v>
      </c>
      <c r="R6" s="5">
        <f t="shared" si="0"/>
        <v>0.14235555555555598</v>
      </c>
      <c r="S6" s="5">
        <f t="shared" si="0"/>
        <v>7.4277777777777804E-2</v>
      </c>
      <c r="T6" s="9">
        <f t="shared" si="1"/>
        <v>0.80430730406354822</v>
      </c>
      <c r="U6" s="9">
        <f t="shared" si="4"/>
        <v>0.51183482771651423</v>
      </c>
      <c r="V6" s="9">
        <f t="shared" si="5"/>
        <v>-0.46072283662068259</v>
      </c>
      <c r="W6" s="3">
        <v>0.625</v>
      </c>
      <c r="X6" s="4">
        <v>0.65265833299999998</v>
      </c>
      <c r="Y6" s="4">
        <f t="shared" si="2"/>
        <v>1.0442533327999999</v>
      </c>
      <c r="Z6" s="4">
        <f t="shared" si="6"/>
        <v>4.3302115962953698E-2</v>
      </c>
      <c r="AA6" s="4">
        <f t="shared" si="8"/>
        <v>1.4634751869819198</v>
      </c>
      <c r="AB6" s="4">
        <f t="shared" si="7"/>
        <v>-0.41922185418191993</v>
      </c>
      <c r="AC6" t="str">
        <f t="shared" si="9"/>
        <v>No</v>
      </c>
      <c r="AD6"/>
      <c r="AE6"/>
    </row>
    <row r="7" spans="1:31" x14ac:dyDescent="0.25">
      <c r="A7" s="3" t="s">
        <v>15</v>
      </c>
      <c r="B7" s="5">
        <v>620.11111111111097</v>
      </c>
      <c r="C7" s="5">
        <v>913.444444444444</v>
      </c>
      <c r="D7" s="5">
        <v>1196.7777777777801</v>
      </c>
      <c r="E7" s="5">
        <v>1657.44444444444</v>
      </c>
      <c r="F7" s="5">
        <v>2387.1111111111099</v>
      </c>
      <c r="G7" s="5">
        <v>2831.3333333333298</v>
      </c>
      <c r="H7" s="5">
        <v>3289.3333333333298</v>
      </c>
      <c r="I7" s="5">
        <v>2332.1111111111099</v>
      </c>
      <c r="J7" s="5">
        <v>1424.1111111111099</v>
      </c>
      <c r="K7" s="5">
        <f t="shared" si="3"/>
        <v>6.20111111111111E-2</v>
      </c>
      <c r="L7" s="5">
        <f t="shared" si="0"/>
        <v>9.1344444444444395E-2</v>
      </c>
      <c r="M7" s="5">
        <f t="shared" si="0"/>
        <v>0.11967777777777801</v>
      </c>
      <c r="N7" s="5">
        <f t="shared" si="0"/>
        <v>0.165744444444444</v>
      </c>
      <c r="O7" s="5">
        <f t="shared" si="0"/>
        <v>0.23871111111111099</v>
      </c>
      <c r="P7" s="5">
        <f t="shared" si="0"/>
        <v>0.28313333333333296</v>
      </c>
      <c r="Q7" s="5">
        <f t="shared" si="0"/>
        <v>0.32893333333333297</v>
      </c>
      <c r="R7" s="5">
        <f t="shared" si="0"/>
        <v>0.23321111111111101</v>
      </c>
      <c r="S7" s="5">
        <f t="shared" si="0"/>
        <v>0.14241111111111099</v>
      </c>
      <c r="T7" s="9">
        <f t="shared" si="1"/>
        <v>0.46645201238389977</v>
      </c>
      <c r="U7" s="9">
        <f t="shared" si="4"/>
        <v>0.18040713167220784</v>
      </c>
      <c r="V7" s="9">
        <f t="shared" si="5"/>
        <v>-0.43711057856898328</v>
      </c>
      <c r="W7" s="3">
        <v>0.625</v>
      </c>
      <c r="X7" s="4">
        <v>0.26719166700000002</v>
      </c>
      <c r="Y7" s="19">
        <f t="shared" si="2"/>
        <v>0.42750666720000002</v>
      </c>
      <c r="Z7" s="4">
        <f t="shared" si="6"/>
        <v>-0.84978539493746141</v>
      </c>
      <c r="AA7" s="4">
        <f t="shared" si="8"/>
        <v>0.28616747701807999</v>
      </c>
      <c r="AB7" s="19">
        <f t="shared" si="7"/>
        <v>0.14133919018192004</v>
      </c>
      <c r="AC7" t="str">
        <f t="shared" si="9"/>
        <v>No</v>
      </c>
      <c r="AD7"/>
      <c r="AE7"/>
    </row>
    <row r="8" spans="1:31" x14ac:dyDescent="0.25">
      <c r="A8" s="3" t="s">
        <v>16</v>
      </c>
      <c r="B8" s="5">
        <v>359.88888888888903</v>
      </c>
      <c r="C8" s="5">
        <v>598.11111111111097</v>
      </c>
      <c r="D8" s="5">
        <v>464.33333333333297</v>
      </c>
      <c r="E8" s="5">
        <v>963.555555555556</v>
      </c>
      <c r="F8" s="5">
        <v>2495</v>
      </c>
      <c r="G8" s="5">
        <v>3280.6666666666702</v>
      </c>
      <c r="H8" s="5">
        <v>3470.7777777777801</v>
      </c>
      <c r="I8" s="5">
        <v>1490.44444444444</v>
      </c>
      <c r="J8" s="5">
        <v>790.555555555556</v>
      </c>
      <c r="K8" s="5">
        <f t="shared" si="3"/>
        <v>3.5988888888888904E-2</v>
      </c>
      <c r="L8" s="5">
        <f t="shared" si="0"/>
        <v>5.98111111111111E-2</v>
      </c>
      <c r="M8" s="5">
        <f t="shared" si="0"/>
        <v>4.6433333333333299E-2</v>
      </c>
      <c r="N8" s="5">
        <f t="shared" si="0"/>
        <v>9.6355555555555597E-2</v>
      </c>
      <c r="O8" s="5">
        <f t="shared" si="0"/>
        <v>0.2495</v>
      </c>
      <c r="P8" s="5">
        <f t="shared" si="0"/>
        <v>0.32806666666666701</v>
      </c>
      <c r="Q8" s="5">
        <f t="shared" si="0"/>
        <v>0.34707777777777798</v>
      </c>
      <c r="R8" s="5">
        <f t="shared" si="0"/>
        <v>0.14904444444444401</v>
      </c>
      <c r="S8" s="5">
        <f t="shared" si="0"/>
        <v>7.9055555555555601E-2</v>
      </c>
      <c r="T8" s="9">
        <f t="shared" si="1"/>
        <v>0.76400496950530872</v>
      </c>
      <c r="U8" s="9">
        <f t="shared" si="4"/>
        <v>0.44279885629839033</v>
      </c>
      <c r="V8" s="9">
        <f t="shared" si="5"/>
        <v>-0.42724902910038731</v>
      </c>
      <c r="W8" s="3">
        <v>0.625</v>
      </c>
      <c r="X8" s="4">
        <v>0.50719166699999996</v>
      </c>
      <c r="Y8" s="4">
        <f t="shared" si="2"/>
        <v>0.81150666719999998</v>
      </c>
      <c r="Z8" s="4">
        <f t="shared" si="6"/>
        <v>-0.20886267616475349</v>
      </c>
      <c r="AA8" s="4">
        <f t="shared" si="8"/>
        <v>1.0191850770180799</v>
      </c>
      <c r="AB8" s="4">
        <f t="shared" si="7"/>
        <v>-0.20767840981807995</v>
      </c>
      <c r="AC8" t="str">
        <f t="shared" si="9"/>
        <v>No</v>
      </c>
      <c r="AD8"/>
      <c r="AE8"/>
    </row>
    <row r="9" spans="1:31" x14ac:dyDescent="0.25">
      <c r="A9" s="3" t="s">
        <v>17</v>
      </c>
      <c r="B9" s="5">
        <v>404.222222222222</v>
      </c>
      <c r="C9" s="5">
        <v>653</v>
      </c>
      <c r="D9" s="5">
        <v>531.11111111111097</v>
      </c>
      <c r="E9" s="5">
        <v>990.77777777777806</v>
      </c>
      <c r="F9" s="5">
        <v>2212.7777777777801</v>
      </c>
      <c r="G9" s="5">
        <v>2709.4444444444398</v>
      </c>
      <c r="H9" s="5">
        <v>2835.4444444444398</v>
      </c>
      <c r="I9" s="5">
        <v>1447</v>
      </c>
      <c r="J9" s="5">
        <v>842.33333333333303</v>
      </c>
      <c r="K9" s="5">
        <f t="shared" si="3"/>
        <v>4.04222222222222E-2</v>
      </c>
      <c r="L9" s="5">
        <f t="shared" si="0"/>
        <v>6.5299999999999997E-2</v>
      </c>
      <c r="M9" s="5">
        <f t="shared" si="0"/>
        <v>5.3111111111111095E-2</v>
      </c>
      <c r="N9" s="5">
        <f t="shared" si="0"/>
        <v>9.9077777777777806E-2</v>
      </c>
      <c r="O9" s="5">
        <f t="shared" si="0"/>
        <v>0.22127777777777802</v>
      </c>
      <c r="P9" s="5">
        <f t="shared" si="0"/>
        <v>0.27094444444444399</v>
      </c>
      <c r="Q9" s="5">
        <f t="shared" si="0"/>
        <v>0.28354444444444399</v>
      </c>
      <c r="R9" s="5">
        <f t="shared" si="0"/>
        <v>0.1447</v>
      </c>
      <c r="S9" s="5">
        <f t="shared" si="0"/>
        <v>8.4233333333333299E-2</v>
      </c>
      <c r="T9" s="9">
        <f t="shared" si="1"/>
        <v>0.68447803557873155</v>
      </c>
      <c r="U9" s="9">
        <f t="shared" si="4"/>
        <v>0.3814511653718094</v>
      </c>
      <c r="V9" s="9">
        <f t="shared" si="5"/>
        <v>-0.3780952380952381</v>
      </c>
      <c r="W9" s="3">
        <v>0.625</v>
      </c>
      <c r="X9" s="4">
        <v>0.49228333299999999</v>
      </c>
      <c r="Y9" s="4">
        <f t="shared" si="2"/>
        <v>0.78765333279999994</v>
      </c>
      <c r="Z9" s="4">
        <f t="shared" si="6"/>
        <v>-0.23869721891809292</v>
      </c>
      <c r="AA9" s="4">
        <f t="shared" si="8"/>
        <v>0.97365144698191997</v>
      </c>
      <c r="AB9" s="4">
        <f t="shared" si="7"/>
        <v>-0.18599811418192003</v>
      </c>
      <c r="AC9" t="str">
        <f t="shared" si="9"/>
        <v>No</v>
      </c>
      <c r="AD9"/>
      <c r="AE9"/>
    </row>
    <row r="10" spans="1:31" x14ac:dyDescent="0.25">
      <c r="A10" s="3" t="s">
        <v>18</v>
      </c>
      <c r="B10" s="5">
        <v>504.555555555556</v>
      </c>
      <c r="C10" s="5">
        <v>804.88888888888903</v>
      </c>
      <c r="D10" s="5">
        <v>718.66666666666697</v>
      </c>
      <c r="E10" s="5">
        <v>1244.1111111111099</v>
      </c>
      <c r="F10" s="5">
        <v>2311.8888888888901</v>
      </c>
      <c r="G10" s="5">
        <v>2726.3333333333298</v>
      </c>
      <c r="H10" s="5">
        <v>2888.8888888888901</v>
      </c>
      <c r="I10" s="5">
        <v>1935.3333333333301</v>
      </c>
      <c r="J10" s="5">
        <v>1266.2222222222199</v>
      </c>
      <c r="K10" s="5">
        <f t="shared" si="3"/>
        <v>5.0455555555555601E-2</v>
      </c>
      <c r="L10" s="5">
        <f t="shared" si="0"/>
        <v>8.0488888888888901E-2</v>
      </c>
      <c r="M10" s="5">
        <f t="shared" si="0"/>
        <v>7.1866666666666704E-2</v>
      </c>
      <c r="N10" s="5">
        <f t="shared" si="0"/>
        <v>0.124411111111111</v>
      </c>
      <c r="O10" s="5">
        <f t="shared" si="0"/>
        <v>0.231188888888889</v>
      </c>
      <c r="P10" s="5">
        <f t="shared" si="0"/>
        <v>0.27263333333333301</v>
      </c>
      <c r="Q10" s="5">
        <f t="shared" si="0"/>
        <v>0.28888888888888903</v>
      </c>
      <c r="R10" s="5">
        <f t="shared" si="0"/>
        <v>0.193533333333333</v>
      </c>
      <c r="S10" s="5">
        <f t="shared" si="0"/>
        <v>0.126622222222222</v>
      </c>
      <c r="T10" s="9">
        <f t="shared" si="1"/>
        <v>0.60157693729210304</v>
      </c>
      <c r="U10" s="9">
        <f t="shared" si="4"/>
        <v>0.30027496562929695</v>
      </c>
      <c r="V10" s="9">
        <f t="shared" si="5"/>
        <v>-0.41253750709593634</v>
      </c>
      <c r="W10" s="3">
        <v>0.625</v>
      </c>
      <c r="X10" s="4">
        <v>0.390916667</v>
      </c>
      <c r="Y10" s="4">
        <f t="shared" si="2"/>
        <v>0.62546666719999999</v>
      </c>
      <c r="Z10" s="4">
        <f t="shared" si="6"/>
        <v>-0.46925724034324712</v>
      </c>
      <c r="AA10" s="4">
        <f t="shared" si="8"/>
        <v>0.6640533210180799</v>
      </c>
      <c r="AB10" s="4">
        <f t="shared" si="7"/>
        <v>-3.8586653818079908E-2</v>
      </c>
      <c r="AC10" t="str">
        <f t="shared" si="9"/>
        <v>No</v>
      </c>
      <c r="AD10"/>
      <c r="AE10"/>
    </row>
    <row r="11" spans="1:31" x14ac:dyDescent="0.25">
      <c r="A11" s="3" t="s">
        <v>19</v>
      </c>
      <c r="B11" s="5">
        <v>316.555555555556</v>
      </c>
      <c r="C11" s="5">
        <v>550.88888888888903</v>
      </c>
      <c r="D11" s="5">
        <v>441.222222222222</v>
      </c>
      <c r="E11" s="5">
        <v>903.33333333333303</v>
      </c>
      <c r="F11" s="5">
        <v>2446.3333333333298</v>
      </c>
      <c r="G11" s="5">
        <v>3371.7777777777801</v>
      </c>
      <c r="H11" s="5">
        <v>3801</v>
      </c>
      <c r="I11" s="5">
        <v>1572.1111111111099</v>
      </c>
      <c r="J11" s="5">
        <v>769.33333333333303</v>
      </c>
      <c r="K11" s="5">
        <f t="shared" si="3"/>
        <v>3.1655555555555596E-2</v>
      </c>
      <c r="L11" s="5">
        <f t="shared" si="0"/>
        <v>5.5088888888888903E-2</v>
      </c>
      <c r="M11" s="5">
        <f t="shared" si="0"/>
        <v>4.4122222222222202E-2</v>
      </c>
      <c r="N11" s="5">
        <f t="shared" si="0"/>
        <v>9.0333333333333307E-2</v>
      </c>
      <c r="O11" s="5">
        <f t="shared" si="0"/>
        <v>0.24463333333333298</v>
      </c>
      <c r="P11" s="5">
        <f t="shared" si="0"/>
        <v>0.33717777777777802</v>
      </c>
      <c r="Q11" s="5">
        <f t="shared" si="0"/>
        <v>0.38009999999999999</v>
      </c>
      <c r="R11" s="5">
        <f t="shared" si="0"/>
        <v>0.157211111111111</v>
      </c>
      <c r="S11" s="5">
        <f t="shared" si="0"/>
        <v>7.6933333333333298E-2</v>
      </c>
      <c r="T11" s="9">
        <f t="shared" si="1"/>
        <v>0.79198533263488757</v>
      </c>
      <c r="U11" s="9">
        <f t="shared" si="4"/>
        <v>0.4606428500348288</v>
      </c>
      <c r="V11" s="9">
        <f t="shared" si="5"/>
        <v>-0.4810278955356671</v>
      </c>
      <c r="W11" s="3">
        <v>0.625</v>
      </c>
      <c r="X11" s="4">
        <v>0.63826666700000001</v>
      </c>
      <c r="Y11" s="4">
        <f t="shared" si="2"/>
        <v>1.0212266672000001</v>
      </c>
      <c r="Z11" s="4">
        <f t="shared" si="6"/>
        <v>2.1004519636090631E-2</v>
      </c>
      <c r="AA11" s="4">
        <f t="shared" si="8"/>
        <v>1.4195195850180802</v>
      </c>
      <c r="AB11" s="4">
        <f t="shared" si="7"/>
        <v>-0.39829291781808007</v>
      </c>
      <c r="AC11" t="str">
        <f t="shared" si="9"/>
        <v>No</v>
      </c>
      <c r="AD11"/>
      <c r="AE11"/>
    </row>
    <row r="12" spans="1:31" x14ac:dyDescent="0.25">
      <c r="A12" s="3" t="s">
        <v>20</v>
      </c>
      <c r="B12" s="5">
        <v>216.333333333333</v>
      </c>
      <c r="C12" s="5">
        <v>386.11111111111097</v>
      </c>
      <c r="D12" s="5">
        <v>230</v>
      </c>
      <c r="E12" s="5">
        <v>628.33333333333303</v>
      </c>
      <c r="F12" s="5">
        <v>2448.7777777777801</v>
      </c>
      <c r="G12" s="5">
        <v>3641</v>
      </c>
      <c r="H12" s="5">
        <v>4005.6666666666702</v>
      </c>
      <c r="I12" s="5">
        <v>1338.7777777777801</v>
      </c>
      <c r="J12" s="5">
        <v>599.33333333333303</v>
      </c>
      <c r="K12" s="5">
        <f t="shared" si="3"/>
        <v>2.16333333333333E-2</v>
      </c>
      <c r="L12" s="5">
        <f t="shared" si="0"/>
        <v>3.8611111111111096E-2</v>
      </c>
      <c r="M12" s="5">
        <f t="shared" si="0"/>
        <v>2.3E-2</v>
      </c>
      <c r="N12" s="5">
        <f t="shared" si="0"/>
        <v>6.2833333333333297E-2</v>
      </c>
      <c r="O12" s="5">
        <f t="shared" si="0"/>
        <v>0.244877777777778</v>
      </c>
      <c r="P12" s="5">
        <f t="shared" si="0"/>
        <v>0.36409999999999998</v>
      </c>
      <c r="Q12" s="5">
        <f t="shared" si="0"/>
        <v>0.40056666666666702</v>
      </c>
      <c r="R12" s="5">
        <f t="shared" si="0"/>
        <v>0.13387777777777801</v>
      </c>
      <c r="S12" s="5">
        <f t="shared" si="0"/>
        <v>5.9933333333333304E-2</v>
      </c>
      <c r="T12" s="9">
        <f t="shared" si="1"/>
        <v>0.89139844180373018</v>
      </c>
      <c r="U12" s="9">
        <f t="shared" si="4"/>
        <v>0.59160829060446363</v>
      </c>
      <c r="V12" s="9">
        <f t="shared" si="5"/>
        <v>-0.55230610667353852</v>
      </c>
      <c r="W12" s="3">
        <v>0.625</v>
      </c>
      <c r="X12" s="4">
        <v>0.68845833300000003</v>
      </c>
      <c r="Y12" s="4">
        <f t="shared" si="2"/>
        <v>1.1015333328000001</v>
      </c>
      <c r="Z12" s="4">
        <f t="shared" si="6"/>
        <v>9.6703148082470186E-2</v>
      </c>
      <c r="AA12" s="4">
        <f t="shared" si="8"/>
        <v>1.5728169789819204</v>
      </c>
      <c r="AB12" s="4">
        <f t="shared" si="7"/>
        <v>-0.47128364618192031</v>
      </c>
      <c r="AC12" t="str">
        <f t="shared" si="9"/>
        <v>No</v>
      </c>
      <c r="AD12"/>
      <c r="AE12"/>
    </row>
    <row r="13" spans="1:31" x14ac:dyDescent="0.25">
      <c r="A13" s="3" t="s">
        <v>21</v>
      </c>
      <c r="B13" s="5">
        <v>520.22222222222194</v>
      </c>
      <c r="C13" s="5">
        <v>781</v>
      </c>
      <c r="D13" s="5">
        <v>885.77777777777806</v>
      </c>
      <c r="E13" s="5">
        <v>1282.44444444444</v>
      </c>
      <c r="F13" s="5">
        <v>2001.7777777777801</v>
      </c>
      <c r="G13" s="5">
        <v>2356.7777777777801</v>
      </c>
      <c r="H13" s="5">
        <v>2632.8888888888901</v>
      </c>
      <c r="I13" s="5">
        <v>1845.3333333333301</v>
      </c>
      <c r="J13" s="5">
        <v>1199.55555555556</v>
      </c>
      <c r="K13" s="5">
        <f t="shared" si="3"/>
        <v>5.2022222222222192E-2</v>
      </c>
      <c r="L13" s="5">
        <f t="shared" si="0"/>
        <v>7.8100000000000003E-2</v>
      </c>
      <c r="M13" s="5">
        <f t="shared" si="0"/>
        <v>8.8577777777777811E-2</v>
      </c>
      <c r="N13" s="5">
        <f t="shared" si="0"/>
        <v>0.12824444444444399</v>
      </c>
      <c r="O13" s="5">
        <f t="shared" si="0"/>
        <v>0.20017777777777801</v>
      </c>
      <c r="P13" s="5">
        <f t="shared" si="0"/>
        <v>0.23567777777777801</v>
      </c>
      <c r="Q13" s="5">
        <f t="shared" si="0"/>
        <v>0.26328888888888902</v>
      </c>
      <c r="R13" s="5">
        <f t="shared" si="0"/>
        <v>0.18453333333333299</v>
      </c>
      <c r="S13" s="5">
        <f t="shared" si="0"/>
        <v>0.119955555555556</v>
      </c>
      <c r="T13" s="9">
        <f t="shared" si="1"/>
        <v>0.49652646204370349</v>
      </c>
      <c r="U13" s="9">
        <f t="shared" si="4"/>
        <v>0.21902699776710419</v>
      </c>
      <c r="V13" s="9">
        <f t="shared" si="5"/>
        <v>-0.40525447391800912</v>
      </c>
      <c r="W13" s="3">
        <v>0.625</v>
      </c>
      <c r="X13" s="4">
        <v>0.3901</v>
      </c>
      <c r="Y13" s="4">
        <f t="shared" si="2"/>
        <v>0.62416000000000005</v>
      </c>
      <c r="Z13" s="4">
        <f t="shared" si="6"/>
        <v>-0.47134853322379061</v>
      </c>
      <c r="AA13" s="4">
        <f t="shared" si="8"/>
        <v>0.661559024</v>
      </c>
      <c r="AB13" s="4">
        <f t="shared" si="7"/>
        <v>-3.7399023999999947E-2</v>
      </c>
      <c r="AC13" t="str">
        <f t="shared" si="9"/>
        <v>No</v>
      </c>
      <c r="AD13"/>
      <c r="AE13"/>
    </row>
    <row r="14" spans="1:31" x14ac:dyDescent="0.25">
      <c r="A14" s="3" t="s">
        <v>22</v>
      </c>
      <c r="B14" s="5">
        <v>398.88888888888903</v>
      </c>
      <c r="C14" s="5">
        <v>613</v>
      </c>
      <c r="D14" s="5">
        <v>654.33333333333303</v>
      </c>
      <c r="E14" s="5">
        <v>1038.3333333333301</v>
      </c>
      <c r="F14" s="5">
        <v>1959.44444444444</v>
      </c>
      <c r="G14" s="5">
        <v>2431.8888888888901</v>
      </c>
      <c r="H14" s="5">
        <v>2748</v>
      </c>
      <c r="I14" s="5">
        <v>1639.55555555556</v>
      </c>
      <c r="J14" s="5">
        <v>974</v>
      </c>
      <c r="K14" s="5">
        <f t="shared" si="3"/>
        <v>3.9888888888888904E-2</v>
      </c>
      <c r="L14" s="5">
        <f t="shared" si="0"/>
        <v>6.13E-2</v>
      </c>
      <c r="M14" s="5">
        <f t="shared" si="0"/>
        <v>6.5433333333333302E-2</v>
      </c>
      <c r="N14" s="5">
        <f t="shared" si="0"/>
        <v>0.10383333333333301</v>
      </c>
      <c r="O14" s="5">
        <f t="shared" si="0"/>
        <v>0.195944444444444</v>
      </c>
      <c r="P14" s="5">
        <f t="shared" si="0"/>
        <v>0.24318888888888901</v>
      </c>
      <c r="Q14" s="5">
        <f t="shared" si="0"/>
        <v>0.27479999999999999</v>
      </c>
      <c r="R14" s="5">
        <f t="shared" si="0"/>
        <v>0.16395555555555599</v>
      </c>
      <c r="S14" s="5">
        <f t="shared" si="0"/>
        <v>9.74E-2</v>
      </c>
      <c r="T14" s="9">
        <f t="shared" si="1"/>
        <v>0.61536200646615091</v>
      </c>
      <c r="U14" s="9">
        <f t="shared" si="4"/>
        <v>0.30726464047442587</v>
      </c>
      <c r="V14" s="9">
        <f t="shared" si="5"/>
        <v>-0.45572929512159138</v>
      </c>
      <c r="W14" s="3">
        <v>0.625</v>
      </c>
      <c r="X14" s="4">
        <v>0.54074999999999995</v>
      </c>
      <c r="Y14" s="4">
        <f t="shared" si="2"/>
        <v>0.86519999999999997</v>
      </c>
      <c r="Z14" s="4">
        <f t="shared" si="6"/>
        <v>-0.14479458490323338</v>
      </c>
      <c r="AA14" s="4">
        <f t="shared" si="8"/>
        <v>1.1216802799999999</v>
      </c>
      <c r="AB14" s="4">
        <f t="shared" si="7"/>
        <v>-0.25648027999999989</v>
      </c>
      <c r="AC14" t="str">
        <f t="shared" si="9"/>
        <v>No</v>
      </c>
      <c r="AD14"/>
      <c r="AE14"/>
    </row>
    <row r="15" spans="1:31" x14ac:dyDescent="0.25">
      <c r="A15" s="3" t="s">
        <v>23</v>
      </c>
      <c r="B15" s="5">
        <v>537.555555555556</v>
      </c>
      <c r="C15" s="5">
        <v>791.11111111111097</v>
      </c>
      <c r="D15" s="5">
        <v>809</v>
      </c>
      <c r="E15" s="5">
        <v>1199.6666666666699</v>
      </c>
      <c r="F15" s="5">
        <v>2057.3333333333298</v>
      </c>
      <c r="G15" s="5">
        <v>2434</v>
      </c>
      <c r="H15" s="5">
        <v>2630.1111111111099</v>
      </c>
      <c r="I15" s="5">
        <v>1872.2222222222199</v>
      </c>
      <c r="J15" s="5">
        <v>1214</v>
      </c>
      <c r="K15" s="5">
        <f t="shared" si="3"/>
        <v>5.3755555555555598E-2</v>
      </c>
      <c r="L15" s="5">
        <f t="shared" si="0"/>
        <v>7.911111111111109E-2</v>
      </c>
      <c r="M15" s="5">
        <f t="shared" si="0"/>
        <v>8.09E-2</v>
      </c>
      <c r="N15" s="5">
        <f t="shared" si="0"/>
        <v>0.119966666666667</v>
      </c>
      <c r="O15" s="5">
        <f t="shared" si="0"/>
        <v>0.20573333333333299</v>
      </c>
      <c r="P15" s="5">
        <f t="shared" si="0"/>
        <v>0.24340000000000001</v>
      </c>
      <c r="Q15" s="5">
        <f t="shared" si="0"/>
        <v>0.26301111111111097</v>
      </c>
      <c r="R15" s="5">
        <f t="shared" si="0"/>
        <v>0.18722222222222198</v>
      </c>
      <c r="S15" s="5">
        <f t="shared" si="0"/>
        <v>0.12139999999999999</v>
      </c>
      <c r="T15" s="9">
        <f t="shared" si="1"/>
        <v>0.52952959421039014</v>
      </c>
      <c r="U15" s="9">
        <f t="shared" si="4"/>
        <v>0.26333026302322993</v>
      </c>
      <c r="V15" s="9">
        <f t="shared" si="5"/>
        <v>-0.40592407175636169</v>
      </c>
      <c r="W15" s="3">
        <v>0.625</v>
      </c>
      <c r="X15" s="4">
        <v>0.30205833300000001</v>
      </c>
      <c r="Y15" s="19">
        <f t="shared" si="2"/>
        <v>0.48329333280000003</v>
      </c>
      <c r="Z15" s="4">
        <f t="shared" si="6"/>
        <v>-0.72713149538453947</v>
      </c>
      <c r="AA15" s="4">
        <f t="shared" si="8"/>
        <v>0.39265864298191999</v>
      </c>
      <c r="AB15" s="19">
        <f t="shared" si="7"/>
        <v>9.0634689818080039E-2</v>
      </c>
      <c r="AC15" t="str">
        <f t="shared" si="9"/>
        <v>No</v>
      </c>
      <c r="AD15"/>
      <c r="AE15"/>
    </row>
    <row r="16" spans="1:31" x14ac:dyDescent="0.25">
      <c r="A16" s="3" t="s">
        <v>24</v>
      </c>
      <c r="B16" s="5">
        <v>213</v>
      </c>
      <c r="C16" s="5">
        <v>435</v>
      </c>
      <c r="D16" s="5">
        <v>285.11111111111097</v>
      </c>
      <c r="E16" s="5">
        <v>735</v>
      </c>
      <c r="F16" s="5">
        <v>2496.7777777777801</v>
      </c>
      <c r="G16" s="5">
        <v>3521.3333333333298</v>
      </c>
      <c r="H16" s="5">
        <v>3901.8888888888901</v>
      </c>
      <c r="I16" s="5">
        <v>1432.3333333333301</v>
      </c>
      <c r="J16" s="5">
        <v>666.33333333333303</v>
      </c>
      <c r="K16" s="5">
        <f t="shared" si="3"/>
        <v>2.1299999999999999E-2</v>
      </c>
      <c r="L16" s="5">
        <f t="shared" si="0"/>
        <v>4.3499999999999997E-2</v>
      </c>
      <c r="M16" s="5">
        <f t="shared" si="0"/>
        <v>2.8511111111111098E-2</v>
      </c>
      <c r="N16" s="5">
        <f t="shared" si="0"/>
        <v>7.3499999999999996E-2</v>
      </c>
      <c r="O16" s="5">
        <f t="shared" si="0"/>
        <v>0.249677777777778</v>
      </c>
      <c r="P16" s="5">
        <f t="shared" si="0"/>
        <v>0.35213333333333297</v>
      </c>
      <c r="Q16" s="5">
        <f t="shared" si="0"/>
        <v>0.39018888888888903</v>
      </c>
      <c r="R16" s="5">
        <f t="shared" si="0"/>
        <v>0.14323333333333302</v>
      </c>
      <c r="S16" s="5">
        <f t="shared" si="0"/>
        <v>6.6633333333333308E-2</v>
      </c>
      <c r="T16" s="9">
        <f t="shared" si="1"/>
        <v>0.86381126768038652</v>
      </c>
      <c r="U16" s="9">
        <f t="shared" si="4"/>
        <v>0.54514199271127028</v>
      </c>
      <c r="V16" s="9">
        <f t="shared" si="5"/>
        <v>-0.53409496608354079</v>
      </c>
      <c r="W16" s="3">
        <v>0.625</v>
      </c>
      <c r="X16" s="4">
        <v>0.72438333300000002</v>
      </c>
      <c r="Y16" s="4">
        <f t="shared" si="2"/>
        <v>1.1590133328000001</v>
      </c>
      <c r="Z16" s="4">
        <f t="shared" si="6"/>
        <v>0.14756906800154246</v>
      </c>
      <c r="AA16" s="4">
        <f t="shared" si="8"/>
        <v>1.68254055098192</v>
      </c>
      <c r="AB16" s="4">
        <f t="shared" si="7"/>
        <v>-0.52352721818191994</v>
      </c>
      <c r="AC16" t="str">
        <f t="shared" si="9"/>
        <v>No</v>
      </c>
      <c r="AD16"/>
      <c r="AE16"/>
    </row>
    <row r="17" spans="1:31" x14ac:dyDescent="0.25">
      <c r="A17" s="3" t="s">
        <v>25</v>
      </c>
      <c r="B17" s="5">
        <v>295.66666666666703</v>
      </c>
      <c r="C17" s="5">
        <v>477.777777777778</v>
      </c>
      <c r="D17" s="5">
        <v>280</v>
      </c>
      <c r="E17" s="5">
        <v>726.88888888888903</v>
      </c>
      <c r="F17" s="5">
        <v>2814.1111111111099</v>
      </c>
      <c r="G17" s="5">
        <v>3973.1111111111099</v>
      </c>
      <c r="H17" s="5">
        <v>4220.5555555555602</v>
      </c>
      <c r="I17" s="5">
        <v>1506.2222222222199</v>
      </c>
      <c r="J17" s="5">
        <v>702.66666666666697</v>
      </c>
      <c r="K17" s="5">
        <f t="shared" si="3"/>
        <v>2.9566666666666703E-2</v>
      </c>
      <c r="L17" s="5">
        <f t="shared" si="0"/>
        <v>4.7777777777777801E-2</v>
      </c>
      <c r="M17" s="5">
        <f t="shared" si="0"/>
        <v>2.8000000000000001E-2</v>
      </c>
      <c r="N17" s="5">
        <f t="shared" si="0"/>
        <v>7.26888888888889E-2</v>
      </c>
      <c r="O17" s="5">
        <f t="shared" si="0"/>
        <v>0.281411111111111</v>
      </c>
      <c r="P17" s="5">
        <f t="shared" si="0"/>
        <v>0.397311111111111</v>
      </c>
      <c r="Q17" s="5">
        <f t="shared" si="0"/>
        <v>0.42205555555555602</v>
      </c>
      <c r="R17" s="5">
        <f t="shared" si="0"/>
        <v>0.15062222222222199</v>
      </c>
      <c r="S17" s="5">
        <f t="shared" si="0"/>
        <v>7.0266666666666699E-2</v>
      </c>
      <c r="T17" s="9">
        <f t="shared" si="1"/>
        <v>0.87557091717071966</v>
      </c>
      <c r="U17" s="9">
        <f t="shared" si="4"/>
        <v>0.58944428755216649</v>
      </c>
      <c r="V17" s="9">
        <f t="shared" si="5"/>
        <v>-0.51836917562723939</v>
      </c>
      <c r="W17" s="3">
        <v>0.625</v>
      </c>
      <c r="X17" s="4">
        <v>0.78915833300000005</v>
      </c>
      <c r="Y17" s="4">
        <f t="shared" si="2"/>
        <v>1.2626533328</v>
      </c>
      <c r="Z17" s="4">
        <f t="shared" si="6"/>
        <v>0.23321532651548676</v>
      </c>
      <c r="AA17" s="4">
        <f t="shared" si="8"/>
        <v>1.8803789469819199</v>
      </c>
      <c r="AB17" s="4">
        <f t="shared" si="7"/>
        <v>-0.61772561418191985</v>
      </c>
      <c r="AC17" t="str">
        <f t="shared" si="9"/>
        <v>No</v>
      </c>
      <c r="AD17"/>
      <c r="AE17"/>
    </row>
    <row r="18" spans="1:31" x14ac:dyDescent="0.25">
      <c r="A18" s="3" t="s">
        <v>26</v>
      </c>
      <c r="B18" s="5">
        <v>361.222222222222</v>
      </c>
      <c r="C18" s="5">
        <v>574.77777777777806</v>
      </c>
      <c r="D18" s="5">
        <v>412.222222222222</v>
      </c>
      <c r="E18" s="5">
        <v>851.555555555556</v>
      </c>
      <c r="F18" s="5">
        <v>2610.4444444444398</v>
      </c>
      <c r="G18" s="5">
        <v>3423.3333333333298</v>
      </c>
      <c r="H18" s="5">
        <v>3629.8888888888901</v>
      </c>
      <c r="I18" s="5">
        <v>1578.8888888888901</v>
      </c>
      <c r="J18" s="5">
        <v>862.88888888888903</v>
      </c>
      <c r="K18" s="5">
        <f t="shared" si="3"/>
        <v>3.6122222222222201E-2</v>
      </c>
      <c r="L18" s="5">
        <f t="shared" si="3"/>
        <v>5.7477777777777808E-2</v>
      </c>
      <c r="M18" s="5">
        <f t="shared" si="3"/>
        <v>4.1222222222222202E-2</v>
      </c>
      <c r="N18" s="5">
        <f t="shared" si="3"/>
        <v>8.5155555555555595E-2</v>
      </c>
      <c r="O18" s="5">
        <f t="shared" si="3"/>
        <v>0.26104444444444397</v>
      </c>
      <c r="P18" s="5">
        <f t="shared" si="3"/>
        <v>0.34233333333333299</v>
      </c>
      <c r="Q18" s="5">
        <f t="shared" si="3"/>
        <v>0.36298888888888903</v>
      </c>
      <c r="R18" s="5">
        <f t="shared" si="3"/>
        <v>0.157888888888889</v>
      </c>
      <c r="S18" s="5">
        <f t="shared" si="3"/>
        <v>8.6288888888888901E-2</v>
      </c>
      <c r="T18" s="9">
        <f t="shared" si="1"/>
        <v>0.79603617471618249</v>
      </c>
      <c r="U18" s="9">
        <f t="shared" si="4"/>
        <v>0.50805571602798549</v>
      </c>
      <c r="V18" s="9">
        <f t="shared" si="5"/>
        <v>-0.46623329721921275</v>
      </c>
      <c r="W18" s="3">
        <v>0.625</v>
      </c>
      <c r="X18" s="4">
        <v>0.64827500000000005</v>
      </c>
      <c r="Y18" s="4">
        <f t="shared" si="2"/>
        <v>1.0372400000000002</v>
      </c>
      <c r="Z18" s="4">
        <f t="shared" si="6"/>
        <v>3.6563339307046992E-2</v>
      </c>
      <c r="AA18" s="4">
        <f t="shared" si="8"/>
        <v>1.4500874360000002</v>
      </c>
      <c r="AB18" s="4">
        <f t="shared" si="7"/>
        <v>-0.41284743600000007</v>
      </c>
      <c r="AC18" t="str">
        <f t="shared" si="9"/>
        <v>No</v>
      </c>
      <c r="AD18"/>
      <c r="AE18"/>
    </row>
    <row r="19" spans="1:31" x14ac:dyDescent="0.25">
      <c r="A19" s="3" t="s">
        <v>27</v>
      </c>
      <c r="B19" s="5">
        <v>357.66666666666703</v>
      </c>
      <c r="C19" s="5">
        <v>599.555555555556</v>
      </c>
      <c r="D19" s="5">
        <v>541.88888888888903</v>
      </c>
      <c r="E19" s="5">
        <v>1016.55555555556</v>
      </c>
      <c r="F19" s="5">
        <v>2529.3333333333298</v>
      </c>
      <c r="G19" s="5">
        <v>3263.1111111111099</v>
      </c>
      <c r="H19" s="5">
        <v>3532</v>
      </c>
      <c r="I19" s="5">
        <v>1526.55555555556</v>
      </c>
      <c r="J19" s="5">
        <v>839.22222222222194</v>
      </c>
      <c r="K19" s="5">
        <f t="shared" si="3"/>
        <v>3.5766666666666704E-2</v>
      </c>
      <c r="L19" s="5">
        <f t="shared" si="3"/>
        <v>5.9955555555555602E-2</v>
      </c>
      <c r="M19" s="5">
        <f t="shared" si="3"/>
        <v>5.4188888888888904E-2</v>
      </c>
      <c r="N19" s="5">
        <f t="shared" si="3"/>
        <v>0.101655555555556</v>
      </c>
      <c r="O19" s="5">
        <f t="shared" si="3"/>
        <v>0.25293333333333301</v>
      </c>
      <c r="P19" s="5">
        <f t="shared" si="3"/>
        <v>0.326311111111111</v>
      </c>
      <c r="Q19" s="5">
        <f t="shared" si="3"/>
        <v>0.35320000000000001</v>
      </c>
      <c r="R19" s="5">
        <f t="shared" si="3"/>
        <v>0.15265555555555599</v>
      </c>
      <c r="S19" s="5">
        <f t="shared" si="3"/>
        <v>8.392222222222219E-2</v>
      </c>
      <c r="T19" s="9">
        <f t="shared" si="1"/>
        <v>0.73396972589663168</v>
      </c>
      <c r="U19" s="9">
        <f t="shared" si="4"/>
        <v>0.42662864663303124</v>
      </c>
      <c r="V19" s="9">
        <f t="shared" si="5"/>
        <v>-0.43600731643585139</v>
      </c>
      <c r="W19" s="3">
        <v>0.625</v>
      </c>
      <c r="X19" s="4">
        <v>0.51176666699999995</v>
      </c>
      <c r="Y19" s="4">
        <f t="shared" si="2"/>
        <v>0.81882666719999997</v>
      </c>
      <c r="Z19" s="4">
        <f t="shared" si="6"/>
        <v>-0.19988285708831938</v>
      </c>
      <c r="AA19" s="4">
        <f t="shared" si="8"/>
        <v>1.03315822501808</v>
      </c>
      <c r="AB19" s="4">
        <f t="shared" si="7"/>
        <v>-0.21433155781808</v>
      </c>
      <c r="AC19" t="str">
        <f t="shared" si="9"/>
        <v>No</v>
      </c>
      <c r="AD19"/>
      <c r="AE19"/>
    </row>
    <row r="20" spans="1:31" x14ac:dyDescent="0.25">
      <c r="A20" s="3" t="s">
        <v>28</v>
      </c>
      <c r="B20" s="5">
        <v>347.444444444444</v>
      </c>
      <c r="C20" s="5">
        <v>589.33333333333303</v>
      </c>
      <c r="D20" s="5">
        <v>481.555555555556</v>
      </c>
      <c r="E20" s="5">
        <v>977.77777777777806</v>
      </c>
      <c r="F20" s="5">
        <v>2782.4444444444398</v>
      </c>
      <c r="G20" s="5">
        <v>3701.8888888888901</v>
      </c>
      <c r="H20" s="5">
        <v>3977.8888888888901</v>
      </c>
      <c r="I20" s="5">
        <v>1522.6666666666699</v>
      </c>
      <c r="J20" s="5">
        <v>764.11111111111097</v>
      </c>
      <c r="K20" s="5">
        <f t="shared" si="3"/>
        <v>3.4744444444444397E-2</v>
      </c>
      <c r="L20" s="5">
        <f t="shared" si="3"/>
        <v>5.8933333333333303E-2</v>
      </c>
      <c r="M20" s="5">
        <f t="shared" si="3"/>
        <v>4.8155555555555597E-2</v>
      </c>
      <c r="N20" s="5">
        <f t="shared" si="3"/>
        <v>9.7777777777777811E-2</v>
      </c>
      <c r="O20" s="5">
        <f t="shared" si="3"/>
        <v>0.27824444444444396</v>
      </c>
      <c r="P20" s="5">
        <f t="shared" si="3"/>
        <v>0.37018888888888901</v>
      </c>
      <c r="Q20" s="5">
        <f t="shared" si="3"/>
        <v>0.39778888888888903</v>
      </c>
      <c r="R20" s="5">
        <f t="shared" si="3"/>
        <v>0.15226666666666699</v>
      </c>
      <c r="S20" s="5">
        <f t="shared" si="3"/>
        <v>7.6411111111111096E-2</v>
      </c>
      <c r="T20" s="9">
        <f t="shared" si="1"/>
        <v>0.78402890245421686</v>
      </c>
      <c r="U20" s="9">
        <f t="shared" si="4"/>
        <v>0.47993617398498833</v>
      </c>
      <c r="V20" s="9">
        <f t="shared" si="5"/>
        <v>-0.44191919191919293</v>
      </c>
      <c r="W20" s="3">
        <v>0.625</v>
      </c>
      <c r="X20" s="4">
        <v>0.53184166700000002</v>
      </c>
      <c r="Y20" s="4">
        <f t="shared" si="2"/>
        <v>0.85094666720000001</v>
      </c>
      <c r="Z20" s="4">
        <f t="shared" si="6"/>
        <v>-0.16140582311296134</v>
      </c>
      <c r="AA20" s="4">
        <f t="shared" si="8"/>
        <v>1.09447209301808</v>
      </c>
      <c r="AB20" s="4">
        <f t="shared" si="7"/>
        <v>-0.24352542581808001</v>
      </c>
      <c r="AC20" t="str">
        <f t="shared" si="9"/>
        <v>No</v>
      </c>
      <c r="AD20"/>
      <c r="AE20"/>
    </row>
    <row r="21" spans="1:31" x14ac:dyDescent="0.25">
      <c r="A21" s="3" t="s">
        <v>29</v>
      </c>
      <c r="B21" s="5">
        <v>354.555555555556</v>
      </c>
      <c r="C21" s="5">
        <v>589.77777777777806</v>
      </c>
      <c r="D21" s="5">
        <v>616.77777777777806</v>
      </c>
      <c r="E21" s="5">
        <v>1050.7777777777801</v>
      </c>
      <c r="F21" s="5">
        <v>2263.4444444444398</v>
      </c>
      <c r="G21" s="5">
        <v>2937.7777777777801</v>
      </c>
      <c r="H21" s="5">
        <v>3340.3333333333298</v>
      </c>
      <c r="I21" s="5">
        <v>1567.55555555556</v>
      </c>
      <c r="J21" s="5">
        <v>881</v>
      </c>
      <c r="K21" s="5">
        <f t="shared" si="3"/>
        <v>3.5455555555555601E-2</v>
      </c>
      <c r="L21" s="5">
        <f t="shared" si="3"/>
        <v>5.8977777777777803E-2</v>
      </c>
      <c r="M21" s="5">
        <f t="shared" si="3"/>
        <v>6.1677777777777804E-2</v>
      </c>
      <c r="N21" s="5">
        <f t="shared" si="3"/>
        <v>0.10507777777777801</v>
      </c>
      <c r="O21" s="5">
        <f t="shared" si="3"/>
        <v>0.22634444444444399</v>
      </c>
      <c r="P21" s="5">
        <f t="shared" si="3"/>
        <v>0.29377777777777803</v>
      </c>
      <c r="Q21" s="5">
        <f t="shared" si="3"/>
        <v>0.33403333333333296</v>
      </c>
      <c r="R21" s="5">
        <f t="shared" si="3"/>
        <v>0.15675555555555601</v>
      </c>
      <c r="S21" s="5">
        <f t="shared" si="3"/>
        <v>8.8099999999999998E-2</v>
      </c>
      <c r="T21" s="9">
        <f t="shared" si="1"/>
        <v>0.68826865839276641</v>
      </c>
      <c r="U21" s="9">
        <f t="shared" si="4"/>
        <v>0.36589781413436856</v>
      </c>
      <c r="V21" s="9">
        <f t="shared" si="5"/>
        <v>-0.45323444581788319</v>
      </c>
      <c r="W21" s="3">
        <v>0.625</v>
      </c>
      <c r="X21" s="4">
        <v>0.43288333299999998</v>
      </c>
      <c r="Y21" s="4">
        <f t="shared" si="2"/>
        <v>0.69261333279999993</v>
      </c>
      <c r="Z21" s="4">
        <f t="shared" si="6"/>
        <v>-0.36728339683814271</v>
      </c>
      <c r="AA21" s="4">
        <f t="shared" si="8"/>
        <v>0.79222959098191992</v>
      </c>
      <c r="AB21" s="4">
        <f t="shared" si="7"/>
        <v>-9.9616258181919992E-2</v>
      </c>
      <c r="AC21" t="str">
        <f t="shared" si="9"/>
        <v>No</v>
      </c>
      <c r="AD21"/>
      <c r="AE21"/>
    </row>
    <row r="22" spans="1:31" x14ac:dyDescent="0.25">
      <c r="A22" s="3" t="s">
        <v>30</v>
      </c>
      <c r="B22" s="5">
        <v>203.222222222222</v>
      </c>
      <c r="C22" s="5">
        <v>368.11111111111097</v>
      </c>
      <c r="D22" s="5">
        <v>261.444444444444</v>
      </c>
      <c r="E22" s="5">
        <v>637.22222222222194</v>
      </c>
      <c r="F22" s="5">
        <v>2170.3333333333298</v>
      </c>
      <c r="G22" s="5">
        <v>3186.8888888888901</v>
      </c>
      <c r="H22" s="5">
        <v>3604.4444444444398</v>
      </c>
      <c r="I22" s="5">
        <v>1190.8888888888901</v>
      </c>
      <c r="J22" s="5">
        <v>574.66666666666697</v>
      </c>
      <c r="K22" s="5">
        <f t="shared" si="3"/>
        <v>2.03222222222222E-2</v>
      </c>
      <c r="L22" s="5">
        <f t="shared" si="3"/>
        <v>3.68111111111111E-2</v>
      </c>
      <c r="M22" s="5">
        <f t="shared" si="3"/>
        <v>2.6144444444444401E-2</v>
      </c>
      <c r="N22" s="5">
        <f t="shared" si="3"/>
        <v>6.3722222222222194E-2</v>
      </c>
      <c r="O22" s="5">
        <f t="shared" si="3"/>
        <v>0.217033333333333</v>
      </c>
      <c r="P22" s="5">
        <f t="shared" si="3"/>
        <v>0.31868888888888902</v>
      </c>
      <c r="Q22" s="5">
        <f t="shared" si="3"/>
        <v>0.36044444444444396</v>
      </c>
      <c r="R22" s="5">
        <f t="shared" si="3"/>
        <v>0.11908888888888901</v>
      </c>
      <c r="S22" s="5">
        <f t="shared" si="3"/>
        <v>5.7466666666666694E-2</v>
      </c>
      <c r="T22" s="9">
        <f t="shared" si="1"/>
        <v>0.86474290805621823</v>
      </c>
      <c r="U22" s="9">
        <f t="shared" si="4"/>
        <v>0.54606617065062479</v>
      </c>
      <c r="V22" s="9">
        <f t="shared" si="5"/>
        <v>-0.52775996008837622</v>
      </c>
      <c r="W22" s="3">
        <v>0.625</v>
      </c>
      <c r="X22" s="4">
        <v>0.67715833299999995</v>
      </c>
      <c r="Y22" s="4">
        <f t="shared" si="2"/>
        <v>1.0834533328</v>
      </c>
      <c r="Z22" s="4">
        <f t="shared" si="6"/>
        <v>8.0153470277594258E-2</v>
      </c>
      <c r="AA22" s="4">
        <f t="shared" si="8"/>
        <v>1.5383040669819201</v>
      </c>
      <c r="AB22" s="4">
        <f t="shared" si="7"/>
        <v>-0.45485073418192012</v>
      </c>
      <c r="AC22" t="str">
        <f t="shared" si="9"/>
        <v>No</v>
      </c>
      <c r="AD22"/>
      <c r="AE22"/>
    </row>
    <row r="23" spans="1:31" x14ac:dyDescent="0.25">
      <c r="A23" s="3" t="s">
        <v>31</v>
      </c>
      <c r="B23" s="5">
        <v>204.666666666667</v>
      </c>
      <c r="C23" s="5">
        <v>373.88888888888903</v>
      </c>
      <c r="D23" s="5">
        <v>248.666666666667</v>
      </c>
      <c r="E23" s="5">
        <v>635.77777777777806</v>
      </c>
      <c r="F23" s="5">
        <v>2372</v>
      </c>
      <c r="G23" s="5">
        <v>3456.1111111111099</v>
      </c>
      <c r="H23" s="5">
        <v>3773.7777777777801</v>
      </c>
      <c r="I23" s="5">
        <v>1289.7777777777801</v>
      </c>
      <c r="J23" s="5">
        <v>621.33333333333303</v>
      </c>
      <c r="K23" s="5">
        <f t="shared" si="3"/>
        <v>2.0466666666666699E-2</v>
      </c>
      <c r="L23" s="5">
        <f t="shared" si="3"/>
        <v>3.7388888888888902E-2</v>
      </c>
      <c r="M23" s="5">
        <f t="shared" si="3"/>
        <v>2.48666666666667E-2</v>
      </c>
      <c r="N23" s="5">
        <f t="shared" si="3"/>
        <v>6.3577777777777802E-2</v>
      </c>
      <c r="O23" s="5">
        <f t="shared" si="3"/>
        <v>0.23719999999999999</v>
      </c>
      <c r="P23" s="5">
        <f t="shared" si="3"/>
        <v>0.34561111111111098</v>
      </c>
      <c r="Q23" s="5">
        <f t="shared" si="3"/>
        <v>0.37737777777777803</v>
      </c>
      <c r="R23" s="5">
        <f t="shared" si="3"/>
        <v>0.128977777777778</v>
      </c>
      <c r="S23" s="5">
        <f t="shared" si="3"/>
        <v>6.2133333333333304E-2</v>
      </c>
      <c r="T23" s="9">
        <f t="shared" si="1"/>
        <v>0.8763604220761283</v>
      </c>
      <c r="U23" s="9">
        <f t="shared" si="4"/>
        <v>0.57724418175101566</v>
      </c>
      <c r="V23" s="9">
        <f t="shared" si="5"/>
        <v>-0.55052427703199147</v>
      </c>
      <c r="W23" s="3">
        <v>0.625</v>
      </c>
      <c r="X23" s="4">
        <v>0.68789166700000004</v>
      </c>
      <c r="Y23" s="4">
        <f t="shared" si="2"/>
        <v>1.1006266672</v>
      </c>
      <c r="Z23" s="4">
        <f t="shared" si="6"/>
        <v>9.5879715042881911E-2</v>
      </c>
      <c r="AA23" s="4">
        <f t="shared" si="8"/>
        <v>1.5710862450180803</v>
      </c>
      <c r="AB23" s="4">
        <f t="shared" si="7"/>
        <v>-0.47045957781808023</v>
      </c>
      <c r="AC23" t="str">
        <f t="shared" si="9"/>
        <v>No</v>
      </c>
      <c r="AD23"/>
      <c r="AE23"/>
    </row>
    <row r="24" spans="1:31" x14ac:dyDescent="0.25">
      <c r="A24" s="3" t="s">
        <v>32</v>
      </c>
      <c r="B24" s="5">
        <v>206.888888888889</v>
      </c>
      <c r="C24" s="5">
        <v>374.444444444444</v>
      </c>
      <c r="D24" s="5">
        <v>248</v>
      </c>
      <c r="E24" s="5">
        <v>624.66666666666697</v>
      </c>
      <c r="F24" s="5">
        <v>2335.1111111111099</v>
      </c>
      <c r="G24" s="5">
        <v>3414.3333333333298</v>
      </c>
      <c r="H24" s="5">
        <v>3757.4444444444398</v>
      </c>
      <c r="I24" s="5">
        <v>1309.7777777777801</v>
      </c>
      <c r="J24" s="5">
        <v>634.77777777777806</v>
      </c>
      <c r="K24" s="5">
        <f t="shared" si="3"/>
        <v>2.0688888888888899E-2</v>
      </c>
      <c r="L24" s="5">
        <f t="shared" si="3"/>
        <v>3.7444444444444398E-2</v>
      </c>
      <c r="M24" s="5">
        <f t="shared" si="3"/>
        <v>2.4799999999999999E-2</v>
      </c>
      <c r="N24" s="5">
        <f t="shared" si="3"/>
        <v>6.2466666666666698E-2</v>
      </c>
      <c r="O24" s="5">
        <f t="shared" si="3"/>
        <v>0.233511111111111</v>
      </c>
      <c r="P24" s="5">
        <f t="shared" si="3"/>
        <v>0.34143333333333298</v>
      </c>
      <c r="Q24" s="5">
        <f t="shared" si="3"/>
        <v>0.37574444444444399</v>
      </c>
      <c r="R24" s="5">
        <f t="shared" si="3"/>
        <v>0.130977777777778</v>
      </c>
      <c r="S24" s="5">
        <f t="shared" si="3"/>
        <v>6.34777777777778E-2</v>
      </c>
      <c r="T24" s="9">
        <f t="shared" si="1"/>
        <v>0.87616854836472569</v>
      </c>
      <c r="U24" s="9">
        <f t="shared" si="4"/>
        <v>0.57789623845634031</v>
      </c>
      <c r="V24" s="9">
        <f t="shared" si="5"/>
        <v>-0.5553503100672923</v>
      </c>
      <c r="W24" s="3">
        <v>0.625</v>
      </c>
      <c r="X24" s="4">
        <v>0.61075000000000002</v>
      </c>
      <c r="Y24" s="4">
        <f t="shared" si="2"/>
        <v>0.97720000000000007</v>
      </c>
      <c r="Z24" s="4">
        <f t="shared" si="6"/>
        <v>-2.3063939598551578E-2</v>
      </c>
      <c r="AA24" s="4">
        <f t="shared" si="8"/>
        <v>1.3354770800000002</v>
      </c>
      <c r="AB24" s="4">
        <f t="shared" si="7"/>
        <v>-0.35827708000000014</v>
      </c>
      <c r="AC24" t="str">
        <f t="shared" si="9"/>
        <v>No</v>
      </c>
      <c r="AD24"/>
      <c r="AE24"/>
    </row>
    <row r="25" spans="1:31" x14ac:dyDescent="0.25">
      <c r="A25" s="3" t="s">
        <v>33</v>
      </c>
      <c r="B25" s="5">
        <v>329.88888888888903</v>
      </c>
      <c r="C25" s="5">
        <v>581.77777777777806</v>
      </c>
      <c r="D25" s="5">
        <v>487.555555555556</v>
      </c>
      <c r="E25" s="5">
        <v>928.555555555556</v>
      </c>
      <c r="F25" s="5">
        <v>1962.2222222222199</v>
      </c>
      <c r="G25" s="5">
        <v>2390.8888888888901</v>
      </c>
      <c r="H25" s="5">
        <v>2593.7777777777801</v>
      </c>
      <c r="I25" s="5">
        <v>1477.7777777777801</v>
      </c>
      <c r="J25" s="5">
        <v>894.444444444444</v>
      </c>
      <c r="K25" s="5">
        <f t="shared" si="3"/>
        <v>3.2988888888888901E-2</v>
      </c>
      <c r="L25" s="5">
        <f t="shared" si="3"/>
        <v>5.8177777777777807E-2</v>
      </c>
      <c r="M25" s="5">
        <f t="shared" si="3"/>
        <v>4.8755555555555601E-2</v>
      </c>
      <c r="N25" s="5">
        <f t="shared" si="3"/>
        <v>9.2855555555555594E-2</v>
      </c>
      <c r="O25" s="5">
        <f t="shared" si="3"/>
        <v>0.19622222222222199</v>
      </c>
      <c r="P25" s="5">
        <f t="shared" si="3"/>
        <v>0.23908888888888902</v>
      </c>
      <c r="Q25" s="5">
        <f t="shared" si="3"/>
        <v>0.25937777777777798</v>
      </c>
      <c r="R25" s="5">
        <f t="shared" si="3"/>
        <v>0.14777777777777801</v>
      </c>
      <c r="S25" s="5">
        <f t="shared" si="3"/>
        <v>8.9444444444444396E-2</v>
      </c>
      <c r="T25" s="9">
        <f t="shared" si="1"/>
        <v>0.68354247800375012</v>
      </c>
      <c r="U25" s="9">
        <f t="shared" si="4"/>
        <v>0.35757389399238887</v>
      </c>
      <c r="V25" s="9">
        <f t="shared" si="5"/>
        <v>-0.43504531722054429</v>
      </c>
      <c r="W25" s="3">
        <v>0.625</v>
      </c>
      <c r="X25" s="4">
        <v>0.42176666699999998</v>
      </c>
      <c r="Y25" s="4">
        <f t="shared" si="2"/>
        <v>0.67482666719999995</v>
      </c>
      <c r="Z25" s="4">
        <f t="shared" si="6"/>
        <v>-0.39329941041896688</v>
      </c>
      <c r="AA25" s="4">
        <f t="shared" si="8"/>
        <v>0.75827662501807991</v>
      </c>
      <c r="AB25" s="4">
        <f t="shared" si="7"/>
        <v>-8.3449957818079956E-2</v>
      </c>
      <c r="AC25" t="str">
        <f t="shared" si="9"/>
        <v>No</v>
      </c>
      <c r="AD25"/>
      <c r="AE25"/>
    </row>
    <row r="26" spans="1:31" x14ac:dyDescent="0.25">
      <c r="A26" s="3" t="s">
        <v>34</v>
      </c>
      <c r="B26" s="5">
        <v>335.66666666666703</v>
      </c>
      <c r="C26" s="5">
        <v>555.11111111111097</v>
      </c>
      <c r="D26" s="5">
        <v>526.22222222222194</v>
      </c>
      <c r="E26" s="5">
        <v>959.88888888888903</v>
      </c>
      <c r="F26" s="5">
        <v>2049.2222222222199</v>
      </c>
      <c r="G26" s="5">
        <v>2660.5555555555602</v>
      </c>
      <c r="H26" s="5">
        <v>3012.2222222222199</v>
      </c>
      <c r="I26" s="5">
        <v>1474.6666666666699</v>
      </c>
      <c r="J26" s="5">
        <v>888.22222222222194</v>
      </c>
      <c r="K26" s="5">
        <f t="shared" si="3"/>
        <v>3.3566666666666703E-2</v>
      </c>
      <c r="L26" s="5">
        <f t="shared" si="3"/>
        <v>5.5511111111111094E-2</v>
      </c>
      <c r="M26" s="5">
        <f t="shared" si="3"/>
        <v>5.2622222222222195E-2</v>
      </c>
      <c r="N26" s="5">
        <f t="shared" si="3"/>
        <v>9.5988888888888901E-2</v>
      </c>
      <c r="O26" s="5">
        <f t="shared" si="3"/>
        <v>0.20492222222222198</v>
      </c>
      <c r="P26" s="5">
        <f t="shared" si="3"/>
        <v>0.26605555555555604</v>
      </c>
      <c r="Q26" s="5">
        <f t="shared" si="3"/>
        <v>0.301222222222222</v>
      </c>
      <c r="R26" s="5">
        <f t="shared" si="3"/>
        <v>0.147466666666667</v>
      </c>
      <c r="S26" s="5">
        <f t="shared" si="3"/>
        <v>8.8822222222222191E-2</v>
      </c>
      <c r="T26" s="9">
        <f t="shared" si="1"/>
        <v>0.70256861144256733</v>
      </c>
      <c r="U26" s="9">
        <f t="shared" si="4"/>
        <v>0.36201166826674486</v>
      </c>
      <c r="V26" s="9">
        <f t="shared" si="5"/>
        <v>-0.45303262535581446</v>
      </c>
      <c r="W26" s="3">
        <v>0.625</v>
      </c>
      <c r="X26" s="4">
        <v>0.43209999999999998</v>
      </c>
      <c r="Y26" s="4">
        <f t="shared" si="2"/>
        <v>0.69135999999999997</v>
      </c>
      <c r="Z26" s="4">
        <f t="shared" si="6"/>
        <v>-0.36909460679851402</v>
      </c>
      <c r="AA26" s="4">
        <f t="shared" si="8"/>
        <v>0.78983710399999985</v>
      </c>
      <c r="AB26" s="4">
        <f t="shared" si="7"/>
        <v>-9.8477103999999871E-2</v>
      </c>
      <c r="AC26" t="str">
        <f t="shared" si="9"/>
        <v>No</v>
      </c>
      <c r="AD26"/>
      <c r="AE26"/>
    </row>
    <row r="27" spans="1:31" x14ac:dyDescent="0.25">
      <c r="A27" s="3" t="s">
        <v>35</v>
      </c>
      <c r="B27" s="5">
        <v>242</v>
      </c>
      <c r="C27" s="5">
        <v>399.777777777778</v>
      </c>
      <c r="D27" s="5">
        <v>333.555555555556</v>
      </c>
      <c r="E27" s="5">
        <v>671.444444444444</v>
      </c>
      <c r="F27" s="5">
        <v>1847.2222222222199</v>
      </c>
      <c r="G27" s="5">
        <v>2632.2222222222199</v>
      </c>
      <c r="H27" s="5">
        <v>3045.7777777777801</v>
      </c>
      <c r="I27" s="5">
        <v>1232.3333333333301</v>
      </c>
      <c r="J27" s="5">
        <v>637.22222222222194</v>
      </c>
      <c r="K27" s="5">
        <f t="shared" si="3"/>
        <v>2.4199999999999999E-2</v>
      </c>
      <c r="L27" s="5">
        <f t="shared" si="3"/>
        <v>3.99777777777778E-2</v>
      </c>
      <c r="M27" s="5">
        <f t="shared" si="3"/>
        <v>3.3355555555555597E-2</v>
      </c>
      <c r="N27" s="5">
        <f t="shared" si="3"/>
        <v>6.7144444444444396E-2</v>
      </c>
      <c r="O27" s="5">
        <f t="shared" si="3"/>
        <v>0.18472222222222198</v>
      </c>
      <c r="P27" s="5">
        <f t="shared" si="3"/>
        <v>0.26322222222222197</v>
      </c>
      <c r="Q27" s="5">
        <f t="shared" si="3"/>
        <v>0.304577777777778</v>
      </c>
      <c r="R27" s="5">
        <f t="shared" si="3"/>
        <v>0.123233333333333</v>
      </c>
      <c r="S27" s="5">
        <f t="shared" si="3"/>
        <v>6.3722222222222194E-2</v>
      </c>
      <c r="T27" s="9">
        <f t="shared" si="1"/>
        <v>0.80259091207996314</v>
      </c>
      <c r="U27" s="9">
        <f t="shared" si="4"/>
        <v>0.46682548085406722</v>
      </c>
      <c r="V27" s="9">
        <f t="shared" si="5"/>
        <v>-0.51010960582748865</v>
      </c>
      <c r="W27" s="3">
        <v>0.625</v>
      </c>
      <c r="X27" s="4">
        <v>0.69968333299999996</v>
      </c>
      <c r="Y27" s="4">
        <f t="shared" si="2"/>
        <v>1.1194933327999999</v>
      </c>
      <c r="Z27" s="4">
        <f t="shared" si="6"/>
        <v>0.11287620152308289</v>
      </c>
      <c r="AA27" s="4">
        <f t="shared" si="8"/>
        <v>1.6071008229819199</v>
      </c>
      <c r="AB27" s="4">
        <f t="shared" si="7"/>
        <v>-0.48760749018192007</v>
      </c>
      <c r="AC27" t="str">
        <f t="shared" si="9"/>
        <v>No</v>
      </c>
      <c r="AD27"/>
      <c r="AE27"/>
    </row>
    <row r="28" spans="1:31" x14ac:dyDescent="0.25">
      <c r="A28" s="3" t="s">
        <v>36</v>
      </c>
      <c r="B28" s="5">
        <v>214.555555555556</v>
      </c>
      <c r="C28" s="5">
        <v>348.444444444444</v>
      </c>
      <c r="D28" s="5">
        <v>280.777777777778</v>
      </c>
      <c r="E28" s="5">
        <v>590.88888888888903</v>
      </c>
      <c r="F28" s="5">
        <v>1655.2222222222199</v>
      </c>
      <c r="G28" s="5">
        <v>2349.7777777777801</v>
      </c>
      <c r="H28" s="5">
        <v>2726</v>
      </c>
      <c r="I28" s="5">
        <v>1119.44444444444</v>
      </c>
      <c r="J28" s="5">
        <v>580.22222222222194</v>
      </c>
      <c r="K28" s="5">
        <f t="shared" si="3"/>
        <v>2.1455555555555599E-2</v>
      </c>
      <c r="L28" s="5">
        <f t="shared" si="3"/>
        <v>3.48444444444444E-2</v>
      </c>
      <c r="M28" s="5">
        <f t="shared" si="3"/>
        <v>2.8077777777777799E-2</v>
      </c>
      <c r="N28" s="5">
        <f t="shared" si="3"/>
        <v>5.9088888888888906E-2</v>
      </c>
      <c r="O28" s="5">
        <f t="shared" si="3"/>
        <v>0.16552222222222199</v>
      </c>
      <c r="P28" s="5">
        <f t="shared" si="3"/>
        <v>0.23497777777777801</v>
      </c>
      <c r="Q28" s="5">
        <f t="shared" si="3"/>
        <v>0.27260000000000001</v>
      </c>
      <c r="R28" s="5">
        <f t="shared" si="3"/>
        <v>0.111944444444444</v>
      </c>
      <c r="S28" s="5">
        <f t="shared" si="3"/>
        <v>5.8022222222222197E-2</v>
      </c>
      <c r="T28" s="9">
        <f t="shared" si="1"/>
        <v>0.81323676139093137</v>
      </c>
      <c r="U28" s="9">
        <f t="shared" si="4"/>
        <v>0.47385604748948729</v>
      </c>
      <c r="V28" s="9">
        <f t="shared" si="5"/>
        <v>-0.52524411475285648</v>
      </c>
      <c r="W28" s="3">
        <v>0.625</v>
      </c>
      <c r="X28" s="4">
        <v>0.73534166700000003</v>
      </c>
      <c r="Y28" s="4">
        <f t="shared" si="2"/>
        <v>1.1765466672</v>
      </c>
      <c r="Z28" s="4">
        <f t="shared" si="6"/>
        <v>0.16258359452694685</v>
      </c>
      <c r="AA28" s="4">
        <f t="shared" si="8"/>
        <v>1.7160099330180798</v>
      </c>
      <c r="AB28" s="4">
        <f t="shared" si="7"/>
        <v>-0.5394632658180798</v>
      </c>
      <c r="AC28" t="str">
        <f t="shared" si="9"/>
        <v>No</v>
      </c>
      <c r="AD28"/>
      <c r="AE28"/>
    </row>
    <row r="29" spans="1:31" x14ac:dyDescent="0.25">
      <c r="A29" s="3" t="s">
        <v>37</v>
      </c>
      <c r="B29" s="5">
        <v>246.222222222222</v>
      </c>
      <c r="C29" s="5">
        <v>418.11111111111097</v>
      </c>
      <c r="D29" s="5">
        <v>316.33333333333297</v>
      </c>
      <c r="E29" s="5">
        <v>693.33333333333303</v>
      </c>
      <c r="F29" s="5">
        <v>1938</v>
      </c>
      <c r="G29" s="5">
        <v>2610.6666666666702</v>
      </c>
      <c r="H29" s="5">
        <v>2864.6666666666702</v>
      </c>
      <c r="I29" s="5">
        <v>1223</v>
      </c>
      <c r="J29" s="5">
        <v>667.66666666666697</v>
      </c>
      <c r="K29" s="5">
        <f t="shared" si="3"/>
        <v>2.4622222222222202E-2</v>
      </c>
      <c r="L29" s="5">
        <f t="shared" si="3"/>
        <v>4.1811111111111098E-2</v>
      </c>
      <c r="M29" s="5">
        <f t="shared" si="3"/>
        <v>3.1633333333333298E-2</v>
      </c>
      <c r="N29" s="5">
        <f t="shared" si="3"/>
        <v>6.9333333333333302E-2</v>
      </c>
      <c r="O29" s="5">
        <f t="shared" si="3"/>
        <v>0.1938</v>
      </c>
      <c r="P29" s="5">
        <f t="shared" si="3"/>
        <v>0.261066666666667</v>
      </c>
      <c r="Q29" s="5">
        <f t="shared" si="3"/>
        <v>0.28646666666666704</v>
      </c>
      <c r="R29" s="5">
        <f t="shared" si="3"/>
        <v>0.12230000000000001</v>
      </c>
      <c r="S29" s="5">
        <f t="shared" si="3"/>
        <v>6.6766666666666696E-2</v>
      </c>
      <c r="T29" s="9">
        <f t="shared" si="1"/>
        <v>0.80111076181494334</v>
      </c>
      <c r="U29" s="9">
        <f t="shared" si="4"/>
        <v>0.47301748163161905</v>
      </c>
      <c r="V29" s="9">
        <f t="shared" si="5"/>
        <v>-0.49045362220717692</v>
      </c>
      <c r="W29" s="3">
        <v>0.625</v>
      </c>
      <c r="X29" s="4">
        <v>0.69704999999999995</v>
      </c>
      <c r="Y29" s="4">
        <f t="shared" si="2"/>
        <v>1.1152799999999998</v>
      </c>
      <c r="Z29" s="4">
        <f t="shared" si="6"/>
        <v>0.10910549446269537</v>
      </c>
      <c r="AA29" s="4">
        <f t="shared" si="8"/>
        <v>1.5990579919999997</v>
      </c>
      <c r="AB29" s="4">
        <f t="shared" si="7"/>
        <v>-0.48377799199999982</v>
      </c>
      <c r="AC29" t="str">
        <f t="shared" si="9"/>
        <v>No</v>
      </c>
      <c r="AD29"/>
      <c r="AE29"/>
    </row>
    <row r="30" spans="1:31" x14ac:dyDescent="0.25">
      <c r="A30" s="3" t="s">
        <v>38</v>
      </c>
      <c r="B30" s="5">
        <v>290.33333333333297</v>
      </c>
      <c r="C30" s="5">
        <v>449.444444444444</v>
      </c>
      <c r="D30" s="5">
        <v>381</v>
      </c>
      <c r="E30" s="5">
        <v>738.555555555556</v>
      </c>
      <c r="F30" s="5">
        <v>1919.2222222222199</v>
      </c>
      <c r="G30" s="5">
        <v>2607.8888888888901</v>
      </c>
      <c r="H30" s="5">
        <v>2948</v>
      </c>
      <c r="I30" s="5">
        <v>1347.8888888888901</v>
      </c>
      <c r="J30" s="5">
        <v>709.77777777777806</v>
      </c>
      <c r="K30" s="5">
        <f t="shared" si="3"/>
        <v>2.9033333333333296E-2</v>
      </c>
      <c r="L30" s="5">
        <f t="shared" si="3"/>
        <v>4.4944444444444398E-2</v>
      </c>
      <c r="M30" s="5">
        <f t="shared" si="3"/>
        <v>3.8100000000000002E-2</v>
      </c>
      <c r="N30" s="5">
        <f t="shared" si="3"/>
        <v>7.3855555555555605E-2</v>
      </c>
      <c r="O30" s="5">
        <f t="shared" si="3"/>
        <v>0.19192222222222199</v>
      </c>
      <c r="P30" s="5">
        <f t="shared" si="3"/>
        <v>0.26078888888888901</v>
      </c>
      <c r="Q30" s="5">
        <f t="shared" si="3"/>
        <v>0.29480000000000001</v>
      </c>
      <c r="R30" s="5">
        <f t="shared" si="3"/>
        <v>0.13478888888888901</v>
      </c>
      <c r="S30" s="5">
        <f t="shared" si="3"/>
        <v>7.0977777777777806E-2</v>
      </c>
      <c r="T30" s="9">
        <f t="shared" si="1"/>
        <v>0.77110243316311189</v>
      </c>
      <c r="U30" s="9">
        <f t="shared" si="4"/>
        <v>0.44423076923076849</v>
      </c>
      <c r="V30" s="9">
        <f t="shared" si="5"/>
        <v>-0.49987636003956554</v>
      </c>
      <c r="W30" s="3">
        <v>0.625</v>
      </c>
      <c r="X30" s="4">
        <v>0.76880000000000004</v>
      </c>
      <c r="Y30" s="4">
        <f t="shared" si="2"/>
        <v>1.2300800000000001</v>
      </c>
      <c r="Z30" s="4">
        <f t="shared" si="6"/>
        <v>0.20707920791968129</v>
      </c>
      <c r="AA30" s="4">
        <f t="shared" si="8"/>
        <v>1.8181997120000002</v>
      </c>
      <c r="AB30" s="4">
        <f t="shared" si="7"/>
        <v>-0.58811971200000013</v>
      </c>
      <c r="AC30" t="str">
        <f t="shared" si="9"/>
        <v>No</v>
      </c>
      <c r="AD30"/>
      <c r="AE30"/>
    </row>
    <row r="31" spans="1:31" x14ac:dyDescent="0.25">
      <c r="A31" s="3" t="s">
        <v>39</v>
      </c>
      <c r="B31" s="5">
        <v>223.222222222222</v>
      </c>
      <c r="C31" s="5">
        <v>386.777777777778</v>
      </c>
      <c r="D31" s="5">
        <v>298</v>
      </c>
      <c r="E31" s="5">
        <v>652.555555555556</v>
      </c>
      <c r="F31" s="5">
        <v>1922.44444444444</v>
      </c>
      <c r="G31" s="5">
        <v>2700.6666666666702</v>
      </c>
      <c r="H31" s="5">
        <v>3066.7777777777801</v>
      </c>
      <c r="I31" s="5">
        <v>1216.3333333333301</v>
      </c>
      <c r="J31" s="5">
        <v>644.11111111111097</v>
      </c>
      <c r="K31" s="5">
        <f t="shared" si="3"/>
        <v>2.2322222222222202E-2</v>
      </c>
      <c r="L31" s="5">
        <f t="shared" si="3"/>
        <v>3.8677777777777797E-2</v>
      </c>
      <c r="M31" s="5">
        <f t="shared" si="3"/>
        <v>2.98E-2</v>
      </c>
      <c r="N31" s="5">
        <f t="shared" si="3"/>
        <v>6.5255555555555594E-2</v>
      </c>
      <c r="O31" s="5">
        <f t="shared" si="3"/>
        <v>0.192244444444444</v>
      </c>
      <c r="P31" s="5">
        <f t="shared" si="3"/>
        <v>0.27006666666666701</v>
      </c>
      <c r="Q31" s="5">
        <f t="shared" si="3"/>
        <v>0.30667777777777799</v>
      </c>
      <c r="R31" s="5">
        <f t="shared" si="3"/>
        <v>0.12163333333333301</v>
      </c>
      <c r="S31" s="5">
        <f t="shared" si="3"/>
        <v>6.44111111111111E-2</v>
      </c>
      <c r="T31" s="9">
        <f t="shared" si="1"/>
        <v>0.82287091767658438</v>
      </c>
      <c r="U31" s="9">
        <f t="shared" si="4"/>
        <v>0.49316073354908191</v>
      </c>
      <c r="V31" s="9">
        <f t="shared" si="5"/>
        <v>-0.51746603825893989</v>
      </c>
      <c r="W31" s="3">
        <v>0.625</v>
      </c>
      <c r="X31" s="4">
        <v>0.69522499999999998</v>
      </c>
      <c r="Y31" s="4">
        <f t="shared" si="2"/>
        <v>1.11236</v>
      </c>
      <c r="Z31" s="4">
        <f t="shared" si="6"/>
        <v>0.10648388444277251</v>
      </c>
      <c r="AA31" s="4">
        <f t="shared" si="8"/>
        <v>1.593484004</v>
      </c>
      <c r="AB31" s="4">
        <f t="shared" si="7"/>
        <v>-0.48112400399999999</v>
      </c>
      <c r="AC31" t="str">
        <f t="shared" si="9"/>
        <v>No</v>
      </c>
      <c r="AD31"/>
      <c r="AE31"/>
    </row>
    <row r="32" spans="1:31" x14ac:dyDescent="0.25">
      <c r="A32" s="3" t="s">
        <v>40</v>
      </c>
      <c r="B32" s="5">
        <v>279.555555555556</v>
      </c>
      <c r="C32" s="5">
        <v>479.11111111111097</v>
      </c>
      <c r="D32" s="5">
        <v>414.33333333333297</v>
      </c>
      <c r="E32" s="5">
        <v>814.88888888888903</v>
      </c>
      <c r="F32" s="5">
        <v>2161.2222222222199</v>
      </c>
      <c r="G32" s="5">
        <v>2846.7777777777801</v>
      </c>
      <c r="H32" s="5">
        <v>3088.8888888888901</v>
      </c>
      <c r="I32" s="5">
        <v>1368.1111111111099</v>
      </c>
      <c r="J32" s="5">
        <v>755.555555555556</v>
      </c>
      <c r="K32" s="5">
        <f t="shared" si="3"/>
        <v>2.7955555555555598E-2</v>
      </c>
      <c r="L32" s="5">
        <f t="shared" si="3"/>
        <v>4.7911111111111099E-2</v>
      </c>
      <c r="M32" s="5">
        <f t="shared" si="3"/>
        <v>4.1433333333333294E-2</v>
      </c>
      <c r="N32" s="5">
        <f t="shared" si="3"/>
        <v>8.1488888888888902E-2</v>
      </c>
      <c r="O32" s="5">
        <f t="shared" si="3"/>
        <v>0.21612222222222199</v>
      </c>
      <c r="P32" s="5">
        <f t="shared" si="3"/>
        <v>0.28467777777777803</v>
      </c>
      <c r="Q32" s="5">
        <f t="shared" si="3"/>
        <v>0.30888888888888899</v>
      </c>
      <c r="R32" s="5">
        <f t="shared" si="3"/>
        <v>0.13681111111111099</v>
      </c>
      <c r="S32" s="5">
        <f t="shared" si="3"/>
        <v>7.5555555555555598E-2</v>
      </c>
      <c r="T32" s="9">
        <f t="shared" si="1"/>
        <v>0.76345586602810123</v>
      </c>
      <c r="U32" s="9">
        <f t="shared" si="4"/>
        <v>0.45238006346835874</v>
      </c>
      <c r="V32" s="9">
        <f t="shared" si="5"/>
        <v>-0.48126315789473662</v>
      </c>
      <c r="W32" s="3">
        <v>0.625</v>
      </c>
      <c r="X32" s="4">
        <v>0.30350833300000002</v>
      </c>
      <c r="Y32" s="19">
        <f t="shared" si="2"/>
        <v>0.48561333280000002</v>
      </c>
      <c r="Z32" s="4">
        <f t="shared" si="6"/>
        <v>-0.72234258327109813</v>
      </c>
      <c r="AA32" s="4">
        <f t="shared" si="8"/>
        <v>0.39708729098191997</v>
      </c>
      <c r="AB32" s="19">
        <f t="shared" si="7"/>
        <v>8.8526041818080048E-2</v>
      </c>
      <c r="AC32" t="str">
        <f t="shared" si="9"/>
        <v>No</v>
      </c>
      <c r="AD32"/>
      <c r="AE32"/>
    </row>
    <row r="33" spans="1:32" x14ac:dyDescent="0.25">
      <c r="A33" s="3" t="s">
        <v>41</v>
      </c>
      <c r="B33" s="5">
        <v>254.222222222222</v>
      </c>
      <c r="C33" s="5">
        <v>443.444444444444</v>
      </c>
      <c r="D33" s="5">
        <v>382.555555555556</v>
      </c>
      <c r="E33" s="5">
        <v>764.33333333333303</v>
      </c>
      <c r="F33" s="5">
        <v>1789.44444444444</v>
      </c>
      <c r="G33" s="5">
        <v>2332.8888888888901</v>
      </c>
      <c r="H33" s="5">
        <v>2611.4444444444398</v>
      </c>
      <c r="I33" s="5">
        <v>1236.3333333333301</v>
      </c>
      <c r="J33" s="5">
        <v>715.88888888888903</v>
      </c>
      <c r="K33" s="5">
        <f t="shared" si="3"/>
        <v>2.54222222222222E-2</v>
      </c>
      <c r="L33" s="5">
        <f t="shared" si="3"/>
        <v>4.4344444444444402E-2</v>
      </c>
      <c r="M33" s="5">
        <f t="shared" si="3"/>
        <v>3.8255555555555598E-2</v>
      </c>
      <c r="N33" s="5">
        <f t="shared" si="3"/>
        <v>7.6433333333333298E-2</v>
      </c>
      <c r="O33" s="5">
        <f t="shared" si="3"/>
        <v>0.17894444444444399</v>
      </c>
      <c r="P33" s="5">
        <f t="shared" si="3"/>
        <v>0.23328888888888902</v>
      </c>
      <c r="Q33" s="5">
        <f t="shared" si="3"/>
        <v>0.26114444444444396</v>
      </c>
      <c r="R33" s="5">
        <f t="shared" si="3"/>
        <v>0.12363333333333301</v>
      </c>
      <c r="S33" s="5">
        <f t="shared" si="3"/>
        <v>7.1588888888888896E-2</v>
      </c>
      <c r="T33" s="9">
        <f t="shared" si="1"/>
        <v>0.74445186669635499</v>
      </c>
      <c r="U33" s="9">
        <f t="shared" si="4"/>
        <v>0.40140967629655327</v>
      </c>
      <c r="V33" s="9">
        <f t="shared" si="5"/>
        <v>-0.47202010847995696</v>
      </c>
      <c r="W33" s="3">
        <v>0.625</v>
      </c>
      <c r="X33" s="4">
        <v>0.50871666699999996</v>
      </c>
      <c r="Y33" s="4">
        <f t="shared" si="2"/>
        <v>0.81394666719999997</v>
      </c>
      <c r="Z33" s="4">
        <f t="shared" si="6"/>
        <v>-0.20586043453640651</v>
      </c>
      <c r="AA33" s="4">
        <f t="shared" si="8"/>
        <v>1.02384279301808</v>
      </c>
      <c r="AB33" s="4">
        <f t="shared" si="7"/>
        <v>-0.20989612581808004</v>
      </c>
      <c r="AC33" t="str">
        <f t="shared" si="9"/>
        <v>No</v>
      </c>
      <c r="AD33"/>
      <c r="AE33"/>
    </row>
    <row r="34" spans="1:32" x14ac:dyDescent="0.25">
      <c r="A34" s="3" t="s">
        <v>42</v>
      </c>
      <c r="B34" s="5">
        <v>185</v>
      </c>
      <c r="C34" s="5">
        <v>328.33333333333297</v>
      </c>
      <c r="D34" s="5">
        <v>194.777777777778</v>
      </c>
      <c r="E34" s="5">
        <v>548.444444444444</v>
      </c>
      <c r="F34" s="5">
        <v>2121</v>
      </c>
      <c r="G34" s="5">
        <v>3143.7777777777801</v>
      </c>
      <c r="H34" s="5">
        <v>3463.5555555555602</v>
      </c>
      <c r="I34" s="5">
        <v>1029.6666666666699</v>
      </c>
      <c r="J34" s="5">
        <v>470.33333333333297</v>
      </c>
      <c r="K34" s="5">
        <f t="shared" si="3"/>
        <v>1.8499999999999999E-2</v>
      </c>
      <c r="L34" s="5">
        <f t="shared" si="3"/>
        <v>3.2833333333333298E-2</v>
      </c>
      <c r="M34" s="5">
        <f t="shared" si="3"/>
        <v>1.9477777777777799E-2</v>
      </c>
      <c r="N34" s="5">
        <f t="shared" si="3"/>
        <v>5.4844444444444397E-2</v>
      </c>
      <c r="O34" s="5">
        <f t="shared" si="3"/>
        <v>0.21210000000000001</v>
      </c>
      <c r="P34" s="5">
        <f t="shared" si="3"/>
        <v>0.31437777777777803</v>
      </c>
      <c r="Q34" s="5">
        <f t="shared" si="3"/>
        <v>0.34635555555555603</v>
      </c>
      <c r="R34" s="5">
        <f t="shared" si="3"/>
        <v>0.102966666666667</v>
      </c>
      <c r="S34" s="5">
        <f t="shared" si="3"/>
        <v>4.7033333333333295E-2</v>
      </c>
      <c r="T34" s="9">
        <f t="shared" si="1"/>
        <v>0.89351556567957469</v>
      </c>
      <c r="U34" s="9">
        <f t="shared" si="4"/>
        <v>0.58909469302809603</v>
      </c>
      <c r="V34" s="9">
        <f t="shared" si="5"/>
        <v>-0.51644575355915712</v>
      </c>
      <c r="W34" s="3">
        <v>0.625</v>
      </c>
      <c r="X34" s="4">
        <v>0.60740833299999997</v>
      </c>
      <c r="Y34" s="4">
        <f t="shared" si="2"/>
        <v>0.97185333279999997</v>
      </c>
      <c r="Z34" s="4">
        <f t="shared" si="6"/>
        <v>-2.8550378088138442E-2</v>
      </c>
      <c r="AA34" s="4">
        <f t="shared" si="8"/>
        <v>1.32527082698192</v>
      </c>
      <c r="AB34" s="4">
        <f t="shared" si="7"/>
        <v>-0.35341749418192003</v>
      </c>
      <c r="AC34" t="str">
        <f t="shared" si="9"/>
        <v>No</v>
      </c>
      <c r="AD34"/>
      <c r="AE34"/>
    </row>
    <row r="35" spans="1:32" x14ac:dyDescent="0.25">
      <c r="A35" s="3" t="s">
        <v>43</v>
      </c>
      <c r="B35" s="5">
        <v>219</v>
      </c>
      <c r="C35" s="5">
        <v>429.555555555556</v>
      </c>
      <c r="D35" s="5">
        <v>288.555555555556</v>
      </c>
      <c r="E35" s="5">
        <v>733.555555555556</v>
      </c>
      <c r="F35" s="5">
        <v>2499.3333333333298</v>
      </c>
      <c r="G35" s="5">
        <v>3528</v>
      </c>
      <c r="H35" s="5">
        <v>3907.5555555555602</v>
      </c>
      <c r="I35" s="5">
        <v>1446.44444444444</v>
      </c>
      <c r="J35" s="5">
        <v>715.11111111111097</v>
      </c>
      <c r="K35" s="5">
        <f t="shared" si="3"/>
        <v>2.1899999999999999E-2</v>
      </c>
      <c r="L35" s="5">
        <f t="shared" si="3"/>
        <v>4.2955555555555601E-2</v>
      </c>
      <c r="M35" s="5">
        <f t="shared" si="3"/>
        <v>2.88555555555556E-2</v>
      </c>
      <c r="N35" s="5">
        <f t="shared" si="3"/>
        <v>7.3355555555555604E-2</v>
      </c>
      <c r="O35" s="5">
        <f t="shared" si="3"/>
        <v>0.24993333333333298</v>
      </c>
      <c r="P35" s="5">
        <f t="shared" si="3"/>
        <v>0.3528</v>
      </c>
      <c r="Q35" s="5">
        <f t="shared" si="3"/>
        <v>0.39075555555555602</v>
      </c>
      <c r="R35" s="5">
        <f t="shared" si="3"/>
        <v>0.14464444444444399</v>
      </c>
      <c r="S35" s="5">
        <f t="shared" si="3"/>
        <v>7.1511111111111095E-2</v>
      </c>
      <c r="T35" s="9">
        <f t="shared" si="1"/>
        <v>0.86246524559777582</v>
      </c>
      <c r="U35" s="9">
        <f t="shared" si="4"/>
        <v>0.54619191641462683</v>
      </c>
      <c r="V35" s="9">
        <f t="shared" si="5"/>
        <v>-0.54205164652925697</v>
      </c>
      <c r="W35" s="3">
        <v>0.625</v>
      </c>
      <c r="X35" s="4">
        <v>0.61499999999999999</v>
      </c>
      <c r="Y35" s="4">
        <f t="shared" si="2"/>
        <v>0.98399999999999999</v>
      </c>
      <c r="Z35" s="4">
        <f t="shared" si="6"/>
        <v>-1.6129381929883644E-2</v>
      </c>
      <c r="AA35" s="4">
        <f t="shared" si="8"/>
        <v>1.3484575999999999</v>
      </c>
      <c r="AB35" s="4">
        <f t="shared" si="7"/>
        <v>-0.36445759999999994</v>
      </c>
      <c r="AC35" t="str">
        <f t="shared" si="9"/>
        <v>No</v>
      </c>
      <c r="AD35"/>
      <c r="AE35"/>
    </row>
    <row r="36" spans="1:32" x14ac:dyDescent="0.25">
      <c r="A36" s="3" t="s">
        <v>44</v>
      </c>
      <c r="B36" s="5">
        <v>254.777777777778</v>
      </c>
      <c r="C36" s="5">
        <v>432.555555555556</v>
      </c>
      <c r="D36" s="5">
        <v>297.33333333333297</v>
      </c>
      <c r="E36" s="5">
        <v>680.22222222222194</v>
      </c>
      <c r="F36" s="5">
        <v>2407</v>
      </c>
      <c r="G36" s="5">
        <v>3432</v>
      </c>
      <c r="H36" s="5">
        <v>3732.8888888888901</v>
      </c>
      <c r="I36" s="5">
        <v>1385.1111111111099</v>
      </c>
      <c r="J36" s="5">
        <v>698.555555555556</v>
      </c>
      <c r="K36" s="5">
        <f t="shared" si="3"/>
        <v>2.5477777777777801E-2</v>
      </c>
      <c r="L36" s="5">
        <f t="shared" si="3"/>
        <v>4.3255555555555603E-2</v>
      </c>
      <c r="M36" s="5">
        <f t="shared" si="3"/>
        <v>2.9733333333333296E-2</v>
      </c>
      <c r="N36" s="5">
        <f t="shared" si="3"/>
        <v>6.8022222222222192E-2</v>
      </c>
      <c r="O36" s="5">
        <f t="shared" si="3"/>
        <v>0.2407</v>
      </c>
      <c r="P36" s="5">
        <f t="shared" si="3"/>
        <v>0.34320000000000001</v>
      </c>
      <c r="Q36" s="5">
        <f t="shared" si="3"/>
        <v>0.373288888888889</v>
      </c>
      <c r="R36" s="5">
        <f t="shared" si="3"/>
        <v>0.138511111111111</v>
      </c>
      <c r="S36" s="5">
        <f t="shared" si="3"/>
        <v>6.9855555555555601E-2</v>
      </c>
      <c r="T36" s="9">
        <f t="shared" si="1"/>
        <v>0.85244816938685519</v>
      </c>
      <c r="U36" s="9">
        <f t="shared" si="4"/>
        <v>0.55933057405074704</v>
      </c>
      <c r="V36" s="9">
        <f t="shared" si="5"/>
        <v>-0.52405403753285584</v>
      </c>
      <c r="W36" s="3">
        <v>0.625</v>
      </c>
      <c r="X36" s="4">
        <v>0.59935000000000005</v>
      </c>
      <c r="Y36" s="4">
        <f t="shared" si="2"/>
        <v>0.95896000000000003</v>
      </c>
      <c r="Z36" s="4">
        <f t="shared" si="6"/>
        <v>-4.1905915083292632E-2</v>
      </c>
      <c r="AA36" s="4">
        <f t="shared" si="8"/>
        <v>1.3006587440000001</v>
      </c>
      <c r="AB36" s="4">
        <f t="shared" si="7"/>
        <v>-0.34169874400000011</v>
      </c>
      <c r="AC36" t="str">
        <f t="shared" si="9"/>
        <v>No</v>
      </c>
      <c r="AD36"/>
      <c r="AE36"/>
    </row>
    <row r="37" spans="1:32" x14ac:dyDescent="0.25">
      <c r="A37" s="3" t="s">
        <v>45</v>
      </c>
      <c r="B37" s="5">
        <v>340</v>
      </c>
      <c r="C37" s="5">
        <v>480.777777777778</v>
      </c>
      <c r="D37" s="5">
        <v>441.88888888888903</v>
      </c>
      <c r="E37" s="5">
        <v>760.77777777777806</v>
      </c>
      <c r="F37" s="5">
        <v>1658.55555555556</v>
      </c>
      <c r="G37" s="5">
        <v>2157</v>
      </c>
      <c r="H37" s="5">
        <v>2490</v>
      </c>
      <c r="I37" s="5">
        <v>1392.44444444444</v>
      </c>
      <c r="J37" s="5">
        <v>818.444444444444</v>
      </c>
      <c r="K37" s="5">
        <f t="shared" si="3"/>
        <v>3.4000000000000002E-2</v>
      </c>
      <c r="L37" s="5">
        <f t="shared" si="3"/>
        <v>4.8077777777777803E-2</v>
      </c>
      <c r="M37" s="5">
        <f t="shared" si="3"/>
        <v>4.4188888888888903E-2</v>
      </c>
      <c r="N37" s="5">
        <f t="shared" si="3"/>
        <v>7.60777777777778E-2</v>
      </c>
      <c r="O37" s="5">
        <f t="shared" si="3"/>
        <v>0.16585555555555601</v>
      </c>
      <c r="P37" s="5">
        <f t="shared" si="3"/>
        <v>0.2157</v>
      </c>
      <c r="Q37" s="5">
        <f t="shared" si="3"/>
        <v>0.249</v>
      </c>
      <c r="R37" s="5">
        <f t="shared" si="3"/>
        <v>0.139244444444444</v>
      </c>
      <c r="S37" s="5">
        <f t="shared" si="3"/>
        <v>8.18444444444444E-2</v>
      </c>
      <c r="T37" s="9">
        <f t="shared" si="1"/>
        <v>0.69856368666388757</v>
      </c>
      <c r="U37" s="9">
        <f t="shared" si="4"/>
        <v>0.37108478001286044</v>
      </c>
      <c r="V37" s="9">
        <f t="shared" si="5"/>
        <v>-0.48668367044308536</v>
      </c>
      <c r="W37" s="3">
        <v>0.625</v>
      </c>
      <c r="X37" s="4">
        <v>0.460725</v>
      </c>
      <c r="Y37" s="4">
        <f t="shared" si="2"/>
        <v>0.73716000000000004</v>
      </c>
      <c r="Z37" s="4">
        <f t="shared" si="6"/>
        <v>-0.30495031401830064</v>
      </c>
      <c r="AA37" s="4">
        <f t="shared" si="8"/>
        <v>0.877264724</v>
      </c>
      <c r="AB37" s="4">
        <f t="shared" si="7"/>
        <v>-0.14010472399999996</v>
      </c>
      <c r="AC37" t="str">
        <f t="shared" si="9"/>
        <v>No</v>
      </c>
      <c r="AD37"/>
      <c r="AE37"/>
    </row>
    <row r="38" spans="1:32" x14ac:dyDescent="0.25">
      <c r="A38" s="3" t="s">
        <v>46</v>
      </c>
      <c r="B38" s="5">
        <v>247.666666666667</v>
      </c>
      <c r="C38" s="5">
        <v>414.33333333333297</v>
      </c>
      <c r="D38" s="5">
        <v>302.11111111111097</v>
      </c>
      <c r="E38" s="5">
        <v>685.66666666666697</v>
      </c>
      <c r="F38" s="5">
        <v>2142.3333333333298</v>
      </c>
      <c r="G38" s="5">
        <v>3055.8888888888901</v>
      </c>
      <c r="H38" s="5">
        <v>3392.7777777777801</v>
      </c>
      <c r="I38" s="5">
        <v>1155.55555555556</v>
      </c>
      <c r="J38" s="5">
        <v>582.555555555556</v>
      </c>
      <c r="K38" s="5">
        <f t="shared" si="3"/>
        <v>2.4766666666666701E-2</v>
      </c>
      <c r="L38" s="5">
        <f t="shared" si="3"/>
        <v>4.1433333333333294E-2</v>
      </c>
      <c r="M38" s="5">
        <f t="shared" si="3"/>
        <v>3.0211111111111098E-2</v>
      </c>
      <c r="N38" s="5">
        <f t="shared" si="3"/>
        <v>6.8566666666666692E-2</v>
      </c>
      <c r="O38" s="5">
        <f t="shared" si="3"/>
        <v>0.214233333333333</v>
      </c>
      <c r="P38" s="5">
        <f t="shared" si="3"/>
        <v>0.30558888888888902</v>
      </c>
      <c r="Q38" s="5">
        <f>H38/10000</f>
        <v>0.33927777777777801</v>
      </c>
      <c r="R38" s="5">
        <f t="shared" si="3"/>
        <v>0.11555555555555599</v>
      </c>
      <c r="S38" s="5">
        <f t="shared" si="3"/>
        <v>5.8255555555555602E-2</v>
      </c>
      <c r="T38" s="9">
        <f t="shared" si="1"/>
        <v>0.83647080050520262</v>
      </c>
      <c r="U38" s="9">
        <f t="shared" si="4"/>
        <v>0.51508722300801435</v>
      </c>
      <c r="V38" s="9">
        <f t="shared" si="5"/>
        <v>-0.47214947979333471</v>
      </c>
      <c r="W38" s="3">
        <v>0.625</v>
      </c>
      <c r="X38" s="4">
        <v>0.62440833299999998</v>
      </c>
      <c r="Y38" s="4">
        <f t="shared" si="2"/>
        <v>0.99905333279999997</v>
      </c>
      <c r="Z38" s="4">
        <f t="shared" si="6"/>
        <v>-9.4711557238909738E-4</v>
      </c>
      <c r="AA38" s="4">
        <f t="shared" si="8"/>
        <v>1.37719290698192</v>
      </c>
      <c r="AB38" s="4">
        <f t="shared" si="7"/>
        <v>-0.37813957418192001</v>
      </c>
      <c r="AC38" t="str">
        <f t="shared" si="9"/>
        <v>No</v>
      </c>
      <c r="AD38"/>
      <c r="AE38"/>
    </row>
    <row r="39" spans="1:32" x14ac:dyDescent="0.25">
      <c r="A39" s="3" t="s">
        <v>47</v>
      </c>
      <c r="B39" s="5">
        <v>155.777777777778</v>
      </c>
      <c r="C39" s="5">
        <v>306.66666666666703</v>
      </c>
      <c r="D39" s="5">
        <v>135</v>
      </c>
      <c r="E39" s="5">
        <v>503.88888888888903</v>
      </c>
      <c r="F39" s="5">
        <v>2536.7777777777801</v>
      </c>
      <c r="G39" s="5">
        <v>4072.5555555555602</v>
      </c>
      <c r="H39" s="5">
        <v>4407.5555555555602</v>
      </c>
      <c r="I39" s="5">
        <v>1219.2222222222199</v>
      </c>
      <c r="J39" s="5">
        <v>536.555555555556</v>
      </c>
      <c r="K39" s="5">
        <f t="shared" si="3"/>
        <v>1.55777777777778E-2</v>
      </c>
      <c r="L39" s="5">
        <f t="shared" si="3"/>
        <v>3.0666666666666703E-2</v>
      </c>
      <c r="M39" s="5">
        <f t="shared" si="3"/>
        <v>1.35E-2</v>
      </c>
      <c r="N39" s="5">
        <f t="shared" si="3"/>
        <v>5.03888888888889E-2</v>
      </c>
      <c r="O39" s="5">
        <f t="shared" si="3"/>
        <v>0.253677777777778</v>
      </c>
      <c r="P39" s="5">
        <f t="shared" si="3"/>
        <v>0.40725555555555604</v>
      </c>
      <c r="Q39" s="5">
        <f t="shared" si="3"/>
        <v>0.44075555555555601</v>
      </c>
      <c r="R39" s="5">
        <f t="shared" si="3"/>
        <v>0.12192222222222199</v>
      </c>
      <c r="S39" s="5">
        <f t="shared" si="3"/>
        <v>5.3655555555555602E-2</v>
      </c>
      <c r="T39" s="9">
        <f t="shared" si="1"/>
        <v>0.9405620918230071</v>
      </c>
      <c r="U39" s="9">
        <f t="shared" si="4"/>
        <v>0.66856683475845957</v>
      </c>
      <c r="V39" s="9">
        <f t="shared" si="5"/>
        <v>-0.59804849632272528</v>
      </c>
      <c r="W39" s="3">
        <v>0.625</v>
      </c>
      <c r="X39" s="4">
        <v>0.82114166700000002</v>
      </c>
      <c r="Y39" s="4">
        <f t="shared" si="2"/>
        <v>1.3138266672000001</v>
      </c>
      <c r="Z39" s="4">
        <f t="shared" si="6"/>
        <v>0.27294399903245525</v>
      </c>
      <c r="AA39" s="4">
        <f t="shared" si="8"/>
        <v>1.9780637250180804</v>
      </c>
      <c r="AB39" s="4">
        <f t="shared" si="7"/>
        <v>-0.66423705781808029</v>
      </c>
      <c r="AC39" t="str">
        <f t="shared" si="9"/>
        <v>No</v>
      </c>
      <c r="AD39"/>
      <c r="AE39"/>
    </row>
    <row r="40" spans="1:32" x14ac:dyDescent="0.25">
      <c r="A40" s="3" t="s">
        <v>48</v>
      </c>
      <c r="B40" s="5">
        <v>156.444444444444</v>
      </c>
      <c r="C40" s="5">
        <v>286.444444444444</v>
      </c>
      <c r="D40" s="5">
        <v>129</v>
      </c>
      <c r="E40" s="5">
        <v>468.11111111111097</v>
      </c>
      <c r="F40" s="5">
        <v>2603.8888888888901</v>
      </c>
      <c r="G40" s="5">
        <v>4287.3333333333303</v>
      </c>
      <c r="H40" s="5">
        <v>4607.3333333333303</v>
      </c>
      <c r="I40" s="5">
        <v>1214.2222222222199</v>
      </c>
      <c r="J40" s="5">
        <v>527.444444444444</v>
      </c>
      <c r="K40" s="5">
        <f t="shared" si="3"/>
        <v>1.5644444444444402E-2</v>
      </c>
      <c r="L40" s="5">
        <f t="shared" si="3"/>
        <v>2.8644444444444399E-2</v>
      </c>
      <c r="M40" s="5">
        <f t="shared" si="3"/>
        <v>1.29E-2</v>
      </c>
      <c r="N40" s="5">
        <f t="shared" si="3"/>
        <v>4.6811111111111095E-2</v>
      </c>
      <c r="O40" s="5">
        <f t="shared" si="3"/>
        <v>0.260388888888889</v>
      </c>
      <c r="P40" s="5">
        <f t="shared" si="3"/>
        <v>0.42873333333333302</v>
      </c>
      <c r="Q40" s="5">
        <f t="shared" si="3"/>
        <v>0.46073333333333305</v>
      </c>
      <c r="R40" s="5">
        <f t="shared" si="3"/>
        <v>0.12142222222222199</v>
      </c>
      <c r="S40" s="5">
        <f t="shared" si="3"/>
        <v>5.2744444444444399E-2</v>
      </c>
      <c r="T40" s="9">
        <f t="shared" si="1"/>
        <v>0.94552748258146235</v>
      </c>
      <c r="U40" s="9">
        <f t="shared" si="4"/>
        <v>0.69524016203703731</v>
      </c>
      <c r="V40" s="9">
        <f t="shared" si="5"/>
        <v>-0.61824374352139777</v>
      </c>
      <c r="W40" s="3">
        <v>0.625</v>
      </c>
      <c r="X40" s="4">
        <v>0.95227499999999998</v>
      </c>
      <c r="Y40" s="4">
        <f t="shared" si="2"/>
        <v>1.5236399999999999</v>
      </c>
      <c r="Z40" s="4">
        <f t="shared" si="6"/>
        <v>0.42110220888756322</v>
      </c>
      <c r="AA40" s="4">
        <f t="shared" si="8"/>
        <v>2.3785763959999997</v>
      </c>
      <c r="AB40" s="4">
        <f t="shared" si="7"/>
        <v>-0.85493639599999982</v>
      </c>
      <c r="AC40" t="str">
        <f t="shared" si="9"/>
        <v>No</v>
      </c>
      <c r="AD40"/>
      <c r="AE40"/>
    </row>
    <row r="41" spans="1:32" x14ac:dyDescent="0.25">
      <c r="A41" s="3" t="s">
        <v>49</v>
      </c>
      <c r="B41" s="5">
        <v>266.555555555556</v>
      </c>
      <c r="C41" s="5">
        <v>434.11111111111097</v>
      </c>
      <c r="D41" s="5">
        <v>298.88888888888903</v>
      </c>
      <c r="E41" s="5">
        <v>665</v>
      </c>
      <c r="F41" s="5">
        <v>2562.5555555555602</v>
      </c>
      <c r="G41" s="5">
        <v>3779.1111111111099</v>
      </c>
      <c r="H41" s="5">
        <v>4009.4444444444398</v>
      </c>
      <c r="I41" s="5">
        <v>1361.44444444444</v>
      </c>
      <c r="J41" s="5">
        <v>708.11111111111097</v>
      </c>
      <c r="K41" s="5">
        <f t="shared" si="3"/>
        <v>2.6655555555555599E-2</v>
      </c>
      <c r="L41" s="5">
        <f t="shared" si="3"/>
        <v>4.3411111111111095E-2</v>
      </c>
      <c r="M41" s="5">
        <f t="shared" si="3"/>
        <v>2.9888888888888902E-2</v>
      </c>
      <c r="N41" s="5">
        <f t="shared" si="3"/>
        <v>6.6500000000000004E-2</v>
      </c>
      <c r="O41" s="5">
        <f t="shared" si="3"/>
        <v>0.25625555555555601</v>
      </c>
      <c r="P41" s="5">
        <f t="shared" si="3"/>
        <v>0.37791111111111098</v>
      </c>
      <c r="Q41" s="5">
        <f t="shared" si="3"/>
        <v>0.40094444444444399</v>
      </c>
      <c r="R41" s="5">
        <f t="shared" si="3"/>
        <v>0.13614444444444401</v>
      </c>
      <c r="S41" s="5">
        <f t="shared" si="3"/>
        <v>7.0811111111111102E-2</v>
      </c>
      <c r="T41" s="9">
        <f t="shared" si="1"/>
        <v>0.86125080593165682</v>
      </c>
      <c r="U41" s="9">
        <f t="shared" si="4"/>
        <v>0.58792343706967831</v>
      </c>
      <c r="V41" s="9">
        <f t="shared" si="5"/>
        <v>-0.51646039603960292</v>
      </c>
      <c r="W41" s="3">
        <v>0.625</v>
      </c>
      <c r="X41" s="4">
        <v>0.65883333300000002</v>
      </c>
      <c r="Y41" s="4">
        <f t="shared" si="2"/>
        <v>1.0541333328</v>
      </c>
      <c r="Z41" s="4">
        <f t="shared" si="6"/>
        <v>5.2718943826284149E-2</v>
      </c>
      <c r="AA41" s="4">
        <f t="shared" si="8"/>
        <v>1.4823351189819198</v>
      </c>
      <c r="AB41" s="4">
        <f t="shared" si="7"/>
        <v>-0.42820178618191984</v>
      </c>
      <c r="AC41" t="str">
        <f t="shared" si="9"/>
        <v>No</v>
      </c>
      <c r="AD41"/>
      <c r="AE41"/>
    </row>
    <row r="42" spans="1:32" x14ac:dyDescent="0.25">
      <c r="AF42" s="19"/>
    </row>
    <row r="43" spans="1:32" x14ac:dyDescent="0.25">
      <c r="S43" s="3" t="s">
        <v>89</v>
      </c>
      <c r="T43" s="4">
        <f>AVERAGE(T2:T41)</f>
        <v>0.75931848090412613</v>
      </c>
      <c r="U43" s="4">
        <f t="shared" ref="U43:X43" si="10">AVERAGE(U2:U41)</f>
        <v>0.45399113124330948</v>
      </c>
      <c r="V43" s="4">
        <f t="shared" si="10"/>
        <v>-0.48261557445458808</v>
      </c>
      <c r="W43" s="4">
        <f t="shared" si="10"/>
        <v>0.625</v>
      </c>
      <c r="X43" s="4">
        <f t="shared" si="10"/>
        <v>0.57476958332499994</v>
      </c>
      <c r="Y43" s="4">
        <f>AVERAGE(Y2:Y41)</f>
        <v>0.91963133332000013</v>
      </c>
      <c r="Z43" s="4">
        <f>AVERAGE(Z2:Z41)</f>
        <v>-0.15374406532660762</v>
      </c>
      <c r="AA43" s="4">
        <f>AVERAGE(AA2:AA41)</f>
        <v>1.2255842521745484</v>
      </c>
      <c r="AB43" s="4">
        <f>AVERAGE(AB2:AB41)</f>
        <v>-0.30595291885454812</v>
      </c>
      <c r="AF43" s="19"/>
    </row>
    <row r="44" spans="1:32" x14ac:dyDescent="0.25">
      <c r="S44" s="1" t="s">
        <v>102</v>
      </c>
      <c r="T44" s="19">
        <f>MEDIAN(T2:T41)</f>
        <v>0.79401075367553497</v>
      </c>
      <c r="U44" s="19">
        <f t="shared" ref="U44:X44" si="11">MEDIAN(U2:U41)</f>
        <v>0.46992148124284316</v>
      </c>
      <c r="V44" s="19">
        <f t="shared" si="11"/>
        <v>-0.47971326529875791</v>
      </c>
      <c r="W44" s="19">
        <f t="shared" si="11"/>
        <v>0.625</v>
      </c>
      <c r="X44" s="19">
        <f t="shared" si="11"/>
        <v>0.61287500000000006</v>
      </c>
      <c r="Y44" s="19">
        <f>MEDIAN(Y2:Y41)</f>
        <v>0.98060000000000003</v>
      </c>
      <c r="Z44" s="19">
        <f>MEDIAN(Z2:Z41)</f>
        <v>-1.9596660764217611E-2</v>
      </c>
      <c r="AA44" s="4">
        <f t="shared" ref="AA44:AB49" si="12">1.9089*Y44-0.5299</f>
        <v>1.3419673400000001</v>
      </c>
      <c r="AB44" s="4">
        <f t="shared" si="12"/>
        <v>-0.567308065732815</v>
      </c>
      <c r="AC44"/>
      <c r="AD44"/>
      <c r="AE44"/>
      <c r="AF44" s="19"/>
    </row>
    <row r="45" spans="1:32" x14ac:dyDescent="0.25">
      <c r="C45" s="9">
        <v>0.47080242012757689</v>
      </c>
      <c r="D45" s="4">
        <v>0.12383999999999999</v>
      </c>
      <c r="S45" s="1" t="s">
        <v>104</v>
      </c>
      <c r="T45" s="19">
        <f>_xlfn.QUARTILE.INC(T2:T41,1)</f>
        <v>0.69598992959610728</v>
      </c>
      <c r="U45" s="19">
        <f t="shared" ref="U45:X45" si="13">_xlfn.QUARTILE.INC(U2:U41,1)</f>
        <v>0.3697880385432375</v>
      </c>
      <c r="V45" s="19">
        <f t="shared" si="13"/>
        <v>-0.51979039110364345</v>
      </c>
      <c r="W45" s="19">
        <f t="shared" si="13"/>
        <v>0.625</v>
      </c>
      <c r="X45" s="19">
        <f t="shared" si="13"/>
        <v>0.45376458325000002</v>
      </c>
      <c r="Y45" s="19">
        <f>_xlfn.QUARTILE.INC(Y2:Y41,1)</f>
        <v>0.72602333320000001</v>
      </c>
      <c r="Z45" s="19">
        <f>_xlfn.QUARTILE.INC(Z2:Z41,)</f>
        <v>-2.0887648691407201</v>
      </c>
      <c r="AA45" s="4">
        <f t="shared" si="12"/>
        <v>0.85600594074548009</v>
      </c>
      <c r="AB45" s="4">
        <f t="shared" si="12"/>
        <v>-4.5171432587027205</v>
      </c>
      <c r="AC45"/>
      <c r="AD45"/>
      <c r="AE45"/>
      <c r="AF45" s="2"/>
    </row>
    <row r="46" spans="1:32" x14ac:dyDescent="0.25">
      <c r="S46" s="1" t="s">
        <v>103</v>
      </c>
      <c r="T46" s="19">
        <f>_xlfn.QUARTILE.EXC(T2:T41,3)</f>
        <v>0.86216163568124604</v>
      </c>
      <c r="U46" s="19">
        <f t="shared" ref="U46:X46" si="14">_xlfn.QUARTILE.EXC(U2:U41,3)</f>
        <v>0.54616047997362638</v>
      </c>
      <c r="V46" s="19">
        <f t="shared" si="14"/>
        <v>-0.43800311440476053</v>
      </c>
      <c r="W46" s="19">
        <f t="shared" si="14"/>
        <v>0.625</v>
      </c>
      <c r="X46" s="19">
        <f t="shared" si="14"/>
        <v>0.69353333324999999</v>
      </c>
      <c r="Y46" s="19">
        <f>_xlfn.QUARTILE.EXC(Y2:Y41,3)</f>
        <v>1.1096533332</v>
      </c>
      <c r="Z46" s="19">
        <f>_xlfn.QUARTILE.EXC(Z2:Z41,3)</f>
        <v>0.10403870035269694</v>
      </c>
      <c r="AA46" s="4">
        <f t="shared" si="12"/>
        <v>1.5883172477454801</v>
      </c>
      <c r="AB46" s="4">
        <f t="shared" si="12"/>
        <v>-0.33130052489673684</v>
      </c>
      <c r="AC46"/>
      <c r="AD46"/>
      <c r="AE46"/>
      <c r="AF46" s="2"/>
    </row>
    <row r="47" spans="1:32" x14ac:dyDescent="0.25">
      <c r="A47" s="7" t="s">
        <v>53</v>
      </c>
      <c r="B47" s="1" t="s">
        <v>52</v>
      </c>
      <c r="S47" s="1" t="s">
        <v>107</v>
      </c>
      <c r="T47" s="2">
        <f>T46-T45</f>
        <v>0.16617170608513876</v>
      </c>
      <c r="U47" s="2">
        <f t="shared" ref="U47:X47" si="15">U46-U45</f>
        <v>0.17637244143038888</v>
      </c>
      <c r="V47" s="2">
        <f t="shared" si="15"/>
        <v>8.1787276698882916E-2</v>
      </c>
      <c r="W47" s="2">
        <f t="shared" si="15"/>
        <v>0</v>
      </c>
      <c r="X47" s="2">
        <f t="shared" si="15"/>
        <v>0.23976874999999997</v>
      </c>
      <c r="Y47" s="2">
        <f>Y46-Y45</f>
        <v>0.38363000000000003</v>
      </c>
      <c r="Z47" s="2">
        <f>Z46-Z45</f>
        <v>2.1928035694934169</v>
      </c>
      <c r="AA47" s="4">
        <f t="shared" si="12"/>
        <v>0.20241130699999998</v>
      </c>
      <c r="AB47" s="4">
        <f t="shared" si="12"/>
        <v>3.655942733805984</v>
      </c>
      <c r="AC47"/>
      <c r="AD47"/>
      <c r="AE47"/>
      <c r="AF47" s="2"/>
    </row>
    <row r="48" spans="1:32" x14ac:dyDescent="0.25">
      <c r="A48" s="9">
        <v>0.53424825014518473</v>
      </c>
      <c r="B48" s="4">
        <v>0.50654666720000008</v>
      </c>
      <c r="S48" s="1" t="s">
        <v>105</v>
      </c>
      <c r="T48" s="2">
        <f>T45-(1.5*T47)</f>
        <v>0.44673237046839914</v>
      </c>
      <c r="U48" s="2">
        <f t="shared" ref="U48:X48" si="16">U45-(1.5*U47)</f>
        <v>0.10522937639765417</v>
      </c>
      <c r="V48" s="2">
        <f t="shared" si="16"/>
        <v>-0.64247130615196779</v>
      </c>
      <c r="W48" s="2">
        <f t="shared" si="16"/>
        <v>0.625</v>
      </c>
      <c r="X48" s="2">
        <f t="shared" si="16"/>
        <v>9.4111458250000057E-2</v>
      </c>
      <c r="Y48" s="2">
        <f>Y45-(1.5*Y47)</f>
        <v>0.15057833320000003</v>
      </c>
      <c r="Z48" s="2">
        <f>Z45-(1.5*Z47)</f>
        <v>-5.3779702233808457</v>
      </c>
      <c r="AA48" s="4">
        <f t="shared" si="12"/>
        <v>-0.24246101975452</v>
      </c>
      <c r="AB48" s="4">
        <f t="shared" si="12"/>
        <v>-10.795907359411697</v>
      </c>
      <c r="AC48"/>
      <c r="AD48"/>
      <c r="AE48"/>
    </row>
    <row r="49" spans="1:31" x14ac:dyDescent="0.25">
      <c r="A49" s="9">
        <v>0.73617477230787576</v>
      </c>
      <c r="B49" s="4">
        <v>1.0595333328000001</v>
      </c>
      <c r="S49" s="1" t="s">
        <v>106</v>
      </c>
      <c r="T49" s="2">
        <f>T46+(1.5*T47)</f>
        <v>1.1114191948089542</v>
      </c>
      <c r="U49" s="2">
        <f t="shared" ref="U49:X49" si="17">U46+(1.5*U47)</f>
        <v>0.8107191421192097</v>
      </c>
      <c r="V49" s="2">
        <f t="shared" si="17"/>
        <v>-0.31532219935643613</v>
      </c>
      <c r="W49" s="2">
        <f t="shared" si="17"/>
        <v>0.625</v>
      </c>
      <c r="X49" s="2">
        <f t="shared" si="17"/>
        <v>1.0531864582499999</v>
      </c>
      <c r="Y49" s="2">
        <f>Y46+(1.5*Y47)</f>
        <v>1.6850983332</v>
      </c>
      <c r="Z49" s="2">
        <f>Z46+(1.5*Z47)</f>
        <v>3.393244054592822</v>
      </c>
      <c r="AA49" s="4">
        <f t="shared" si="12"/>
        <v>2.6867842082454803</v>
      </c>
      <c r="AB49" s="4">
        <f t="shared" si="12"/>
        <v>5.9474635758122378</v>
      </c>
      <c r="AC49"/>
      <c r="AD49"/>
      <c r="AE49"/>
    </row>
    <row r="50" spans="1:31" x14ac:dyDescent="0.25">
      <c r="A50" s="9">
        <v>0.83120071632823989</v>
      </c>
      <c r="B50" s="4">
        <v>1.3588266672</v>
      </c>
    </row>
    <row r="51" spans="1:31" x14ac:dyDescent="0.25">
      <c r="A51" s="9">
        <v>0.80430730406354822</v>
      </c>
      <c r="B51" s="4">
        <v>1.0442533327999999</v>
      </c>
    </row>
    <row r="52" spans="1:31" x14ac:dyDescent="0.25">
      <c r="A52" s="9">
        <v>0.46645201238389977</v>
      </c>
      <c r="B52" s="4">
        <v>0.42750666720000002</v>
      </c>
    </row>
    <row r="53" spans="1:31" x14ac:dyDescent="0.25">
      <c r="A53" s="9">
        <v>0.76400496950530872</v>
      </c>
      <c r="B53" s="4">
        <v>0.81150666719999998</v>
      </c>
    </row>
    <row r="54" spans="1:31" x14ac:dyDescent="0.25">
      <c r="A54" s="9">
        <v>0.68447803557873155</v>
      </c>
      <c r="B54" s="4">
        <v>0.78765333279999994</v>
      </c>
    </row>
    <row r="55" spans="1:31" x14ac:dyDescent="0.25">
      <c r="A55" s="9">
        <v>0.60157693729210304</v>
      </c>
      <c r="B55" s="4">
        <v>0.62546666719999999</v>
      </c>
    </row>
    <row r="56" spans="1:31" x14ac:dyDescent="0.25">
      <c r="A56" s="9">
        <v>0.79198533263488757</v>
      </c>
      <c r="B56" s="4">
        <v>1.0212266672000001</v>
      </c>
    </row>
    <row r="57" spans="1:31" x14ac:dyDescent="0.25">
      <c r="A57" s="9">
        <v>0.89139844180373018</v>
      </c>
      <c r="B57" s="4">
        <v>1.1015333328000001</v>
      </c>
    </row>
    <row r="58" spans="1:31" x14ac:dyDescent="0.25">
      <c r="A58" s="9">
        <v>0.49652646204370349</v>
      </c>
      <c r="B58" s="4">
        <v>0.62416000000000005</v>
      </c>
    </row>
    <row r="59" spans="1:31" x14ac:dyDescent="0.25">
      <c r="A59" s="9">
        <v>0.61536200646615091</v>
      </c>
      <c r="B59" s="4">
        <v>0.86519999999999997</v>
      </c>
    </row>
    <row r="60" spans="1:31" x14ac:dyDescent="0.25">
      <c r="A60" s="9">
        <v>0.52952959421039014</v>
      </c>
      <c r="B60" s="4">
        <v>0.48329333280000003</v>
      </c>
    </row>
    <row r="61" spans="1:31" x14ac:dyDescent="0.25">
      <c r="A61" s="9">
        <v>0.86381126768038652</v>
      </c>
      <c r="B61" s="4">
        <v>1.1590133328000001</v>
      </c>
    </row>
    <row r="62" spans="1:31" x14ac:dyDescent="0.25">
      <c r="A62" s="9">
        <v>0.87557091717071966</v>
      </c>
      <c r="B62" s="4">
        <v>1.2626533328</v>
      </c>
    </row>
    <row r="63" spans="1:31" x14ac:dyDescent="0.25">
      <c r="A63" s="9">
        <v>0.79603617471618249</v>
      </c>
      <c r="B63" s="4">
        <v>1.0372400000000002</v>
      </c>
    </row>
    <row r="64" spans="1:31" x14ac:dyDescent="0.25">
      <c r="A64" s="9">
        <v>0.73396972589663168</v>
      </c>
      <c r="B64" s="4">
        <v>0.81882666719999997</v>
      </c>
    </row>
    <row r="65" spans="1:2" x14ac:dyDescent="0.25">
      <c r="A65" s="9">
        <v>0.78402890245421686</v>
      </c>
      <c r="B65" s="4">
        <v>0.85094666720000001</v>
      </c>
    </row>
    <row r="66" spans="1:2" x14ac:dyDescent="0.25">
      <c r="A66" s="9">
        <v>0.68826865839276641</v>
      </c>
      <c r="B66" s="4">
        <v>0.69261333279999993</v>
      </c>
    </row>
    <row r="67" spans="1:2" x14ac:dyDescent="0.25">
      <c r="A67" s="9">
        <v>0.86474290805621823</v>
      </c>
      <c r="B67" s="4">
        <v>1.0834533328</v>
      </c>
    </row>
    <row r="68" spans="1:2" x14ac:dyDescent="0.25">
      <c r="A68" s="9">
        <v>0.8763604220761283</v>
      </c>
      <c r="B68" s="4">
        <v>1.1006266672</v>
      </c>
    </row>
    <row r="69" spans="1:2" x14ac:dyDescent="0.25">
      <c r="A69" s="9">
        <v>0.87616854836472569</v>
      </c>
      <c r="B69" s="4">
        <v>0.97720000000000007</v>
      </c>
    </row>
    <row r="70" spans="1:2" x14ac:dyDescent="0.25">
      <c r="A70" s="9">
        <v>0.68354247800375012</v>
      </c>
      <c r="B70" s="4">
        <v>0.67482666719999995</v>
      </c>
    </row>
    <row r="71" spans="1:2" x14ac:dyDescent="0.25">
      <c r="A71" s="9">
        <v>0.70256861144256733</v>
      </c>
      <c r="B71" s="4">
        <v>0.69135999999999997</v>
      </c>
    </row>
    <row r="72" spans="1:2" x14ac:dyDescent="0.25">
      <c r="A72" s="9">
        <v>0.80259091207996314</v>
      </c>
      <c r="B72" s="4">
        <v>1.1194933327999999</v>
      </c>
    </row>
    <row r="73" spans="1:2" x14ac:dyDescent="0.25">
      <c r="A73" s="9">
        <v>0.81323676139093137</v>
      </c>
      <c r="B73" s="4">
        <v>1.1765466672</v>
      </c>
    </row>
    <row r="74" spans="1:2" x14ac:dyDescent="0.25">
      <c r="A74" s="9">
        <v>0.80111076181494334</v>
      </c>
      <c r="B74" s="4">
        <v>1.1152799999999998</v>
      </c>
    </row>
    <row r="75" spans="1:2" x14ac:dyDescent="0.25">
      <c r="A75" s="9">
        <v>0.77110243316311189</v>
      </c>
      <c r="B75" s="4">
        <v>1.2300800000000001</v>
      </c>
    </row>
    <row r="76" spans="1:2" x14ac:dyDescent="0.25">
      <c r="A76" s="9">
        <v>0.82287091767658438</v>
      </c>
      <c r="B76" s="4">
        <v>1.11236</v>
      </c>
    </row>
    <row r="77" spans="1:2" x14ac:dyDescent="0.25">
      <c r="A77" s="9">
        <v>0.76345586602810123</v>
      </c>
      <c r="B77" s="4">
        <v>0.48561333280000002</v>
      </c>
    </row>
    <row r="78" spans="1:2" x14ac:dyDescent="0.25">
      <c r="A78" s="9">
        <v>0.74445186669635499</v>
      </c>
      <c r="B78" s="4">
        <v>0.81394666719999997</v>
      </c>
    </row>
    <row r="79" spans="1:2" x14ac:dyDescent="0.25">
      <c r="A79" s="9">
        <v>0.89351556567957469</v>
      </c>
      <c r="B79" s="4">
        <v>0.97185333279999997</v>
      </c>
    </row>
    <row r="80" spans="1:2" x14ac:dyDescent="0.25">
      <c r="A80" s="9">
        <v>0.86246524559777582</v>
      </c>
      <c r="B80" s="4">
        <v>0.98399999999999999</v>
      </c>
    </row>
    <row r="81" spans="1:5" x14ac:dyDescent="0.25">
      <c r="A81" s="9">
        <v>0.85244816938685519</v>
      </c>
      <c r="B81" s="4">
        <v>0.95896000000000003</v>
      </c>
    </row>
    <row r="82" spans="1:5" x14ac:dyDescent="0.25">
      <c r="A82" s="9">
        <v>0.69856368666388757</v>
      </c>
      <c r="B82" s="4">
        <v>0.73716000000000004</v>
      </c>
    </row>
    <row r="83" spans="1:5" x14ac:dyDescent="0.25">
      <c r="A83" s="9">
        <v>0.83647080050520262</v>
      </c>
      <c r="B83" s="4">
        <v>0.99905333279999997</v>
      </c>
    </row>
    <row r="84" spans="1:5" x14ac:dyDescent="0.25">
      <c r="A84" s="9">
        <v>0.9405620918230071</v>
      </c>
      <c r="B84" s="4">
        <v>1.3138266672000001</v>
      </c>
    </row>
    <row r="85" spans="1:5" x14ac:dyDescent="0.25">
      <c r="A85" s="9">
        <v>0.94552748258146235</v>
      </c>
      <c r="B85" s="4">
        <v>1.5236399999999999</v>
      </c>
    </row>
    <row r="86" spans="1:5" x14ac:dyDescent="0.25">
      <c r="A86" s="9">
        <v>0.86125080593165682</v>
      </c>
      <c r="B86" s="4">
        <v>1.0541333328</v>
      </c>
    </row>
    <row r="88" spans="1:5" x14ac:dyDescent="0.25">
      <c r="A88" s="7" t="s">
        <v>53</v>
      </c>
      <c r="B88" s="1" t="s">
        <v>52</v>
      </c>
    </row>
    <row r="89" spans="1:5" x14ac:dyDescent="0.25">
      <c r="A89" s="9">
        <v>0.73617477230787576</v>
      </c>
      <c r="B89" s="4">
        <v>1.0595333328000001</v>
      </c>
    </row>
    <row r="90" spans="1:5" x14ac:dyDescent="0.25">
      <c r="A90" s="9">
        <v>0.83120071632823989</v>
      </c>
      <c r="B90" s="4">
        <v>1.3588266672</v>
      </c>
    </row>
    <row r="91" spans="1:5" x14ac:dyDescent="0.25">
      <c r="A91" s="9">
        <v>0.80430730406354822</v>
      </c>
      <c r="B91" s="4">
        <v>1.0442533327999999</v>
      </c>
      <c r="D91" s="9">
        <v>0.53424825014518473</v>
      </c>
      <c r="E91" s="4">
        <v>0.50654666720000008</v>
      </c>
    </row>
    <row r="92" spans="1:5" x14ac:dyDescent="0.25">
      <c r="A92" s="9">
        <v>0.76400496950530872</v>
      </c>
      <c r="B92" s="4">
        <v>0.81150666719999998</v>
      </c>
      <c r="D92" s="9">
        <v>0.47080242012757689</v>
      </c>
      <c r="E92" s="19">
        <v>0.12383999999999999</v>
      </c>
    </row>
    <row r="93" spans="1:5" x14ac:dyDescent="0.25">
      <c r="A93" s="9">
        <v>0.68447803557873155</v>
      </c>
      <c r="B93" s="4">
        <v>0.78765333279999994</v>
      </c>
      <c r="D93" s="9">
        <v>0.46645201238389977</v>
      </c>
      <c r="E93" s="19">
        <v>0.42750666720000002</v>
      </c>
    </row>
    <row r="94" spans="1:5" x14ac:dyDescent="0.25">
      <c r="A94" s="9">
        <v>0.60157693729210304</v>
      </c>
      <c r="B94" s="4">
        <v>0.62546666719999999</v>
      </c>
      <c r="D94" s="9">
        <v>0.52952959421039014</v>
      </c>
      <c r="E94" s="19">
        <v>0.48329333280000003</v>
      </c>
    </row>
    <row r="95" spans="1:5" x14ac:dyDescent="0.25">
      <c r="A95" s="9">
        <v>0.79198533263488757</v>
      </c>
      <c r="B95" s="4">
        <v>1.0212266672000001</v>
      </c>
      <c r="D95" s="9">
        <v>0.76345586602810123</v>
      </c>
      <c r="E95" s="19">
        <v>0.48561333280000002</v>
      </c>
    </row>
    <row r="96" spans="1:5" x14ac:dyDescent="0.25">
      <c r="A96" s="9">
        <v>0.89139844180373018</v>
      </c>
      <c r="B96" s="4">
        <v>1.1015333328000001</v>
      </c>
    </row>
    <row r="97" spans="1:2" x14ac:dyDescent="0.25">
      <c r="A97" s="9">
        <v>0.49652646204370349</v>
      </c>
      <c r="B97" s="4">
        <v>0.62416000000000005</v>
      </c>
    </row>
    <row r="98" spans="1:2" x14ac:dyDescent="0.25">
      <c r="A98" s="9">
        <v>0.61536200646615091</v>
      </c>
      <c r="B98" s="4">
        <v>0.86519999999999997</v>
      </c>
    </row>
    <row r="99" spans="1:2" x14ac:dyDescent="0.25">
      <c r="A99" s="9">
        <v>0.86381126768038652</v>
      </c>
      <c r="B99" s="4">
        <v>1.1590133328000001</v>
      </c>
    </row>
    <row r="100" spans="1:2" x14ac:dyDescent="0.25">
      <c r="A100" s="9">
        <v>0.87557091717071966</v>
      </c>
      <c r="B100" s="4">
        <v>1.2626533328</v>
      </c>
    </row>
    <row r="101" spans="1:2" x14ac:dyDescent="0.25">
      <c r="A101" s="9">
        <v>0.79603617471618249</v>
      </c>
      <c r="B101" s="4">
        <v>1.0372400000000002</v>
      </c>
    </row>
    <row r="102" spans="1:2" x14ac:dyDescent="0.25">
      <c r="A102" s="9">
        <v>0.73396972589663168</v>
      </c>
      <c r="B102" s="4">
        <v>0.81882666719999997</v>
      </c>
    </row>
    <row r="103" spans="1:2" x14ac:dyDescent="0.25">
      <c r="A103" s="9">
        <v>0.78402890245421686</v>
      </c>
      <c r="B103" s="4">
        <v>0.85094666720000001</v>
      </c>
    </row>
    <row r="104" spans="1:2" x14ac:dyDescent="0.25">
      <c r="A104" s="9">
        <v>0.68826865839276641</v>
      </c>
      <c r="B104" s="4">
        <v>0.69261333279999993</v>
      </c>
    </row>
    <row r="105" spans="1:2" x14ac:dyDescent="0.25">
      <c r="A105" s="9">
        <v>0.86474290805621823</v>
      </c>
      <c r="B105" s="4">
        <v>1.0834533328</v>
      </c>
    </row>
    <row r="106" spans="1:2" x14ac:dyDescent="0.25">
      <c r="A106" s="9">
        <v>0.8763604220761283</v>
      </c>
      <c r="B106" s="4">
        <v>1.1006266672</v>
      </c>
    </row>
    <row r="107" spans="1:2" x14ac:dyDescent="0.25">
      <c r="A107" s="9">
        <v>0.87616854836472569</v>
      </c>
      <c r="B107" s="4">
        <v>0.97720000000000007</v>
      </c>
    </row>
    <row r="108" spans="1:2" x14ac:dyDescent="0.25">
      <c r="A108" s="9">
        <v>0.68354247800375012</v>
      </c>
      <c r="B108" s="4">
        <v>0.67482666719999995</v>
      </c>
    </row>
    <row r="109" spans="1:2" x14ac:dyDescent="0.25">
      <c r="A109" s="9">
        <v>0.70256861144256733</v>
      </c>
      <c r="B109" s="4">
        <v>0.69135999999999997</v>
      </c>
    </row>
    <row r="110" spans="1:2" x14ac:dyDescent="0.25">
      <c r="A110" s="9">
        <v>0.80259091207996314</v>
      </c>
      <c r="B110" s="4">
        <v>1.1194933327999999</v>
      </c>
    </row>
    <row r="111" spans="1:2" x14ac:dyDescent="0.25">
      <c r="A111" s="9">
        <v>0.81323676139093137</v>
      </c>
      <c r="B111" s="4">
        <v>1.1765466672</v>
      </c>
    </row>
    <row r="112" spans="1:2" x14ac:dyDescent="0.25">
      <c r="A112" s="9">
        <v>0.80111076181494334</v>
      </c>
      <c r="B112" s="4">
        <v>1.1152799999999998</v>
      </c>
    </row>
    <row r="113" spans="1:2" x14ac:dyDescent="0.25">
      <c r="A113" s="9">
        <v>0.77110243316311189</v>
      </c>
      <c r="B113" s="4">
        <v>1.2300800000000001</v>
      </c>
    </row>
    <row r="114" spans="1:2" x14ac:dyDescent="0.25">
      <c r="A114" s="9">
        <v>0.82287091767658438</v>
      </c>
      <c r="B114" s="4">
        <v>1.11236</v>
      </c>
    </row>
    <row r="115" spans="1:2" x14ac:dyDescent="0.25">
      <c r="A115" s="9">
        <v>0.74445186669635499</v>
      </c>
      <c r="B115" s="4">
        <v>0.81394666719999997</v>
      </c>
    </row>
    <row r="116" spans="1:2" x14ac:dyDescent="0.25">
      <c r="A116" s="9">
        <v>0.89351556567957469</v>
      </c>
      <c r="B116" s="4">
        <v>0.97185333279999997</v>
      </c>
    </row>
    <row r="117" spans="1:2" x14ac:dyDescent="0.25">
      <c r="A117" s="9">
        <v>0.86246524559777582</v>
      </c>
      <c r="B117" s="4">
        <v>0.98399999999999999</v>
      </c>
    </row>
    <row r="118" spans="1:2" x14ac:dyDescent="0.25">
      <c r="A118" s="9">
        <v>0.85244816938685519</v>
      </c>
      <c r="B118" s="4">
        <v>0.95896000000000003</v>
      </c>
    </row>
    <row r="119" spans="1:2" x14ac:dyDescent="0.25">
      <c r="A119" s="9">
        <v>0.69856368666388757</v>
      </c>
      <c r="B119" s="4">
        <v>0.73716000000000004</v>
      </c>
    </row>
    <row r="120" spans="1:2" x14ac:dyDescent="0.25">
      <c r="A120" s="9">
        <v>0.83647080050520262</v>
      </c>
      <c r="B120" s="4">
        <v>0.99905333279999997</v>
      </c>
    </row>
    <row r="121" spans="1:2" x14ac:dyDescent="0.25">
      <c r="A121" s="9">
        <v>0.9405620918230071</v>
      </c>
      <c r="B121" s="4">
        <v>1.3138266672000001</v>
      </c>
    </row>
    <row r="122" spans="1:2" x14ac:dyDescent="0.25">
      <c r="A122" s="9">
        <v>0.94552748258146235</v>
      </c>
      <c r="B122" s="4">
        <v>1.5236399999999999</v>
      </c>
    </row>
    <row r="123" spans="1:2" x14ac:dyDescent="0.25">
      <c r="A123" s="9">
        <v>0.86125080593165682</v>
      </c>
      <c r="B123" s="4">
        <v>1.0541333328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Z1" zoomScaleNormal="100" workbookViewId="0">
      <selection activeCell="AB3" sqref="AB3"/>
    </sheetView>
  </sheetViews>
  <sheetFormatPr defaultColWidth="9.28515625" defaultRowHeight="15" x14ac:dyDescent="0.25"/>
  <cols>
    <col min="1" max="19" width="9.28515625" style="3"/>
    <col min="20" max="22" width="9.28515625" style="9"/>
    <col min="23" max="23" width="10.7109375" style="3" bestFit="1" customWidth="1"/>
    <col min="24" max="25" width="12" style="3" bestFit="1" customWidth="1"/>
    <col min="26" max="26" width="14.7109375" style="3" bestFit="1" customWidth="1"/>
    <col min="27" max="27" width="21.140625" style="3" bestFit="1" customWidth="1"/>
    <col min="28" max="28" width="13.85546875" style="3" bestFit="1" customWidth="1"/>
    <col min="29" max="16384" width="9.28515625" style="3"/>
  </cols>
  <sheetData>
    <row r="1" spans="1:28" s="1" customFormat="1" x14ac:dyDescent="0.25">
      <c r="A1" s="1" t="s">
        <v>0</v>
      </c>
      <c r="B1" s="1" t="s">
        <v>81</v>
      </c>
      <c r="C1" s="1" t="s">
        <v>80</v>
      </c>
      <c r="D1" s="1" t="s">
        <v>79</v>
      </c>
      <c r="E1" s="1" t="s">
        <v>78</v>
      </c>
      <c r="F1" s="1" t="s">
        <v>77</v>
      </c>
      <c r="G1" s="1" t="s">
        <v>76</v>
      </c>
      <c r="H1" s="1" t="s">
        <v>75</v>
      </c>
      <c r="I1" s="1" t="s">
        <v>74</v>
      </c>
      <c r="J1" s="1" t="s">
        <v>73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7" t="s">
        <v>53</v>
      </c>
      <c r="U1" s="7" t="s">
        <v>63</v>
      </c>
      <c r="V1" s="7" t="s">
        <v>54</v>
      </c>
      <c r="W1" s="1" t="s">
        <v>50</v>
      </c>
      <c r="X1" s="1" t="s">
        <v>51</v>
      </c>
      <c r="Y1" s="1" t="s">
        <v>52</v>
      </c>
      <c r="Z1" s="1" t="s">
        <v>60</v>
      </c>
      <c r="AA1" s="1" t="s">
        <v>109</v>
      </c>
      <c r="AB1" s="1" t="s">
        <v>110</v>
      </c>
    </row>
    <row r="2" spans="1:28" x14ac:dyDescent="0.25">
      <c r="A2" s="3" t="s">
        <v>10</v>
      </c>
      <c r="B2" s="5">
        <v>781.444444444444</v>
      </c>
      <c r="C2" s="5">
        <v>1014.8888888888901</v>
      </c>
      <c r="D2" s="5">
        <v>1377</v>
      </c>
      <c r="E2" s="5">
        <v>1583.55555555556</v>
      </c>
      <c r="F2" s="5">
        <v>1780.44444444444</v>
      </c>
      <c r="G2" s="5">
        <v>1951.2222222222199</v>
      </c>
      <c r="H2" s="5">
        <v>2171.8888888888901</v>
      </c>
      <c r="I2" s="5">
        <v>2782.2222222222199</v>
      </c>
      <c r="J2" s="5">
        <v>2152</v>
      </c>
      <c r="K2" s="5">
        <f>B2/10000</f>
        <v>7.8144444444444405E-2</v>
      </c>
      <c r="L2" s="5">
        <f t="shared" ref="L2:S17" si="0">C2/10000</f>
        <v>0.101488888888889</v>
      </c>
      <c r="M2" s="5">
        <f t="shared" si="0"/>
        <v>0.13769999999999999</v>
      </c>
      <c r="N2" s="5">
        <f t="shared" si="0"/>
        <v>0.158355555555556</v>
      </c>
      <c r="O2" s="5">
        <f t="shared" si="0"/>
        <v>0.17804444444444401</v>
      </c>
      <c r="P2" s="5">
        <f t="shared" si="0"/>
        <v>0.195122222222222</v>
      </c>
      <c r="Q2" s="5">
        <f t="shared" si="0"/>
        <v>0.21718888888888901</v>
      </c>
      <c r="R2" s="5">
        <f t="shared" si="0"/>
        <v>0.27822222222222198</v>
      </c>
      <c r="S2" s="5">
        <f t="shared" si="0"/>
        <v>0.2152</v>
      </c>
      <c r="T2" s="9">
        <f t="shared" ref="T2:T41" si="1">(Q2-M2)/(Q2+M2)</f>
        <v>0.22398246712586128</v>
      </c>
      <c r="U2" s="9">
        <f>(O2-N2)/(O2+N2)</f>
        <v>5.8528207160784794E-2</v>
      </c>
      <c r="V2" s="9">
        <f>(L2-R2)/(L2+R2)</f>
        <v>-0.46544156376192342</v>
      </c>
      <c r="W2" s="3">
        <v>0.625</v>
      </c>
      <c r="X2" s="4">
        <v>0.31659166700000002</v>
      </c>
      <c r="Y2" s="4">
        <f t="shared" ref="Y2:Y41" si="2">X2/W2</f>
        <v>0.50654666720000008</v>
      </c>
      <c r="Z2" s="4">
        <f>LN(Y2)</f>
        <v>-0.68013882291382743</v>
      </c>
      <c r="AA2" s="4">
        <f>1.5605*Y2+0.5644</f>
        <v>1.3548660741656002</v>
      </c>
      <c r="AB2" s="4">
        <f>Y2-AA2</f>
        <v>-0.84831940696560015</v>
      </c>
    </row>
    <row r="3" spans="1:28" x14ac:dyDescent="0.25">
      <c r="A3" s="3" t="s">
        <v>11</v>
      </c>
      <c r="B3" s="5">
        <v>682.555555555556</v>
      </c>
      <c r="C3" s="5">
        <v>906.555555555556</v>
      </c>
      <c r="D3" s="5">
        <v>1105.6666666666699</v>
      </c>
      <c r="E3" s="5">
        <v>1377.2222222222199</v>
      </c>
      <c r="F3" s="5">
        <v>1724.3333333333301</v>
      </c>
      <c r="G3" s="5">
        <v>1879.1111111111099</v>
      </c>
      <c r="H3" s="5">
        <v>2049.2222222222199</v>
      </c>
      <c r="I3" s="5">
        <v>2263.5555555555602</v>
      </c>
      <c r="J3" s="5">
        <v>1771.1111111111099</v>
      </c>
      <c r="K3" s="5">
        <f t="shared" ref="K3:S41" si="3">B3/10000</f>
        <v>6.8255555555555597E-2</v>
      </c>
      <c r="L3" s="5">
        <f t="shared" si="0"/>
        <v>9.06555555555556E-2</v>
      </c>
      <c r="M3" s="5">
        <f t="shared" si="0"/>
        <v>0.11056666666666699</v>
      </c>
      <c r="N3" s="5">
        <f t="shared" si="0"/>
        <v>0.137722222222222</v>
      </c>
      <c r="O3" s="5">
        <f t="shared" si="0"/>
        <v>0.17243333333333299</v>
      </c>
      <c r="P3" s="5">
        <f t="shared" si="0"/>
        <v>0.187911111111111</v>
      </c>
      <c r="Q3" s="5">
        <f t="shared" si="0"/>
        <v>0.20492222222222198</v>
      </c>
      <c r="R3" s="5">
        <f t="shared" si="0"/>
        <v>0.22635555555555603</v>
      </c>
      <c r="S3" s="5">
        <f t="shared" si="0"/>
        <v>0.177111111111111</v>
      </c>
      <c r="T3" s="9">
        <f t="shared" si="1"/>
        <v>0.29907726984574018</v>
      </c>
      <c r="U3" s="9">
        <f t="shared" ref="U3:U41" si="4">(O3-N3)/(O3+N3)</f>
        <v>0.11191516801604914</v>
      </c>
      <c r="V3" s="9">
        <f t="shared" ref="V3:V41" si="5">(L3-R3)/(L3+R3)</f>
        <v>-0.42806070589884754</v>
      </c>
      <c r="W3" s="3">
        <v>0.625</v>
      </c>
      <c r="X3" s="4">
        <v>7.7399999999999997E-2</v>
      </c>
      <c r="Y3" s="4">
        <f t="shared" si="2"/>
        <v>0.12383999999999999</v>
      </c>
      <c r="Z3" s="4">
        <f t="shared" ref="Z3:Z41" si="6">LN(Y3)</f>
        <v>-2.0887648691407201</v>
      </c>
      <c r="AA3" s="4">
        <f t="shared" ref="AA3:AA41" si="7">1.5605*Y3+0.5644</f>
        <v>0.75765232000000005</v>
      </c>
      <c r="AB3" s="4">
        <f t="shared" ref="AB3:AB41" si="8">Y3-AA3</f>
        <v>-0.6338123200000001</v>
      </c>
    </row>
    <row r="4" spans="1:28" x14ac:dyDescent="0.25">
      <c r="A4" s="3" t="s">
        <v>12</v>
      </c>
      <c r="B4" s="5">
        <v>803.88888888888903</v>
      </c>
      <c r="C4" s="5">
        <v>1072.1111111111099</v>
      </c>
      <c r="D4" s="5">
        <v>1534.55555555556</v>
      </c>
      <c r="E4" s="5">
        <v>1765.44444444444</v>
      </c>
      <c r="F4" s="5">
        <v>1883.8888888888901</v>
      </c>
      <c r="G4" s="5">
        <v>2059.1111111111099</v>
      </c>
      <c r="H4" s="5">
        <v>2367.8888888888901</v>
      </c>
      <c r="I4" s="5">
        <v>2953.3333333333298</v>
      </c>
      <c r="J4" s="5">
        <v>2160.5555555555602</v>
      </c>
      <c r="K4" s="5">
        <f t="shared" si="3"/>
        <v>8.0388888888888899E-2</v>
      </c>
      <c r="L4" s="5">
        <f t="shared" si="0"/>
        <v>0.10721111111111099</v>
      </c>
      <c r="M4" s="5">
        <f t="shared" si="0"/>
        <v>0.15345555555555601</v>
      </c>
      <c r="N4" s="5">
        <f t="shared" si="0"/>
        <v>0.176544444444444</v>
      </c>
      <c r="O4" s="5">
        <f t="shared" si="0"/>
        <v>0.18838888888888899</v>
      </c>
      <c r="P4" s="5">
        <f t="shared" si="0"/>
        <v>0.20591111111111099</v>
      </c>
      <c r="Q4" s="5">
        <f t="shared" si="0"/>
        <v>0.23678888888888899</v>
      </c>
      <c r="R4" s="5">
        <f t="shared" si="0"/>
        <v>0.295333333333333</v>
      </c>
      <c r="S4" s="5">
        <f t="shared" si="0"/>
        <v>0.21605555555555603</v>
      </c>
      <c r="T4" s="9">
        <f t="shared" si="1"/>
        <v>0.21354137008142923</v>
      </c>
      <c r="U4" s="9">
        <f t="shared" si="4"/>
        <v>3.2456460845209173E-2</v>
      </c>
      <c r="V4" s="9">
        <f t="shared" si="5"/>
        <v>-0.46733279969085545</v>
      </c>
      <c r="W4" s="3">
        <v>0.625</v>
      </c>
      <c r="X4" s="4">
        <v>0.66220833300000004</v>
      </c>
      <c r="Y4" s="4">
        <f t="shared" si="2"/>
        <v>1.0595333328000001</v>
      </c>
      <c r="Z4" s="4">
        <f t="shared" si="6"/>
        <v>5.7828559109106267E-2</v>
      </c>
      <c r="AA4" s="4">
        <f t="shared" si="7"/>
        <v>2.2178017658344</v>
      </c>
      <c r="AB4" s="4">
        <f t="shared" si="8"/>
        <v>-1.1582684330344</v>
      </c>
    </row>
    <row r="5" spans="1:28" x14ac:dyDescent="0.25">
      <c r="A5" s="3" t="s">
        <v>13</v>
      </c>
      <c r="B5" s="5">
        <v>799.88888888888903</v>
      </c>
      <c r="C5" s="5">
        <v>1125.6666666666699</v>
      </c>
      <c r="D5" s="5">
        <v>1691</v>
      </c>
      <c r="E5" s="5">
        <v>1936.3333333333301</v>
      </c>
      <c r="F5" s="5">
        <v>2051.5555555555602</v>
      </c>
      <c r="G5" s="5">
        <v>2251.3333333333298</v>
      </c>
      <c r="H5" s="5">
        <v>2564.8888888888901</v>
      </c>
      <c r="I5" s="5">
        <v>2906.4444444444398</v>
      </c>
      <c r="J5" s="5">
        <v>2055</v>
      </c>
      <c r="K5" s="5">
        <f t="shared" si="3"/>
        <v>7.9988888888888901E-2</v>
      </c>
      <c r="L5" s="5">
        <f t="shared" si="0"/>
        <v>0.112566666666667</v>
      </c>
      <c r="M5" s="5">
        <f t="shared" si="0"/>
        <v>0.1691</v>
      </c>
      <c r="N5" s="5">
        <f t="shared" si="0"/>
        <v>0.19363333333333302</v>
      </c>
      <c r="O5" s="5">
        <f t="shared" si="0"/>
        <v>0.20515555555555601</v>
      </c>
      <c r="P5" s="5">
        <f t="shared" si="0"/>
        <v>0.22513333333333299</v>
      </c>
      <c r="Q5" s="5">
        <f t="shared" si="0"/>
        <v>0.25648888888888899</v>
      </c>
      <c r="R5" s="5">
        <f t="shared" si="0"/>
        <v>0.29064444444444398</v>
      </c>
      <c r="S5" s="5">
        <f t="shared" si="0"/>
        <v>0.20549999999999999</v>
      </c>
      <c r="T5" s="9">
        <f t="shared" si="1"/>
        <v>0.20533639662689623</v>
      </c>
      <c r="U5" s="9">
        <f t="shared" si="4"/>
        <v>2.8893037251680607E-2</v>
      </c>
      <c r="V5" s="9">
        <f t="shared" si="5"/>
        <v>-0.44164898454076817</v>
      </c>
      <c r="W5" s="3">
        <v>0.625</v>
      </c>
      <c r="X5" s="4">
        <v>0.84926666699999998</v>
      </c>
      <c r="Y5" s="4">
        <f t="shared" si="2"/>
        <v>1.3588266672</v>
      </c>
      <c r="Z5" s="4">
        <f t="shared" si="6"/>
        <v>0.30662158266367079</v>
      </c>
      <c r="AA5" s="4">
        <f t="shared" si="7"/>
        <v>2.6848490141656001</v>
      </c>
      <c r="AB5" s="4">
        <f t="shared" si="8"/>
        <v>-1.3260223469656001</v>
      </c>
    </row>
    <row r="6" spans="1:28" x14ac:dyDescent="0.25">
      <c r="A6" s="3" t="s">
        <v>14</v>
      </c>
      <c r="B6" s="5">
        <v>810</v>
      </c>
      <c r="C6" s="5">
        <v>1110.1111111111099</v>
      </c>
      <c r="D6" s="5">
        <v>1553.55555555556</v>
      </c>
      <c r="E6" s="5">
        <v>1819.2222222222199</v>
      </c>
      <c r="F6" s="5">
        <v>1994.6666666666699</v>
      </c>
      <c r="G6" s="5">
        <v>2195.5555555555602</v>
      </c>
      <c r="H6" s="5">
        <v>2461.5555555555602</v>
      </c>
      <c r="I6" s="5">
        <v>2630.1111111111099</v>
      </c>
      <c r="J6" s="5">
        <v>1853</v>
      </c>
      <c r="K6" s="5">
        <f t="shared" si="3"/>
        <v>8.1000000000000003E-2</v>
      </c>
      <c r="L6" s="5">
        <f t="shared" si="0"/>
        <v>0.11101111111111099</v>
      </c>
      <c r="M6" s="5">
        <f t="shared" si="0"/>
        <v>0.155355555555556</v>
      </c>
      <c r="N6" s="5">
        <f t="shared" si="0"/>
        <v>0.18192222222222199</v>
      </c>
      <c r="O6" s="5">
        <f t="shared" si="0"/>
        <v>0.19946666666666699</v>
      </c>
      <c r="P6" s="5">
        <f t="shared" si="0"/>
        <v>0.21955555555555603</v>
      </c>
      <c r="Q6" s="5">
        <f t="shared" si="0"/>
        <v>0.24615555555555602</v>
      </c>
      <c r="R6" s="5">
        <f t="shared" si="0"/>
        <v>0.26301111111111097</v>
      </c>
      <c r="S6" s="5">
        <f t="shared" si="0"/>
        <v>0.18529999999999999</v>
      </c>
      <c r="T6" s="9">
        <f t="shared" si="1"/>
        <v>0.22614567190613191</v>
      </c>
      <c r="U6" s="9">
        <f t="shared" si="4"/>
        <v>4.6001456664240339E-2</v>
      </c>
      <c r="V6" s="9">
        <f t="shared" si="5"/>
        <v>-0.40639296536153546</v>
      </c>
      <c r="W6" s="3">
        <v>0.625</v>
      </c>
      <c r="X6" s="4">
        <v>0.65265833299999998</v>
      </c>
      <c r="Y6" s="4">
        <f t="shared" si="2"/>
        <v>1.0442533327999999</v>
      </c>
      <c r="Z6" s="4">
        <f t="shared" si="6"/>
        <v>4.3302115962953698E-2</v>
      </c>
      <c r="AA6" s="4">
        <f t="shared" si="7"/>
        <v>2.1939573258343996</v>
      </c>
      <c r="AB6" s="4">
        <f t="shared" si="8"/>
        <v>-1.1497039930343997</v>
      </c>
    </row>
    <row r="7" spans="1:28" x14ac:dyDescent="0.25">
      <c r="A7" s="3" t="s">
        <v>15</v>
      </c>
      <c r="B7" s="5">
        <v>536.77777777777806</v>
      </c>
      <c r="C7" s="5">
        <v>675.66666666666697</v>
      </c>
      <c r="D7" s="5">
        <v>974.77777777777806</v>
      </c>
      <c r="E7" s="5">
        <v>1108.3333333333301</v>
      </c>
      <c r="F7" s="5">
        <v>1180.8888888888901</v>
      </c>
      <c r="G7" s="5">
        <v>1312.1111111111099</v>
      </c>
      <c r="H7" s="5">
        <v>1497.55555555556</v>
      </c>
      <c r="I7" s="5">
        <v>2417.3333333333298</v>
      </c>
      <c r="J7" s="5">
        <v>1848.8888888888901</v>
      </c>
      <c r="K7" s="5">
        <f t="shared" si="3"/>
        <v>5.3677777777777803E-2</v>
      </c>
      <c r="L7" s="5">
        <f t="shared" si="0"/>
        <v>6.7566666666666692E-2</v>
      </c>
      <c r="M7" s="5">
        <f t="shared" si="0"/>
        <v>9.7477777777777802E-2</v>
      </c>
      <c r="N7" s="5">
        <f t="shared" si="0"/>
        <v>0.11083333333333301</v>
      </c>
      <c r="O7" s="5">
        <f t="shared" si="0"/>
        <v>0.11808888888888901</v>
      </c>
      <c r="P7" s="5">
        <f t="shared" si="0"/>
        <v>0.131211111111111</v>
      </c>
      <c r="Q7" s="5">
        <f t="shared" si="0"/>
        <v>0.149755555555556</v>
      </c>
      <c r="R7" s="5">
        <f t="shared" si="0"/>
        <v>0.24173333333333299</v>
      </c>
      <c r="S7" s="5">
        <f t="shared" si="0"/>
        <v>0.18488888888888899</v>
      </c>
      <c r="T7" s="9">
        <f t="shared" si="1"/>
        <v>0.21145117073390091</v>
      </c>
      <c r="U7" s="9">
        <f t="shared" si="4"/>
        <v>3.1694413434938631E-2</v>
      </c>
      <c r="V7" s="9">
        <f t="shared" si="5"/>
        <v>-0.56309947192585352</v>
      </c>
      <c r="W7" s="3">
        <v>0.625</v>
      </c>
      <c r="X7" s="4">
        <v>0.26719166700000002</v>
      </c>
      <c r="Y7" s="4">
        <f t="shared" si="2"/>
        <v>0.42750666720000002</v>
      </c>
      <c r="Z7" s="4">
        <f t="shared" si="6"/>
        <v>-0.84978539493746141</v>
      </c>
      <c r="AA7" s="4">
        <f t="shared" si="7"/>
        <v>1.2315241541656001</v>
      </c>
      <c r="AB7" s="4">
        <f t="shared" si="8"/>
        <v>-0.80401748696560005</v>
      </c>
    </row>
    <row r="8" spans="1:28" x14ac:dyDescent="0.25">
      <c r="A8" s="3" t="s">
        <v>16</v>
      </c>
      <c r="B8" s="5">
        <v>716.88888888888903</v>
      </c>
      <c r="C8" s="5">
        <v>935.555555555556</v>
      </c>
      <c r="D8" s="5">
        <v>1245.1111111111099</v>
      </c>
      <c r="E8" s="5">
        <v>1502.6666666666699</v>
      </c>
      <c r="F8" s="5">
        <v>1664.1111111111099</v>
      </c>
      <c r="G8" s="5">
        <v>1826.2222222222199</v>
      </c>
      <c r="H8" s="5">
        <v>2050</v>
      </c>
      <c r="I8" s="5">
        <v>2162.8888888888901</v>
      </c>
      <c r="J8" s="5">
        <v>1517.1111111111099</v>
      </c>
      <c r="K8" s="5">
        <f t="shared" si="3"/>
        <v>7.1688888888888899E-2</v>
      </c>
      <c r="L8" s="5">
        <f t="shared" si="0"/>
        <v>9.35555555555556E-2</v>
      </c>
      <c r="M8" s="5">
        <f t="shared" si="0"/>
        <v>0.12451111111111099</v>
      </c>
      <c r="N8" s="5">
        <f t="shared" si="0"/>
        <v>0.15026666666666699</v>
      </c>
      <c r="O8" s="5">
        <f t="shared" si="0"/>
        <v>0.16641111111111098</v>
      </c>
      <c r="P8" s="5">
        <f t="shared" si="0"/>
        <v>0.18262222222222199</v>
      </c>
      <c r="Q8" s="5">
        <f t="shared" si="0"/>
        <v>0.20499999999999999</v>
      </c>
      <c r="R8" s="5">
        <f t="shared" si="0"/>
        <v>0.216288888888889</v>
      </c>
      <c r="S8" s="5">
        <f t="shared" si="0"/>
        <v>0.15171111111111099</v>
      </c>
      <c r="T8" s="9">
        <f t="shared" si="1"/>
        <v>0.24426760183436785</v>
      </c>
      <c r="U8" s="9">
        <f t="shared" si="4"/>
        <v>5.0980667345003977E-2</v>
      </c>
      <c r="V8" s="9">
        <f t="shared" si="5"/>
        <v>-0.39611274474646779</v>
      </c>
      <c r="W8" s="3">
        <v>0.625</v>
      </c>
      <c r="X8" s="4">
        <v>0.50719166699999996</v>
      </c>
      <c r="Y8" s="4">
        <f t="shared" si="2"/>
        <v>0.81150666719999998</v>
      </c>
      <c r="Z8" s="4">
        <f t="shared" si="6"/>
        <v>-0.20886267616475349</v>
      </c>
      <c r="AA8" s="4">
        <f t="shared" si="7"/>
        <v>1.8307561541655999</v>
      </c>
      <c r="AB8" s="4">
        <f t="shared" si="8"/>
        <v>-1.0192494869655999</v>
      </c>
    </row>
    <row r="9" spans="1:28" x14ac:dyDescent="0.25">
      <c r="A9" s="3" t="s">
        <v>17</v>
      </c>
      <c r="B9" s="5">
        <v>723.555555555556</v>
      </c>
      <c r="C9" s="5">
        <v>934.22222222222194</v>
      </c>
      <c r="D9" s="5">
        <v>1206.44444444444</v>
      </c>
      <c r="E9" s="5">
        <v>1429.7777777777801</v>
      </c>
      <c r="F9" s="5">
        <v>1573.2222222222199</v>
      </c>
      <c r="G9" s="5">
        <v>1711.8888888888901</v>
      </c>
      <c r="H9" s="5">
        <v>1883.1111111111099</v>
      </c>
      <c r="I9" s="5">
        <v>2009.3333333333301</v>
      </c>
      <c r="J9" s="5">
        <v>1446.6666666666699</v>
      </c>
      <c r="K9" s="5">
        <f t="shared" si="3"/>
        <v>7.2355555555555603E-2</v>
      </c>
      <c r="L9" s="5">
        <f t="shared" si="0"/>
        <v>9.3422222222222198E-2</v>
      </c>
      <c r="M9" s="5">
        <f t="shared" si="0"/>
        <v>0.120644444444444</v>
      </c>
      <c r="N9" s="5">
        <f t="shared" si="0"/>
        <v>0.14297777777777801</v>
      </c>
      <c r="O9" s="5">
        <f t="shared" si="0"/>
        <v>0.157322222222222</v>
      </c>
      <c r="P9" s="5">
        <f t="shared" si="0"/>
        <v>0.171188888888889</v>
      </c>
      <c r="Q9" s="5">
        <f t="shared" si="0"/>
        <v>0.18831111111111098</v>
      </c>
      <c r="R9" s="5">
        <f t="shared" si="0"/>
        <v>0.20093333333333302</v>
      </c>
      <c r="S9" s="5">
        <f t="shared" si="0"/>
        <v>0.144666666666667</v>
      </c>
      <c r="T9" s="9">
        <f t="shared" si="1"/>
        <v>0.21901747824210746</v>
      </c>
      <c r="U9" s="9">
        <f t="shared" si="4"/>
        <v>4.776704776704626E-2</v>
      </c>
      <c r="V9" s="9">
        <f t="shared" si="5"/>
        <v>-0.36524233730937589</v>
      </c>
      <c r="W9" s="3">
        <v>0.625</v>
      </c>
      <c r="X9" s="4">
        <v>0.49228333299999999</v>
      </c>
      <c r="Y9" s="4">
        <f t="shared" si="2"/>
        <v>0.78765333279999994</v>
      </c>
      <c r="Z9" s="4">
        <f t="shared" si="6"/>
        <v>-0.23869721891809292</v>
      </c>
      <c r="AA9" s="4">
        <f t="shared" si="7"/>
        <v>1.7935330258344</v>
      </c>
      <c r="AB9" s="4">
        <f t="shared" si="8"/>
        <v>-1.0058796930344001</v>
      </c>
    </row>
    <row r="10" spans="1:28" x14ac:dyDescent="0.25">
      <c r="A10" s="3" t="s">
        <v>18</v>
      </c>
      <c r="B10" s="5">
        <v>833.444444444444</v>
      </c>
      <c r="C10" s="5">
        <v>1113.44444444444</v>
      </c>
      <c r="D10" s="5">
        <v>1506</v>
      </c>
      <c r="E10" s="5">
        <v>1756.3333333333301</v>
      </c>
      <c r="F10" s="5">
        <v>1951.1111111111099</v>
      </c>
      <c r="G10" s="5">
        <v>2128.7777777777801</v>
      </c>
      <c r="H10" s="5">
        <v>2343.4444444444398</v>
      </c>
      <c r="I10" s="5">
        <v>2663</v>
      </c>
      <c r="J10" s="5">
        <v>2086.8888888888901</v>
      </c>
      <c r="K10" s="5">
        <f t="shared" si="3"/>
        <v>8.3344444444444402E-2</v>
      </c>
      <c r="L10" s="5">
        <f t="shared" si="0"/>
        <v>0.111344444444444</v>
      </c>
      <c r="M10" s="5">
        <f t="shared" si="0"/>
        <v>0.15060000000000001</v>
      </c>
      <c r="N10" s="5">
        <f t="shared" si="0"/>
        <v>0.175633333333333</v>
      </c>
      <c r="O10" s="5">
        <f t="shared" si="0"/>
        <v>0.19511111111111099</v>
      </c>
      <c r="P10" s="5">
        <f t="shared" si="0"/>
        <v>0.212877777777778</v>
      </c>
      <c r="Q10" s="5">
        <f t="shared" si="0"/>
        <v>0.23434444444444397</v>
      </c>
      <c r="R10" s="5">
        <f t="shared" si="0"/>
        <v>0.26629999999999998</v>
      </c>
      <c r="S10" s="5">
        <f t="shared" si="0"/>
        <v>0.20868888888888901</v>
      </c>
      <c r="T10" s="9">
        <f t="shared" si="1"/>
        <v>0.21754942993216814</v>
      </c>
      <c r="U10" s="9">
        <f t="shared" si="4"/>
        <v>5.253693769293076E-2</v>
      </c>
      <c r="V10" s="9">
        <f t="shared" si="5"/>
        <v>-0.41032128986701349</v>
      </c>
      <c r="W10" s="3">
        <v>0.625</v>
      </c>
      <c r="X10" s="4">
        <v>0.390916667</v>
      </c>
      <c r="Y10" s="4">
        <f t="shared" si="2"/>
        <v>0.62546666719999999</v>
      </c>
      <c r="Z10" s="4">
        <f t="shared" si="6"/>
        <v>-0.46925724034324712</v>
      </c>
      <c r="AA10" s="4">
        <f t="shared" si="7"/>
        <v>1.5404407341656001</v>
      </c>
      <c r="AB10" s="4">
        <f t="shared" si="8"/>
        <v>-0.91497406696560013</v>
      </c>
    </row>
    <row r="11" spans="1:28" x14ac:dyDescent="0.25">
      <c r="A11" s="3" t="s">
        <v>19</v>
      </c>
      <c r="B11" s="5">
        <v>923.22222222222194</v>
      </c>
      <c r="C11" s="5">
        <v>1228.6666666666699</v>
      </c>
      <c r="D11" s="5">
        <v>1736.2222222222199</v>
      </c>
      <c r="E11" s="5">
        <v>1984</v>
      </c>
      <c r="F11" s="5">
        <v>2123.1111111111099</v>
      </c>
      <c r="G11" s="5">
        <v>2323.5555555555602</v>
      </c>
      <c r="H11" s="5">
        <v>2647.1111111111099</v>
      </c>
      <c r="I11" s="5">
        <v>3497.6666666666702</v>
      </c>
      <c r="J11" s="5">
        <v>2611.6666666666702</v>
      </c>
      <c r="K11" s="5">
        <f t="shared" si="3"/>
        <v>9.2322222222222194E-2</v>
      </c>
      <c r="L11" s="5">
        <f t="shared" si="0"/>
        <v>0.122866666666667</v>
      </c>
      <c r="M11" s="5">
        <f t="shared" si="0"/>
        <v>0.17362222222222198</v>
      </c>
      <c r="N11" s="5">
        <f t="shared" si="0"/>
        <v>0.19839999999999999</v>
      </c>
      <c r="O11" s="5">
        <f t="shared" si="0"/>
        <v>0.21231111111111101</v>
      </c>
      <c r="P11" s="5">
        <f t="shared" si="0"/>
        <v>0.23235555555555601</v>
      </c>
      <c r="Q11" s="5">
        <f t="shared" si="0"/>
        <v>0.26471111111111101</v>
      </c>
      <c r="R11" s="5">
        <f t="shared" si="0"/>
        <v>0.349766666666667</v>
      </c>
      <c r="S11" s="5">
        <f t="shared" si="0"/>
        <v>0.26116666666666699</v>
      </c>
      <c r="T11" s="9">
        <f t="shared" si="1"/>
        <v>0.20780735107731352</v>
      </c>
      <c r="U11" s="9">
        <f t="shared" si="4"/>
        <v>3.3870793204198446E-2</v>
      </c>
      <c r="V11" s="9">
        <f t="shared" si="5"/>
        <v>-0.48007616898229705</v>
      </c>
      <c r="W11" s="3">
        <v>0.625</v>
      </c>
      <c r="X11" s="4">
        <v>0.63826666700000001</v>
      </c>
      <c r="Y11" s="4">
        <f t="shared" si="2"/>
        <v>1.0212266672000001</v>
      </c>
      <c r="Z11" s="4">
        <f t="shared" si="6"/>
        <v>2.1004519636090631E-2</v>
      </c>
      <c r="AA11" s="4">
        <f t="shared" si="7"/>
        <v>2.1580242141656001</v>
      </c>
      <c r="AB11" s="4">
        <f t="shared" si="8"/>
        <v>-1.1367975469656</v>
      </c>
    </row>
    <row r="12" spans="1:28" x14ac:dyDescent="0.25">
      <c r="A12" s="3" t="s">
        <v>20</v>
      </c>
      <c r="B12" s="5">
        <v>592.444444444444</v>
      </c>
      <c r="C12" s="5">
        <v>794.555555555556</v>
      </c>
      <c r="D12" s="5">
        <v>1166.6666666666699</v>
      </c>
      <c r="E12" s="5">
        <v>1366.55555555556</v>
      </c>
      <c r="F12" s="5">
        <v>1463.8888888888901</v>
      </c>
      <c r="G12" s="5">
        <v>1648.55555555556</v>
      </c>
      <c r="H12" s="5">
        <v>1940.55555555556</v>
      </c>
      <c r="I12" s="5">
        <v>2668.3333333333298</v>
      </c>
      <c r="J12" s="5">
        <v>1796.2222222222199</v>
      </c>
      <c r="K12" s="5">
        <f t="shared" si="3"/>
        <v>5.9244444444444398E-2</v>
      </c>
      <c r="L12" s="5">
        <f t="shared" si="0"/>
        <v>7.9455555555555599E-2</v>
      </c>
      <c r="M12" s="5">
        <f t="shared" si="0"/>
        <v>0.11666666666666699</v>
      </c>
      <c r="N12" s="5">
        <f t="shared" si="0"/>
        <v>0.136655555555556</v>
      </c>
      <c r="O12" s="5">
        <f t="shared" si="0"/>
        <v>0.14638888888888901</v>
      </c>
      <c r="P12" s="5">
        <f t="shared" si="0"/>
        <v>0.164855555555556</v>
      </c>
      <c r="Q12" s="5">
        <f t="shared" si="0"/>
        <v>0.19405555555555601</v>
      </c>
      <c r="R12" s="5">
        <f t="shared" si="0"/>
        <v>0.26683333333333298</v>
      </c>
      <c r="S12" s="5">
        <f t="shared" si="0"/>
        <v>0.17962222222222199</v>
      </c>
      <c r="T12" s="9">
        <f t="shared" si="1"/>
        <v>0.2490613266583227</v>
      </c>
      <c r="U12" s="9">
        <f t="shared" si="4"/>
        <v>3.4388003454501423E-2</v>
      </c>
      <c r="V12" s="9">
        <f t="shared" si="5"/>
        <v>-0.54110248347558165</v>
      </c>
      <c r="W12" s="3">
        <v>0.625</v>
      </c>
      <c r="X12" s="4">
        <v>0.68845833300000003</v>
      </c>
      <c r="Y12" s="4">
        <f t="shared" si="2"/>
        <v>1.1015333328000001</v>
      </c>
      <c r="Z12" s="4">
        <f t="shared" si="6"/>
        <v>9.6703148082470186E-2</v>
      </c>
      <c r="AA12" s="4">
        <f t="shared" si="7"/>
        <v>2.2833427658344001</v>
      </c>
      <c r="AB12" s="4">
        <f t="shared" si="8"/>
        <v>-1.1818094330344</v>
      </c>
    </row>
    <row r="13" spans="1:28" x14ac:dyDescent="0.25">
      <c r="A13" s="3" t="s">
        <v>21</v>
      </c>
      <c r="B13" s="5">
        <v>742.88888888888903</v>
      </c>
      <c r="C13" s="5">
        <v>948.88888888888903</v>
      </c>
      <c r="D13" s="5">
        <v>1308</v>
      </c>
      <c r="E13" s="5">
        <v>1497.3333333333301</v>
      </c>
      <c r="F13" s="5">
        <v>1658.1111111111099</v>
      </c>
      <c r="G13" s="5">
        <v>1818.3333333333301</v>
      </c>
      <c r="H13" s="5">
        <v>2041.6666666666699</v>
      </c>
      <c r="I13" s="5">
        <v>2647.7777777777801</v>
      </c>
      <c r="J13" s="5">
        <v>1927.6666666666699</v>
      </c>
      <c r="K13" s="5">
        <f t="shared" si="3"/>
        <v>7.4288888888888904E-2</v>
      </c>
      <c r="L13" s="5">
        <f t="shared" si="0"/>
        <v>9.4888888888888898E-2</v>
      </c>
      <c r="M13" s="5">
        <f t="shared" si="0"/>
        <v>0.1308</v>
      </c>
      <c r="N13" s="5">
        <f t="shared" si="0"/>
        <v>0.149733333333333</v>
      </c>
      <c r="O13" s="5">
        <f t="shared" si="0"/>
        <v>0.16581111111111099</v>
      </c>
      <c r="P13" s="5">
        <f t="shared" si="0"/>
        <v>0.18183333333333301</v>
      </c>
      <c r="Q13" s="5">
        <f t="shared" si="0"/>
        <v>0.204166666666667</v>
      </c>
      <c r="R13" s="5">
        <f t="shared" si="0"/>
        <v>0.264777777777778</v>
      </c>
      <c r="S13" s="5">
        <f t="shared" si="0"/>
        <v>0.192766666666667</v>
      </c>
      <c r="T13" s="9">
        <f t="shared" si="1"/>
        <v>0.21902676883272046</v>
      </c>
      <c r="U13" s="9">
        <f t="shared" si="4"/>
        <v>5.0952498327406663E-2</v>
      </c>
      <c r="V13" s="9">
        <f t="shared" si="5"/>
        <v>-0.47235094223046054</v>
      </c>
      <c r="W13" s="3">
        <v>0.625</v>
      </c>
      <c r="X13" s="4">
        <v>0.3901</v>
      </c>
      <c r="Y13" s="4">
        <f t="shared" si="2"/>
        <v>0.62416000000000005</v>
      </c>
      <c r="Z13" s="4">
        <f t="shared" si="6"/>
        <v>-0.47134853322379061</v>
      </c>
      <c r="AA13" s="4">
        <f t="shared" si="7"/>
        <v>1.5384016800000002</v>
      </c>
      <c r="AB13" s="4">
        <f t="shared" si="8"/>
        <v>-0.91424168000000017</v>
      </c>
    </row>
    <row r="14" spans="1:28" x14ac:dyDescent="0.25">
      <c r="A14" s="3" t="s">
        <v>22</v>
      </c>
      <c r="B14" s="5">
        <v>657.22222222222194</v>
      </c>
      <c r="C14" s="5">
        <v>814.88888888888903</v>
      </c>
      <c r="D14" s="5">
        <v>1154.1111111111099</v>
      </c>
      <c r="E14" s="5">
        <v>1319.8888888888901</v>
      </c>
      <c r="F14" s="5">
        <v>1401</v>
      </c>
      <c r="G14" s="5">
        <v>1532.8888888888901</v>
      </c>
      <c r="H14" s="5">
        <v>1765.1111111111099</v>
      </c>
      <c r="I14" s="5">
        <v>2481.2222222222199</v>
      </c>
      <c r="J14" s="5">
        <v>1777.3333333333301</v>
      </c>
      <c r="K14" s="5">
        <f t="shared" si="3"/>
        <v>6.5722222222222196E-2</v>
      </c>
      <c r="L14" s="5">
        <f t="shared" si="0"/>
        <v>8.1488888888888902E-2</v>
      </c>
      <c r="M14" s="5">
        <f t="shared" si="0"/>
        <v>0.11541111111111099</v>
      </c>
      <c r="N14" s="5">
        <f t="shared" si="0"/>
        <v>0.13198888888888902</v>
      </c>
      <c r="O14" s="5">
        <f t="shared" si="0"/>
        <v>0.1401</v>
      </c>
      <c r="P14" s="5">
        <f t="shared" si="0"/>
        <v>0.153288888888889</v>
      </c>
      <c r="Q14" s="5">
        <f t="shared" si="0"/>
        <v>0.17651111111111101</v>
      </c>
      <c r="R14" s="5">
        <f t="shared" si="0"/>
        <v>0.24812222222222199</v>
      </c>
      <c r="S14" s="5">
        <f t="shared" si="0"/>
        <v>0.17773333333333302</v>
      </c>
      <c r="T14" s="9">
        <f t="shared" si="1"/>
        <v>0.20930232558139558</v>
      </c>
      <c r="U14" s="9">
        <f t="shared" si="4"/>
        <v>2.9810519438091647E-2</v>
      </c>
      <c r="V14" s="9">
        <f t="shared" si="5"/>
        <v>-0.50554525535142381</v>
      </c>
      <c r="W14" s="3">
        <v>0.625</v>
      </c>
      <c r="X14" s="4">
        <v>0.54074999999999995</v>
      </c>
      <c r="Y14" s="4">
        <f t="shared" si="2"/>
        <v>0.86519999999999997</v>
      </c>
      <c r="Z14" s="4">
        <f t="shared" si="6"/>
        <v>-0.14479458490323338</v>
      </c>
      <c r="AA14" s="4">
        <f t="shared" si="7"/>
        <v>1.9145445999999999</v>
      </c>
      <c r="AB14" s="4">
        <f t="shared" si="8"/>
        <v>-1.0493446</v>
      </c>
    </row>
    <row r="15" spans="1:28" x14ac:dyDescent="0.25">
      <c r="A15" s="3" t="s">
        <v>23</v>
      </c>
      <c r="B15" s="5">
        <v>745.22222222222194</v>
      </c>
      <c r="C15" s="5">
        <v>962.444444444444</v>
      </c>
      <c r="D15" s="5">
        <v>1246.1111111111099</v>
      </c>
      <c r="E15" s="5">
        <v>1459</v>
      </c>
      <c r="F15" s="5">
        <v>1647.3333333333301</v>
      </c>
      <c r="G15" s="5">
        <v>1792.7777777777801</v>
      </c>
      <c r="H15" s="5">
        <v>1975.2222222222199</v>
      </c>
      <c r="I15" s="5">
        <v>2300.4444444444398</v>
      </c>
      <c r="J15" s="5">
        <v>1747</v>
      </c>
      <c r="K15" s="5">
        <f t="shared" si="3"/>
        <v>7.4522222222222198E-2</v>
      </c>
      <c r="L15" s="5">
        <f t="shared" si="0"/>
        <v>9.6244444444444396E-2</v>
      </c>
      <c r="M15" s="5">
        <f t="shared" si="0"/>
        <v>0.12461111111111099</v>
      </c>
      <c r="N15" s="5">
        <f t="shared" si="0"/>
        <v>0.1459</v>
      </c>
      <c r="O15" s="5">
        <f t="shared" si="0"/>
        <v>0.16473333333333301</v>
      </c>
      <c r="P15" s="5">
        <f t="shared" si="0"/>
        <v>0.17927777777777801</v>
      </c>
      <c r="Q15" s="5">
        <f t="shared" si="0"/>
        <v>0.19752222222222199</v>
      </c>
      <c r="R15" s="5">
        <f t="shared" si="0"/>
        <v>0.23004444444444397</v>
      </c>
      <c r="S15" s="5">
        <f t="shared" si="0"/>
        <v>0.17469999999999999</v>
      </c>
      <c r="T15" s="9">
        <f t="shared" si="1"/>
        <v>0.22633830022075044</v>
      </c>
      <c r="U15" s="9">
        <f t="shared" si="4"/>
        <v>6.062882283506716E-2</v>
      </c>
      <c r="V15" s="9">
        <f t="shared" si="5"/>
        <v>-0.41006606279370644</v>
      </c>
      <c r="W15" s="3">
        <v>0.625</v>
      </c>
      <c r="X15" s="4">
        <v>0.30205833300000001</v>
      </c>
      <c r="Y15" s="4">
        <f t="shared" si="2"/>
        <v>0.48329333280000003</v>
      </c>
      <c r="Z15" s="4">
        <f t="shared" si="6"/>
        <v>-0.72713149538453947</v>
      </c>
      <c r="AA15" s="4">
        <f t="shared" si="7"/>
        <v>1.3185792458344001</v>
      </c>
      <c r="AB15" s="4">
        <f t="shared" si="8"/>
        <v>-0.83528591303440014</v>
      </c>
    </row>
    <row r="16" spans="1:28" x14ac:dyDescent="0.25">
      <c r="A16" s="3" t="s">
        <v>24</v>
      </c>
      <c r="B16" s="5">
        <v>770.88888888888903</v>
      </c>
      <c r="C16" s="5">
        <v>1058.55555555556</v>
      </c>
      <c r="D16" s="5">
        <v>1541</v>
      </c>
      <c r="E16" s="5">
        <v>1793.2222222222199</v>
      </c>
      <c r="F16" s="5">
        <v>1950.6666666666699</v>
      </c>
      <c r="G16" s="5">
        <v>2147.4444444444398</v>
      </c>
      <c r="H16" s="5">
        <v>2436.7777777777801</v>
      </c>
      <c r="I16" s="5">
        <v>3030.2222222222199</v>
      </c>
      <c r="J16" s="5">
        <v>2221.7777777777801</v>
      </c>
      <c r="K16" s="5">
        <f t="shared" si="3"/>
        <v>7.7088888888888901E-2</v>
      </c>
      <c r="L16" s="5">
        <f t="shared" si="0"/>
        <v>0.10585555555555599</v>
      </c>
      <c r="M16" s="5">
        <f t="shared" si="0"/>
        <v>0.15409999999999999</v>
      </c>
      <c r="N16" s="5">
        <f t="shared" si="0"/>
        <v>0.17932222222222199</v>
      </c>
      <c r="O16" s="5">
        <f t="shared" si="0"/>
        <v>0.195066666666667</v>
      </c>
      <c r="P16" s="5">
        <f t="shared" si="0"/>
        <v>0.21474444444444399</v>
      </c>
      <c r="Q16" s="5">
        <f t="shared" si="0"/>
        <v>0.24367777777777802</v>
      </c>
      <c r="R16" s="5">
        <f t="shared" si="0"/>
        <v>0.30302222222222197</v>
      </c>
      <c r="S16" s="5">
        <f t="shared" si="0"/>
        <v>0.222177777777778</v>
      </c>
      <c r="T16" s="9">
        <f t="shared" si="1"/>
        <v>0.2251955307262575</v>
      </c>
      <c r="U16" s="9">
        <f t="shared" si="4"/>
        <v>4.2053717168720882E-2</v>
      </c>
      <c r="V16" s="9">
        <f t="shared" si="5"/>
        <v>-0.48221419060300363</v>
      </c>
      <c r="W16" s="3">
        <v>0.625</v>
      </c>
      <c r="X16" s="4">
        <v>0.72438333300000002</v>
      </c>
      <c r="Y16" s="4">
        <f t="shared" si="2"/>
        <v>1.1590133328000001</v>
      </c>
      <c r="Z16" s="4">
        <f t="shared" si="6"/>
        <v>0.14756906800154246</v>
      </c>
      <c r="AA16" s="4">
        <f t="shared" si="7"/>
        <v>2.3730403058344001</v>
      </c>
      <c r="AB16" s="4">
        <f t="shared" si="8"/>
        <v>-1.2140269730344</v>
      </c>
    </row>
    <row r="17" spans="1:28" x14ac:dyDescent="0.25">
      <c r="A17" s="3" t="s">
        <v>25</v>
      </c>
      <c r="B17" s="5">
        <v>1003.22222222222</v>
      </c>
      <c r="C17" s="5">
        <v>1390.1111111111099</v>
      </c>
      <c r="D17" s="5">
        <v>1858.2222222222199</v>
      </c>
      <c r="E17" s="5">
        <v>2284.4444444444398</v>
      </c>
      <c r="F17" s="5">
        <v>2576.5555555555602</v>
      </c>
      <c r="G17" s="5">
        <v>2806.7777777777801</v>
      </c>
      <c r="H17" s="5">
        <v>3104.7777777777801</v>
      </c>
      <c r="I17" s="5">
        <v>2902.8888888888901</v>
      </c>
      <c r="J17" s="5">
        <v>2073.5555555555602</v>
      </c>
      <c r="K17" s="5">
        <f t="shared" si="3"/>
        <v>0.10032222222222201</v>
      </c>
      <c r="L17" s="5">
        <f t="shared" si="0"/>
        <v>0.139011111111111</v>
      </c>
      <c r="M17" s="5">
        <f t="shared" si="0"/>
        <v>0.185822222222222</v>
      </c>
      <c r="N17" s="5">
        <f t="shared" si="0"/>
        <v>0.22844444444444398</v>
      </c>
      <c r="O17" s="5">
        <f t="shared" si="0"/>
        <v>0.25765555555555603</v>
      </c>
      <c r="P17" s="5">
        <f t="shared" si="0"/>
        <v>0.28067777777777803</v>
      </c>
      <c r="Q17" s="5">
        <f t="shared" si="0"/>
        <v>0.31047777777777802</v>
      </c>
      <c r="R17" s="5">
        <f t="shared" si="0"/>
        <v>0.29028888888888899</v>
      </c>
      <c r="S17" s="5">
        <f t="shared" si="0"/>
        <v>0.20735555555555601</v>
      </c>
      <c r="T17" s="9">
        <f t="shared" si="1"/>
        <v>0.25116976738979652</v>
      </c>
      <c r="U17" s="9">
        <f t="shared" si="4"/>
        <v>6.0092802121193271E-2</v>
      </c>
      <c r="V17" s="9">
        <f t="shared" si="5"/>
        <v>-0.35238243134819003</v>
      </c>
      <c r="W17" s="3">
        <v>0.625</v>
      </c>
      <c r="X17" s="4">
        <v>0.78915833300000005</v>
      </c>
      <c r="Y17" s="4">
        <f t="shared" si="2"/>
        <v>1.2626533328</v>
      </c>
      <c r="Z17" s="4">
        <f t="shared" si="6"/>
        <v>0.23321532651548676</v>
      </c>
      <c r="AA17" s="4">
        <f t="shared" si="7"/>
        <v>2.5347705258344</v>
      </c>
      <c r="AB17" s="4">
        <f t="shared" si="8"/>
        <v>-1.2721171930344</v>
      </c>
    </row>
    <row r="18" spans="1:28" x14ac:dyDescent="0.25">
      <c r="A18" s="3" t="s">
        <v>26</v>
      </c>
      <c r="B18" s="5">
        <v>748.66666666666697</v>
      </c>
      <c r="C18" s="5">
        <v>1025</v>
      </c>
      <c r="D18" s="5">
        <v>1379.55555555556</v>
      </c>
      <c r="E18" s="5">
        <v>1641.7777777777801</v>
      </c>
      <c r="F18" s="5">
        <v>1913.6666666666699</v>
      </c>
      <c r="G18" s="5">
        <v>2104.2222222222199</v>
      </c>
      <c r="H18" s="5">
        <v>2327.6666666666702</v>
      </c>
      <c r="I18" s="5">
        <v>2351.1111111111099</v>
      </c>
      <c r="J18" s="5">
        <v>1653.1111111111099</v>
      </c>
      <c r="K18" s="5">
        <f t="shared" si="3"/>
        <v>7.4866666666666692E-2</v>
      </c>
      <c r="L18" s="5">
        <f t="shared" si="3"/>
        <v>0.10249999999999999</v>
      </c>
      <c r="M18" s="5">
        <f t="shared" si="3"/>
        <v>0.137955555555556</v>
      </c>
      <c r="N18" s="5">
        <f t="shared" si="3"/>
        <v>0.16417777777777801</v>
      </c>
      <c r="O18" s="5">
        <f t="shared" si="3"/>
        <v>0.19136666666666699</v>
      </c>
      <c r="P18" s="5">
        <f t="shared" si="3"/>
        <v>0.21042222222222198</v>
      </c>
      <c r="Q18" s="5">
        <f t="shared" si="3"/>
        <v>0.23276666666666701</v>
      </c>
      <c r="R18" s="5">
        <f t="shared" si="3"/>
        <v>0.23511111111111099</v>
      </c>
      <c r="S18" s="5">
        <f t="shared" si="3"/>
        <v>0.16531111111111099</v>
      </c>
      <c r="T18" s="9">
        <f t="shared" si="1"/>
        <v>0.25574704031170309</v>
      </c>
      <c r="U18" s="9">
        <f t="shared" si="4"/>
        <v>7.6471139723116505E-2</v>
      </c>
      <c r="V18" s="9">
        <f t="shared" si="5"/>
        <v>-0.39279249629751511</v>
      </c>
      <c r="W18" s="3">
        <v>0.625</v>
      </c>
      <c r="X18" s="4">
        <v>0.64827500000000005</v>
      </c>
      <c r="Y18" s="4">
        <f t="shared" si="2"/>
        <v>1.0372400000000002</v>
      </c>
      <c r="Z18" s="4">
        <f t="shared" si="6"/>
        <v>3.6563339307046992E-2</v>
      </c>
      <c r="AA18" s="4">
        <f t="shared" si="7"/>
        <v>2.1830130200000002</v>
      </c>
      <c r="AB18" s="4">
        <f t="shared" si="8"/>
        <v>-1.14577302</v>
      </c>
    </row>
    <row r="19" spans="1:28" x14ac:dyDescent="0.25">
      <c r="A19" s="3" t="s">
        <v>27</v>
      </c>
      <c r="B19" s="5">
        <v>734</v>
      </c>
      <c r="C19" s="5">
        <v>944.33333333333303</v>
      </c>
      <c r="D19" s="5">
        <v>1320</v>
      </c>
      <c r="E19" s="5">
        <v>1494.2222222222199</v>
      </c>
      <c r="F19" s="5">
        <v>1546.7777777777801</v>
      </c>
      <c r="G19" s="5">
        <v>1678.55555555556</v>
      </c>
      <c r="H19" s="5">
        <v>1867.1111111111099</v>
      </c>
      <c r="I19" s="5">
        <v>2416.5555555555602</v>
      </c>
      <c r="J19" s="5">
        <v>1762.1111111111099</v>
      </c>
      <c r="K19" s="5">
        <f t="shared" si="3"/>
        <v>7.3400000000000007E-2</v>
      </c>
      <c r="L19" s="5">
        <f t="shared" si="3"/>
        <v>9.44333333333333E-2</v>
      </c>
      <c r="M19" s="5">
        <f t="shared" si="3"/>
        <v>0.13200000000000001</v>
      </c>
      <c r="N19" s="5">
        <f t="shared" si="3"/>
        <v>0.14942222222222198</v>
      </c>
      <c r="O19" s="5">
        <f t="shared" si="3"/>
        <v>0.154677777777778</v>
      </c>
      <c r="P19" s="5">
        <f t="shared" si="3"/>
        <v>0.16785555555555601</v>
      </c>
      <c r="Q19" s="5">
        <f t="shared" si="3"/>
        <v>0.18671111111111099</v>
      </c>
      <c r="R19" s="5">
        <f t="shared" si="3"/>
        <v>0.24165555555555601</v>
      </c>
      <c r="S19" s="5">
        <f t="shared" si="3"/>
        <v>0.17621111111111099</v>
      </c>
      <c r="T19" s="9">
        <f t="shared" si="1"/>
        <v>0.1716636452377629</v>
      </c>
      <c r="U19" s="9">
        <f t="shared" si="4"/>
        <v>1.7282326720013196E-2</v>
      </c>
      <c r="V19" s="9">
        <f t="shared" si="5"/>
        <v>-0.43804549061095033</v>
      </c>
      <c r="W19" s="3">
        <v>0.625</v>
      </c>
      <c r="X19" s="4">
        <v>0.51176666699999995</v>
      </c>
      <c r="Y19" s="4">
        <f t="shared" si="2"/>
        <v>0.81882666719999997</v>
      </c>
      <c r="Z19" s="4">
        <f t="shared" si="6"/>
        <v>-0.19988285708831938</v>
      </c>
      <c r="AA19" s="4">
        <f t="shared" si="7"/>
        <v>1.8421790141656</v>
      </c>
      <c r="AB19" s="4">
        <f t="shared" si="8"/>
        <v>-1.0233523469656001</v>
      </c>
    </row>
    <row r="20" spans="1:28" x14ac:dyDescent="0.25">
      <c r="A20" s="3" t="s">
        <v>28</v>
      </c>
      <c r="B20" s="5">
        <v>725.444444444444</v>
      </c>
      <c r="C20" s="5">
        <v>926.77777777777806</v>
      </c>
      <c r="D20" s="5">
        <v>1282.8888888888901</v>
      </c>
      <c r="E20" s="5">
        <v>1438.2222222222199</v>
      </c>
      <c r="F20" s="5">
        <v>1517</v>
      </c>
      <c r="G20" s="5">
        <v>1636</v>
      </c>
      <c r="H20" s="5">
        <v>1819.44444444444</v>
      </c>
      <c r="I20" s="5">
        <v>2383.3333333333298</v>
      </c>
      <c r="J20" s="5">
        <v>1744.8888888888901</v>
      </c>
      <c r="K20" s="5">
        <f t="shared" si="3"/>
        <v>7.2544444444444398E-2</v>
      </c>
      <c r="L20" s="5">
        <f t="shared" si="3"/>
        <v>9.2677777777777803E-2</v>
      </c>
      <c r="M20" s="5">
        <f t="shared" si="3"/>
        <v>0.12828888888888901</v>
      </c>
      <c r="N20" s="5">
        <f t="shared" si="3"/>
        <v>0.14382222222222199</v>
      </c>
      <c r="O20" s="5">
        <f t="shared" si="3"/>
        <v>0.1517</v>
      </c>
      <c r="P20" s="5">
        <f t="shared" si="3"/>
        <v>0.1636</v>
      </c>
      <c r="Q20" s="5">
        <f t="shared" si="3"/>
        <v>0.18194444444444399</v>
      </c>
      <c r="R20" s="5">
        <f t="shared" si="3"/>
        <v>0.23833333333333298</v>
      </c>
      <c r="S20" s="5">
        <f t="shared" si="3"/>
        <v>0.174488888888889</v>
      </c>
      <c r="T20" s="9">
        <f t="shared" si="1"/>
        <v>0.17295225815694112</v>
      </c>
      <c r="U20" s="9">
        <f t="shared" si="4"/>
        <v>2.6657141782908653E-2</v>
      </c>
      <c r="V20" s="9">
        <f t="shared" si="5"/>
        <v>-0.44003222449733065</v>
      </c>
      <c r="W20" s="3">
        <v>0.625</v>
      </c>
      <c r="X20" s="4">
        <v>0.53184166700000002</v>
      </c>
      <c r="Y20" s="4">
        <f t="shared" si="2"/>
        <v>0.85094666720000001</v>
      </c>
      <c r="Z20" s="4">
        <f t="shared" si="6"/>
        <v>-0.16140582311296134</v>
      </c>
      <c r="AA20" s="4">
        <f t="shared" si="7"/>
        <v>1.8923022741655999</v>
      </c>
      <c r="AB20" s="4">
        <f t="shared" si="8"/>
        <v>-1.0413556069655998</v>
      </c>
    </row>
    <row r="21" spans="1:28" x14ac:dyDescent="0.25">
      <c r="A21" s="3" t="s">
        <v>29</v>
      </c>
      <c r="B21" s="5">
        <v>682.88888888888903</v>
      </c>
      <c r="C21" s="5">
        <v>870.88888888888903</v>
      </c>
      <c r="D21" s="5">
        <v>1187</v>
      </c>
      <c r="E21" s="5">
        <v>1337.6666666666699</v>
      </c>
      <c r="F21" s="5">
        <v>1413</v>
      </c>
      <c r="G21" s="5">
        <v>1552.6666666666699</v>
      </c>
      <c r="H21" s="5">
        <v>1723.8888888888901</v>
      </c>
      <c r="I21" s="5">
        <v>2362.4444444444398</v>
      </c>
      <c r="J21" s="5">
        <v>1699.3333333333301</v>
      </c>
      <c r="K21" s="5">
        <f t="shared" si="3"/>
        <v>6.8288888888888899E-2</v>
      </c>
      <c r="L21" s="5">
        <f t="shared" si="3"/>
        <v>8.7088888888888896E-2</v>
      </c>
      <c r="M21" s="5">
        <f t="shared" si="3"/>
        <v>0.1187</v>
      </c>
      <c r="N21" s="5">
        <f t="shared" si="3"/>
        <v>0.13376666666666701</v>
      </c>
      <c r="O21" s="5">
        <f t="shared" si="3"/>
        <v>0.14130000000000001</v>
      </c>
      <c r="P21" s="5">
        <f t="shared" si="3"/>
        <v>0.155266666666667</v>
      </c>
      <c r="Q21" s="5">
        <f t="shared" si="3"/>
        <v>0.17238888888888901</v>
      </c>
      <c r="R21" s="5">
        <f t="shared" si="3"/>
        <v>0.23624444444444398</v>
      </c>
      <c r="S21" s="5">
        <f t="shared" si="3"/>
        <v>0.16993333333333302</v>
      </c>
      <c r="T21" s="9">
        <f t="shared" si="1"/>
        <v>0.18444156042446022</v>
      </c>
      <c r="U21" s="9">
        <f t="shared" si="4"/>
        <v>2.7387300048471862E-2</v>
      </c>
      <c r="V21" s="9">
        <f t="shared" si="5"/>
        <v>-0.46130584192439789</v>
      </c>
      <c r="W21" s="3">
        <v>0.625</v>
      </c>
      <c r="X21" s="4">
        <v>0.43288333299999998</v>
      </c>
      <c r="Y21" s="4">
        <f t="shared" si="2"/>
        <v>0.69261333279999993</v>
      </c>
      <c r="Z21" s="4">
        <f t="shared" si="6"/>
        <v>-0.36728339683814271</v>
      </c>
      <c r="AA21" s="4">
        <f t="shared" si="7"/>
        <v>1.6452231058343998</v>
      </c>
      <c r="AB21" s="4">
        <f t="shared" si="8"/>
        <v>-0.95260977303439986</v>
      </c>
    </row>
    <row r="22" spans="1:28" x14ac:dyDescent="0.25">
      <c r="A22" s="3" t="s">
        <v>30</v>
      </c>
      <c r="B22" s="5">
        <v>816.444444444444</v>
      </c>
      <c r="C22" s="5">
        <v>1206.7777777777801</v>
      </c>
      <c r="D22" s="5">
        <v>1827.6666666666699</v>
      </c>
      <c r="E22" s="5">
        <v>2167.8888888888901</v>
      </c>
      <c r="F22" s="5">
        <v>2358.5555555555602</v>
      </c>
      <c r="G22" s="5">
        <v>2592.5555555555602</v>
      </c>
      <c r="H22" s="5">
        <v>2966.3333333333298</v>
      </c>
      <c r="I22" s="5">
        <v>3411.4444444444398</v>
      </c>
      <c r="J22" s="5">
        <v>2497.8888888888901</v>
      </c>
      <c r="K22" s="5">
        <f t="shared" si="3"/>
        <v>8.1644444444444395E-2</v>
      </c>
      <c r="L22" s="5">
        <f t="shared" si="3"/>
        <v>0.12067777777777801</v>
      </c>
      <c r="M22" s="5">
        <f t="shared" si="3"/>
        <v>0.18276666666666699</v>
      </c>
      <c r="N22" s="5">
        <f t="shared" si="3"/>
        <v>0.216788888888889</v>
      </c>
      <c r="O22" s="5">
        <f t="shared" si="3"/>
        <v>0.23585555555555601</v>
      </c>
      <c r="P22" s="5">
        <f t="shared" si="3"/>
        <v>0.25925555555555602</v>
      </c>
      <c r="Q22" s="5">
        <f t="shared" si="3"/>
        <v>0.29663333333333297</v>
      </c>
      <c r="R22" s="5">
        <f t="shared" si="3"/>
        <v>0.34114444444444397</v>
      </c>
      <c r="S22" s="5">
        <f t="shared" si="3"/>
        <v>0.249788888888889</v>
      </c>
      <c r="T22" s="9">
        <f t="shared" si="1"/>
        <v>0.23751912112362536</v>
      </c>
      <c r="U22" s="9">
        <f t="shared" si="4"/>
        <v>4.2122833717905366E-2</v>
      </c>
      <c r="V22" s="9">
        <f t="shared" si="5"/>
        <v>-0.47738427485323714</v>
      </c>
      <c r="W22" s="3">
        <v>0.625</v>
      </c>
      <c r="X22" s="4">
        <v>0.67715833299999995</v>
      </c>
      <c r="Y22" s="4">
        <f t="shared" si="2"/>
        <v>1.0834533328</v>
      </c>
      <c r="Z22" s="4">
        <f t="shared" si="6"/>
        <v>8.0153470277594258E-2</v>
      </c>
      <c r="AA22" s="4">
        <f t="shared" si="7"/>
        <v>2.2551289258344003</v>
      </c>
      <c r="AB22" s="4">
        <f t="shared" si="8"/>
        <v>-1.1716755930344003</v>
      </c>
    </row>
    <row r="23" spans="1:28" x14ac:dyDescent="0.25">
      <c r="A23" s="3" t="s">
        <v>31</v>
      </c>
      <c r="B23" s="5">
        <v>815.555555555556</v>
      </c>
      <c r="C23" s="5">
        <v>1129.6666666666699</v>
      </c>
      <c r="D23" s="5">
        <v>1633.7777777777801</v>
      </c>
      <c r="E23" s="5">
        <v>1887.6666666666699</v>
      </c>
      <c r="F23" s="5">
        <v>2051.6666666666702</v>
      </c>
      <c r="G23" s="5">
        <v>2241.2222222222199</v>
      </c>
      <c r="H23" s="5">
        <v>2524.6666666666702</v>
      </c>
      <c r="I23" s="5">
        <v>2766.4444444444398</v>
      </c>
      <c r="J23" s="5">
        <v>1946.2222222222199</v>
      </c>
      <c r="K23" s="5">
        <f t="shared" si="3"/>
        <v>8.1555555555555603E-2</v>
      </c>
      <c r="L23" s="5">
        <f t="shared" si="3"/>
        <v>0.11296666666666699</v>
      </c>
      <c r="M23" s="5">
        <f t="shared" si="3"/>
        <v>0.16337777777777801</v>
      </c>
      <c r="N23" s="5">
        <f t="shared" si="3"/>
        <v>0.188766666666667</v>
      </c>
      <c r="O23" s="5">
        <f t="shared" si="3"/>
        <v>0.20516666666666702</v>
      </c>
      <c r="P23" s="5">
        <f t="shared" si="3"/>
        <v>0.224122222222222</v>
      </c>
      <c r="Q23" s="5">
        <f t="shared" si="3"/>
        <v>0.25246666666666701</v>
      </c>
      <c r="R23" s="5">
        <f t="shared" si="3"/>
        <v>0.27664444444444397</v>
      </c>
      <c r="S23" s="5">
        <f t="shared" si="3"/>
        <v>0.194622222222222</v>
      </c>
      <c r="T23" s="9">
        <f t="shared" si="1"/>
        <v>0.21423609255597709</v>
      </c>
      <c r="U23" s="9">
        <f t="shared" si="4"/>
        <v>4.1631409713995593E-2</v>
      </c>
      <c r="V23" s="9">
        <f t="shared" si="5"/>
        <v>-0.42010551832311233</v>
      </c>
      <c r="W23" s="3">
        <v>0.625</v>
      </c>
      <c r="X23" s="4">
        <v>0.68789166700000004</v>
      </c>
      <c r="Y23" s="4">
        <f t="shared" si="2"/>
        <v>1.1006266672</v>
      </c>
      <c r="Z23" s="4">
        <f t="shared" si="6"/>
        <v>9.5879715042881911E-2</v>
      </c>
      <c r="AA23" s="4">
        <f t="shared" si="7"/>
        <v>2.2819279141656001</v>
      </c>
      <c r="AB23" s="4">
        <f t="shared" si="8"/>
        <v>-1.1813012469656001</v>
      </c>
    </row>
    <row r="24" spans="1:28" x14ac:dyDescent="0.25">
      <c r="A24" s="3" t="s">
        <v>32</v>
      </c>
      <c r="B24" s="5">
        <v>813.555555555556</v>
      </c>
      <c r="C24" s="5">
        <v>1130.3333333333301</v>
      </c>
      <c r="D24" s="5">
        <v>1641</v>
      </c>
      <c r="E24" s="5">
        <v>1913.44444444444</v>
      </c>
      <c r="F24" s="5">
        <v>2030.55555555556</v>
      </c>
      <c r="G24" s="5">
        <v>2223</v>
      </c>
      <c r="H24" s="5">
        <v>2510.4444444444398</v>
      </c>
      <c r="I24" s="5">
        <v>2888.5555555555602</v>
      </c>
      <c r="J24" s="5">
        <v>2098.7777777777801</v>
      </c>
      <c r="K24" s="5">
        <f t="shared" si="3"/>
        <v>8.1355555555555598E-2</v>
      </c>
      <c r="L24" s="5">
        <f t="shared" si="3"/>
        <v>0.11303333333333301</v>
      </c>
      <c r="M24" s="5">
        <f t="shared" si="3"/>
        <v>0.1641</v>
      </c>
      <c r="N24" s="5">
        <f t="shared" si="3"/>
        <v>0.19134444444444401</v>
      </c>
      <c r="O24" s="5">
        <f t="shared" si="3"/>
        <v>0.20305555555555599</v>
      </c>
      <c r="P24" s="5">
        <f t="shared" si="3"/>
        <v>0.2223</v>
      </c>
      <c r="Q24" s="5">
        <f t="shared" si="3"/>
        <v>0.25104444444444396</v>
      </c>
      <c r="R24" s="5">
        <f t="shared" si="3"/>
        <v>0.28885555555555603</v>
      </c>
      <c r="S24" s="5">
        <f t="shared" si="3"/>
        <v>0.20987777777777802</v>
      </c>
      <c r="T24" s="9">
        <f t="shared" si="1"/>
        <v>0.20943179080908828</v>
      </c>
      <c r="U24" s="9">
        <f t="shared" si="4"/>
        <v>2.9693486590040511E-2</v>
      </c>
      <c r="V24" s="9">
        <f t="shared" si="5"/>
        <v>-0.43748963229195642</v>
      </c>
      <c r="W24" s="3">
        <v>0.625</v>
      </c>
      <c r="X24" s="4">
        <v>0.61075000000000002</v>
      </c>
      <c r="Y24" s="4">
        <f t="shared" si="2"/>
        <v>0.97720000000000007</v>
      </c>
      <c r="Z24" s="4">
        <f t="shared" si="6"/>
        <v>-2.3063939598551578E-2</v>
      </c>
      <c r="AA24" s="4">
        <f t="shared" si="7"/>
        <v>2.0893206000000002</v>
      </c>
      <c r="AB24" s="4">
        <f t="shared" si="8"/>
        <v>-1.1121206000000001</v>
      </c>
    </row>
    <row r="25" spans="1:28" x14ac:dyDescent="0.25">
      <c r="A25" s="3" t="s">
        <v>33</v>
      </c>
      <c r="B25" s="5">
        <v>643.444444444444</v>
      </c>
      <c r="C25" s="5">
        <v>845.66666666666697</v>
      </c>
      <c r="D25" s="5">
        <v>1156.7777777777801</v>
      </c>
      <c r="E25" s="5">
        <v>1333.1111111111099</v>
      </c>
      <c r="F25" s="5">
        <v>1453.2222222222199</v>
      </c>
      <c r="G25" s="5">
        <v>1597</v>
      </c>
      <c r="H25" s="5">
        <v>1775.1111111111099</v>
      </c>
      <c r="I25" s="5">
        <v>2108.3333333333298</v>
      </c>
      <c r="J25" s="5">
        <v>1505</v>
      </c>
      <c r="K25" s="5">
        <f t="shared" si="3"/>
        <v>6.4344444444444399E-2</v>
      </c>
      <c r="L25" s="5">
        <f t="shared" si="3"/>
        <v>8.4566666666666693E-2</v>
      </c>
      <c r="M25" s="5">
        <f t="shared" si="3"/>
        <v>0.115677777777778</v>
      </c>
      <c r="N25" s="5">
        <f t="shared" si="3"/>
        <v>0.13331111111111099</v>
      </c>
      <c r="O25" s="5">
        <f t="shared" si="3"/>
        <v>0.14532222222222199</v>
      </c>
      <c r="P25" s="5">
        <f t="shared" si="3"/>
        <v>0.15970000000000001</v>
      </c>
      <c r="Q25" s="5">
        <f t="shared" si="3"/>
        <v>0.17751111111111101</v>
      </c>
      <c r="R25" s="5">
        <f t="shared" si="3"/>
        <v>0.21083333333333298</v>
      </c>
      <c r="S25" s="5">
        <f t="shared" si="3"/>
        <v>0.15049999999999999</v>
      </c>
      <c r="T25" s="9">
        <f t="shared" si="1"/>
        <v>0.21089930647667293</v>
      </c>
      <c r="U25" s="9">
        <f t="shared" si="4"/>
        <v>4.3107229732423792E-2</v>
      </c>
      <c r="V25" s="9">
        <f t="shared" si="5"/>
        <v>-0.42744301512073951</v>
      </c>
      <c r="W25" s="3">
        <v>0.625</v>
      </c>
      <c r="X25" s="4">
        <v>0.42176666699999998</v>
      </c>
      <c r="Y25" s="4">
        <f t="shared" si="2"/>
        <v>0.67482666719999995</v>
      </c>
      <c r="Z25" s="4">
        <f t="shared" si="6"/>
        <v>-0.39329941041896688</v>
      </c>
      <c r="AA25" s="4">
        <f t="shared" si="7"/>
        <v>1.6174670141656</v>
      </c>
      <c r="AB25" s="4">
        <f t="shared" si="8"/>
        <v>-0.94264034696560006</v>
      </c>
    </row>
    <row r="26" spans="1:28" x14ac:dyDescent="0.25">
      <c r="A26" s="3" t="s">
        <v>34</v>
      </c>
      <c r="B26" s="5">
        <v>665.444444444444</v>
      </c>
      <c r="C26" s="5">
        <v>908</v>
      </c>
      <c r="D26" s="5">
        <v>1302.1111111111099</v>
      </c>
      <c r="E26" s="5">
        <v>1507.8888888888901</v>
      </c>
      <c r="F26" s="5">
        <v>1596.1111111111099</v>
      </c>
      <c r="G26" s="5">
        <v>1749.6666666666699</v>
      </c>
      <c r="H26" s="5">
        <v>1967.1111111111099</v>
      </c>
      <c r="I26" s="5">
        <v>2480.7777777777801</v>
      </c>
      <c r="J26" s="5">
        <v>1713.3333333333301</v>
      </c>
      <c r="K26" s="5">
        <f t="shared" si="3"/>
        <v>6.6544444444444406E-2</v>
      </c>
      <c r="L26" s="5">
        <f t="shared" si="3"/>
        <v>9.0800000000000006E-2</v>
      </c>
      <c r="M26" s="5">
        <f t="shared" si="3"/>
        <v>0.130211111111111</v>
      </c>
      <c r="N26" s="5">
        <f t="shared" si="3"/>
        <v>0.150788888888889</v>
      </c>
      <c r="O26" s="5">
        <f t="shared" si="3"/>
        <v>0.15961111111111098</v>
      </c>
      <c r="P26" s="5">
        <f t="shared" si="3"/>
        <v>0.17496666666666699</v>
      </c>
      <c r="Q26" s="5">
        <f t="shared" si="3"/>
        <v>0.196711111111111</v>
      </c>
      <c r="R26" s="5">
        <f t="shared" si="3"/>
        <v>0.24807777777777801</v>
      </c>
      <c r="S26" s="5">
        <f t="shared" si="3"/>
        <v>0.171333333333333</v>
      </c>
      <c r="T26" s="9">
        <f t="shared" si="1"/>
        <v>0.2034122965027361</v>
      </c>
      <c r="U26" s="9">
        <f t="shared" si="4"/>
        <v>2.8422107674684217E-2</v>
      </c>
      <c r="V26" s="9">
        <f t="shared" si="5"/>
        <v>-0.46411357749434445</v>
      </c>
      <c r="W26" s="3">
        <v>0.625</v>
      </c>
      <c r="X26" s="4">
        <v>0.43209999999999998</v>
      </c>
      <c r="Y26" s="4">
        <f t="shared" si="2"/>
        <v>0.69135999999999997</v>
      </c>
      <c r="Z26" s="4">
        <f t="shared" si="6"/>
        <v>-0.36909460679851402</v>
      </c>
      <c r="AA26" s="4">
        <f t="shared" si="7"/>
        <v>1.6432672799999999</v>
      </c>
      <c r="AB26" s="4">
        <f t="shared" si="8"/>
        <v>-0.95190727999999991</v>
      </c>
    </row>
    <row r="27" spans="1:28" x14ac:dyDescent="0.25">
      <c r="A27" s="3" t="s">
        <v>35</v>
      </c>
      <c r="B27" s="5">
        <v>703.33333333333303</v>
      </c>
      <c r="C27" s="5">
        <v>986.77777777777806</v>
      </c>
      <c r="D27" s="5">
        <v>1484.6666666666699</v>
      </c>
      <c r="E27" s="5">
        <v>1713.1111111111099</v>
      </c>
      <c r="F27" s="5">
        <v>1821.8888888888901</v>
      </c>
      <c r="G27" s="5">
        <v>2010</v>
      </c>
      <c r="H27" s="5">
        <v>2323.2222222222199</v>
      </c>
      <c r="I27" s="5">
        <v>3030.8888888888901</v>
      </c>
      <c r="J27" s="5">
        <v>2202</v>
      </c>
      <c r="K27" s="5">
        <f t="shared" si="3"/>
        <v>7.0333333333333303E-2</v>
      </c>
      <c r="L27" s="5">
        <f t="shared" si="3"/>
        <v>9.8677777777777809E-2</v>
      </c>
      <c r="M27" s="5">
        <f t="shared" si="3"/>
        <v>0.148466666666667</v>
      </c>
      <c r="N27" s="5">
        <f t="shared" si="3"/>
        <v>0.171311111111111</v>
      </c>
      <c r="O27" s="5">
        <f t="shared" si="3"/>
        <v>0.18218888888888901</v>
      </c>
      <c r="P27" s="5">
        <f t="shared" si="3"/>
        <v>0.20100000000000001</v>
      </c>
      <c r="Q27" s="5">
        <f t="shared" si="3"/>
        <v>0.23232222222222199</v>
      </c>
      <c r="R27" s="5">
        <f t="shared" si="3"/>
        <v>0.30308888888888902</v>
      </c>
      <c r="S27" s="5">
        <f t="shared" si="3"/>
        <v>0.22020000000000001</v>
      </c>
      <c r="T27" s="9">
        <f t="shared" si="1"/>
        <v>0.22021534241778612</v>
      </c>
      <c r="U27" s="9">
        <f t="shared" si="4"/>
        <v>3.0771648593431435E-2</v>
      </c>
      <c r="V27" s="9">
        <f t="shared" si="5"/>
        <v>-0.50878066318205706</v>
      </c>
      <c r="W27" s="3">
        <v>0.625</v>
      </c>
      <c r="X27" s="4">
        <v>0.69968333299999996</v>
      </c>
      <c r="Y27" s="4">
        <f t="shared" si="2"/>
        <v>1.1194933327999999</v>
      </c>
      <c r="Z27" s="4">
        <f t="shared" si="6"/>
        <v>0.11287620152308289</v>
      </c>
      <c r="AA27" s="4">
        <f t="shared" si="7"/>
        <v>2.3113693458343998</v>
      </c>
      <c r="AB27" s="4">
        <f t="shared" si="8"/>
        <v>-1.1918760130343999</v>
      </c>
    </row>
    <row r="28" spans="1:28" x14ac:dyDescent="0.25">
      <c r="A28" s="3" t="s">
        <v>36</v>
      </c>
      <c r="B28" s="5">
        <v>718.88888888888903</v>
      </c>
      <c r="C28" s="5">
        <v>1003</v>
      </c>
      <c r="D28" s="5">
        <v>1513.6666666666699</v>
      </c>
      <c r="E28" s="5">
        <v>1735.55555555556</v>
      </c>
      <c r="F28" s="5">
        <v>1835</v>
      </c>
      <c r="G28" s="5">
        <v>2012.6666666666699</v>
      </c>
      <c r="H28" s="5">
        <v>2280.2222222222199</v>
      </c>
      <c r="I28" s="5">
        <v>2942</v>
      </c>
      <c r="J28" s="5">
        <v>2228.8888888888901</v>
      </c>
      <c r="K28" s="5">
        <f t="shared" si="3"/>
        <v>7.1888888888888905E-2</v>
      </c>
      <c r="L28" s="5">
        <f t="shared" si="3"/>
        <v>0.1003</v>
      </c>
      <c r="M28" s="5">
        <f t="shared" si="3"/>
        <v>0.15136666666666698</v>
      </c>
      <c r="N28" s="5">
        <f t="shared" si="3"/>
        <v>0.17355555555555599</v>
      </c>
      <c r="O28" s="5">
        <f t="shared" si="3"/>
        <v>0.1835</v>
      </c>
      <c r="P28" s="5">
        <f t="shared" si="3"/>
        <v>0.20126666666666698</v>
      </c>
      <c r="Q28" s="5">
        <f t="shared" si="3"/>
        <v>0.22802222222222199</v>
      </c>
      <c r="R28" s="5">
        <f t="shared" si="3"/>
        <v>0.29420000000000002</v>
      </c>
      <c r="S28" s="5">
        <f t="shared" si="3"/>
        <v>0.222888888888889</v>
      </c>
      <c r="T28" s="9">
        <f t="shared" si="1"/>
        <v>0.2020500805388768</v>
      </c>
      <c r="U28" s="9">
        <f t="shared" si="4"/>
        <v>2.7851252528394568E-2</v>
      </c>
      <c r="V28" s="9">
        <f t="shared" si="5"/>
        <v>-0.49150823827629914</v>
      </c>
      <c r="W28" s="3">
        <v>0.625</v>
      </c>
      <c r="X28" s="4">
        <v>0.73534166700000003</v>
      </c>
      <c r="Y28" s="4">
        <f t="shared" si="2"/>
        <v>1.1765466672</v>
      </c>
      <c r="Z28" s="4">
        <f t="shared" si="6"/>
        <v>0.16258359452694685</v>
      </c>
      <c r="AA28" s="4">
        <f t="shared" si="7"/>
        <v>2.4004010741656003</v>
      </c>
      <c r="AB28" s="4">
        <f t="shared" si="8"/>
        <v>-1.2238544069656003</v>
      </c>
    </row>
    <row r="29" spans="1:28" x14ac:dyDescent="0.25">
      <c r="A29" s="3" t="s">
        <v>37</v>
      </c>
      <c r="B29" s="5">
        <v>632.88888888888903</v>
      </c>
      <c r="C29" s="5">
        <v>838.66666666666697</v>
      </c>
      <c r="D29" s="5">
        <v>1183.44444444444</v>
      </c>
      <c r="E29" s="5">
        <v>1389</v>
      </c>
      <c r="F29" s="5">
        <v>1527.55555555556</v>
      </c>
      <c r="G29" s="5">
        <v>1707.8888888888901</v>
      </c>
      <c r="H29" s="5">
        <v>1921.2222222222199</v>
      </c>
      <c r="I29" s="5">
        <v>2251</v>
      </c>
      <c r="J29" s="5">
        <v>1587.3333333333301</v>
      </c>
      <c r="K29" s="5">
        <f t="shared" si="3"/>
        <v>6.3288888888888908E-2</v>
      </c>
      <c r="L29" s="5">
        <f t="shared" si="3"/>
        <v>8.38666666666667E-2</v>
      </c>
      <c r="M29" s="5">
        <f t="shared" si="3"/>
        <v>0.118344444444444</v>
      </c>
      <c r="N29" s="5">
        <f t="shared" si="3"/>
        <v>0.1389</v>
      </c>
      <c r="O29" s="5">
        <f t="shared" si="3"/>
        <v>0.15275555555555601</v>
      </c>
      <c r="P29" s="5">
        <f t="shared" si="3"/>
        <v>0.17078888888888902</v>
      </c>
      <c r="Q29" s="5">
        <f t="shared" si="3"/>
        <v>0.192122222222222</v>
      </c>
      <c r="R29" s="5">
        <f t="shared" si="3"/>
        <v>0.22509999999999999</v>
      </c>
      <c r="S29" s="5">
        <f t="shared" si="3"/>
        <v>0.158733333333333</v>
      </c>
      <c r="T29" s="9">
        <f t="shared" si="1"/>
        <v>0.23763510128122661</v>
      </c>
      <c r="U29" s="9">
        <f t="shared" si="4"/>
        <v>4.7506571678922582E-2</v>
      </c>
      <c r="V29" s="9">
        <f t="shared" si="5"/>
        <v>-0.45711511489912593</v>
      </c>
      <c r="W29" s="3">
        <v>0.625</v>
      </c>
      <c r="X29" s="4">
        <v>0.69704999999999995</v>
      </c>
      <c r="Y29" s="4">
        <f t="shared" si="2"/>
        <v>1.1152799999999998</v>
      </c>
      <c r="Z29" s="4">
        <f t="shared" si="6"/>
        <v>0.10910549446269537</v>
      </c>
      <c r="AA29" s="4">
        <f t="shared" si="7"/>
        <v>2.3047944399999998</v>
      </c>
      <c r="AB29" s="4">
        <f t="shared" si="8"/>
        <v>-1.18951444</v>
      </c>
    </row>
    <row r="30" spans="1:28" x14ac:dyDescent="0.25">
      <c r="A30" s="3" t="s">
        <v>38</v>
      </c>
      <c r="B30" s="5">
        <v>776.88888888888903</v>
      </c>
      <c r="C30" s="5">
        <v>1051.8888888888901</v>
      </c>
      <c r="D30" s="5">
        <v>1486.1111111111099</v>
      </c>
      <c r="E30" s="5">
        <v>1732.6666666666699</v>
      </c>
      <c r="F30" s="5">
        <v>1888</v>
      </c>
      <c r="G30" s="5">
        <v>2078.3333333333298</v>
      </c>
      <c r="H30" s="5">
        <v>2344.1111111111099</v>
      </c>
      <c r="I30" s="5">
        <v>3013.3333333333298</v>
      </c>
      <c r="J30" s="5">
        <v>2252.2222222222199</v>
      </c>
      <c r="K30" s="5">
        <f t="shared" si="3"/>
        <v>7.7688888888888905E-2</v>
      </c>
      <c r="L30" s="5">
        <f t="shared" si="3"/>
        <v>0.105188888888889</v>
      </c>
      <c r="M30" s="5">
        <f t="shared" si="3"/>
        <v>0.148611111111111</v>
      </c>
      <c r="N30" s="5">
        <f t="shared" si="3"/>
        <v>0.17326666666666699</v>
      </c>
      <c r="O30" s="5">
        <f t="shared" si="3"/>
        <v>0.1888</v>
      </c>
      <c r="P30" s="5">
        <f t="shared" si="3"/>
        <v>0.20783333333333298</v>
      </c>
      <c r="Q30" s="5">
        <f t="shared" si="3"/>
        <v>0.23441111111111099</v>
      </c>
      <c r="R30" s="5">
        <f t="shared" si="3"/>
        <v>0.30133333333333301</v>
      </c>
      <c r="S30" s="5">
        <f t="shared" si="3"/>
        <v>0.22522222222222199</v>
      </c>
      <c r="T30" s="9">
        <f t="shared" si="1"/>
        <v>0.22400789046182421</v>
      </c>
      <c r="U30" s="9">
        <f t="shared" si="4"/>
        <v>4.2901859694346338E-2</v>
      </c>
      <c r="V30" s="9">
        <f t="shared" si="5"/>
        <v>-0.48249378194440568</v>
      </c>
      <c r="W30" s="3">
        <v>0.625</v>
      </c>
      <c r="X30" s="4">
        <v>0.76880000000000004</v>
      </c>
      <c r="Y30" s="4">
        <f t="shared" si="2"/>
        <v>1.2300800000000001</v>
      </c>
      <c r="Z30" s="4">
        <f t="shared" si="6"/>
        <v>0.20707920791968129</v>
      </c>
      <c r="AA30" s="4">
        <f t="shared" si="7"/>
        <v>2.4839398400000001</v>
      </c>
      <c r="AB30" s="4">
        <f t="shared" si="8"/>
        <v>-1.2538598400000001</v>
      </c>
    </row>
    <row r="31" spans="1:28" x14ac:dyDescent="0.25">
      <c r="A31" s="3" t="s">
        <v>39</v>
      </c>
      <c r="B31" s="5">
        <v>722.555555555556</v>
      </c>
      <c r="C31" s="5">
        <v>1008</v>
      </c>
      <c r="D31" s="5">
        <v>1493.44444444444</v>
      </c>
      <c r="E31" s="5">
        <v>1716.8888888888901</v>
      </c>
      <c r="F31" s="5">
        <v>1875.1111111111099</v>
      </c>
      <c r="G31" s="5">
        <v>2078</v>
      </c>
      <c r="H31" s="5">
        <v>2348.8888888888901</v>
      </c>
      <c r="I31" s="5">
        <v>2848.6666666666702</v>
      </c>
      <c r="J31" s="5">
        <v>2080.5555555555602</v>
      </c>
      <c r="K31" s="5">
        <f t="shared" si="3"/>
        <v>7.2255555555555601E-2</v>
      </c>
      <c r="L31" s="5">
        <f t="shared" si="3"/>
        <v>0.1008</v>
      </c>
      <c r="M31" s="5">
        <f t="shared" si="3"/>
        <v>0.149344444444444</v>
      </c>
      <c r="N31" s="5">
        <f t="shared" si="3"/>
        <v>0.171688888888889</v>
      </c>
      <c r="O31" s="5">
        <f t="shared" si="3"/>
        <v>0.18751111111111099</v>
      </c>
      <c r="P31" s="5">
        <f t="shared" si="3"/>
        <v>0.20780000000000001</v>
      </c>
      <c r="Q31" s="5">
        <f t="shared" si="3"/>
        <v>0.23488888888888901</v>
      </c>
      <c r="R31" s="5">
        <f t="shared" si="3"/>
        <v>0.28486666666666699</v>
      </c>
      <c r="S31" s="5">
        <f t="shared" si="3"/>
        <v>0.20805555555555602</v>
      </c>
      <c r="T31" s="9">
        <f t="shared" si="1"/>
        <v>0.22263670801885596</v>
      </c>
      <c r="U31" s="9">
        <f t="shared" si="4"/>
        <v>4.404850284582959E-2</v>
      </c>
      <c r="V31" s="9">
        <f t="shared" si="5"/>
        <v>-0.47726879861711363</v>
      </c>
      <c r="W31" s="3">
        <v>0.625</v>
      </c>
      <c r="X31" s="4">
        <v>0.69522499999999998</v>
      </c>
      <c r="Y31" s="4">
        <f t="shared" si="2"/>
        <v>1.11236</v>
      </c>
      <c r="Z31" s="4">
        <f t="shared" si="6"/>
        <v>0.10648388444277251</v>
      </c>
      <c r="AA31" s="4">
        <f t="shared" si="7"/>
        <v>2.3002377799999998</v>
      </c>
      <c r="AB31" s="4">
        <f t="shared" si="8"/>
        <v>-1.1878777799999998</v>
      </c>
    </row>
    <row r="32" spans="1:28" x14ac:dyDescent="0.25">
      <c r="A32" s="3" t="s">
        <v>40</v>
      </c>
      <c r="B32" s="5">
        <v>698.444444444444</v>
      </c>
      <c r="C32" s="5">
        <v>914</v>
      </c>
      <c r="D32" s="5">
        <v>1290.44444444444</v>
      </c>
      <c r="E32" s="5">
        <v>1501.6666666666699</v>
      </c>
      <c r="F32" s="5">
        <v>1626.6666666666699</v>
      </c>
      <c r="G32" s="5">
        <v>1788.1111111111099</v>
      </c>
      <c r="H32" s="5">
        <v>2020</v>
      </c>
      <c r="I32" s="5">
        <v>2289</v>
      </c>
      <c r="J32" s="5">
        <v>1638.8888888888901</v>
      </c>
      <c r="K32" s="5">
        <f t="shared" si="3"/>
        <v>6.9844444444444403E-2</v>
      </c>
      <c r="L32" s="5">
        <f t="shared" si="3"/>
        <v>9.1399999999999995E-2</v>
      </c>
      <c r="M32" s="5">
        <f t="shared" si="3"/>
        <v>0.12904444444444399</v>
      </c>
      <c r="N32" s="5">
        <f t="shared" si="3"/>
        <v>0.150166666666667</v>
      </c>
      <c r="O32" s="5">
        <f t="shared" si="3"/>
        <v>0.16266666666666699</v>
      </c>
      <c r="P32" s="5">
        <f t="shared" si="3"/>
        <v>0.178811111111111</v>
      </c>
      <c r="Q32" s="5">
        <f t="shared" si="3"/>
        <v>0.20200000000000001</v>
      </c>
      <c r="R32" s="5">
        <f t="shared" si="3"/>
        <v>0.22889999999999999</v>
      </c>
      <c r="S32" s="5">
        <f t="shared" si="3"/>
        <v>0.163888888888889</v>
      </c>
      <c r="T32" s="9">
        <f t="shared" si="1"/>
        <v>0.22037994227025745</v>
      </c>
      <c r="U32" s="9">
        <f t="shared" si="4"/>
        <v>3.9957378795950849E-2</v>
      </c>
      <c r="V32" s="9">
        <f t="shared" si="5"/>
        <v>-0.4292850452700594</v>
      </c>
      <c r="W32" s="3">
        <v>0.625</v>
      </c>
      <c r="X32" s="4">
        <v>0.30350833300000002</v>
      </c>
      <c r="Y32" s="4">
        <f t="shared" si="2"/>
        <v>0.48561333280000002</v>
      </c>
      <c r="Z32" s="4">
        <f t="shared" si="6"/>
        <v>-0.72234258327109813</v>
      </c>
      <c r="AA32" s="4">
        <f t="shared" si="7"/>
        <v>1.3221996058343999</v>
      </c>
      <c r="AB32" s="4">
        <f t="shared" si="8"/>
        <v>-0.83658627303439981</v>
      </c>
    </row>
    <row r="33" spans="1:28" x14ac:dyDescent="0.25">
      <c r="A33" s="3" t="s">
        <v>41</v>
      </c>
      <c r="B33" s="5">
        <v>678.88888888888903</v>
      </c>
      <c r="C33" s="5">
        <v>919.22222222222194</v>
      </c>
      <c r="D33" s="5">
        <v>1335</v>
      </c>
      <c r="E33" s="5">
        <v>1541.3333333333301</v>
      </c>
      <c r="F33" s="5">
        <v>1626.8888888888901</v>
      </c>
      <c r="G33" s="5">
        <v>1776</v>
      </c>
      <c r="H33" s="5">
        <v>1992.44444444444</v>
      </c>
      <c r="I33" s="5">
        <v>2542.7777777777801</v>
      </c>
      <c r="J33" s="5">
        <v>1939.6666666666699</v>
      </c>
      <c r="K33" s="5">
        <f t="shared" si="3"/>
        <v>6.7888888888888901E-2</v>
      </c>
      <c r="L33" s="5">
        <f t="shared" si="3"/>
        <v>9.1922222222222197E-2</v>
      </c>
      <c r="M33" s="5">
        <f t="shared" si="3"/>
        <v>0.13350000000000001</v>
      </c>
      <c r="N33" s="5">
        <f t="shared" si="3"/>
        <v>0.15413333333333301</v>
      </c>
      <c r="O33" s="5">
        <f t="shared" si="3"/>
        <v>0.16268888888888899</v>
      </c>
      <c r="P33" s="5">
        <f t="shared" si="3"/>
        <v>0.17760000000000001</v>
      </c>
      <c r="Q33" s="5">
        <f t="shared" si="3"/>
        <v>0.199244444444444</v>
      </c>
      <c r="R33" s="5">
        <f t="shared" si="3"/>
        <v>0.25427777777777799</v>
      </c>
      <c r="S33" s="5">
        <f t="shared" si="3"/>
        <v>0.19396666666666698</v>
      </c>
      <c r="T33" s="9">
        <f t="shared" si="1"/>
        <v>0.19758239556549795</v>
      </c>
      <c r="U33" s="9">
        <f t="shared" si="4"/>
        <v>2.7004278599987337E-2</v>
      </c>
      <c r="V33" s="9">
        <f t="shared" si="5"/>
        <v>-0.46896463187624415</v>
      </c>
      <c r="W33" s="3">
        <v>0.625</v>
      </c>
      <c r="X33" s="4">
        <v>0.50871666699999996</v>
      </c>
      <c r="Y33" s="4">
        <f t="shared" si="2"/>
        <v>0.81394666719999997</v>
      </c>
      <c r="Z33" s="4">
        <f t="shared" si="6"/>
        <v>-0.20586043453640651</v>
      </c>
      <c r="AA33" s="4">
        <f t="shared" si="7"/>
        <v>1.8345637741656</v>
      </c>
      <c r="AB33" s="4">
        <f t="shared" si="8"/>
        <v>-1.0206171069656</v>
      </c>
    </row>
    <row r="34" spans="1:28" x14ac:dyDescent="0.25">
      <c r="A34" s="3" t="s">
        <v>42</v>
      </c>
      <c r="B34" s="5">
        <v>816.11111111111097</v>
      </c>
      <c r="C34" s="5">
        <v>1175</v>
      </c>
      <c r="D34" s="5">
        <v>1797.1111111111099</v>
      </c>
      <c r="E34" s="5">
        <v>2098.4444444444398</v>
      </c>
      <c r="F34" s="5">
        <v>2234.8888888888901</v>
      </c>
      <c r="G34" s="5">
        <v>2450.8888888888901</v>
      </c>
      <c r="H34" s="5">
        <v>2795.4444444444398</v>
      </c>
      <c r="I34" s="5">
        <v>3190.5555555555602</v>
      </c>
      <c r="J34" s="5">
        <v>2288</v>
      </c>
      <c r="K34" s="5">
        <f t="shared" si="3"/>
        <v>8.1611111111111093E-2</v>
      </c>
      <c r="L34" s="5">
        <f t="shared" si="3"/>
        <v>0.11749999999999999</v>
      </c>
      <c r="M34" s="5">
        <f t="shared" si="3"/>
        <v>0.17971111111111099</v>
      </c>
      <c r="N34" s="5">
        <f t="shared" si="3"/>
        <v>0.20984444444444397</v>
      </c>
      <c r="O34" s="5">
        <f t="shared" si="3"/>
        <v>0.22348888888888901</v>
      </c>
      <c r="P34" s="5">
        <f t="shared" si="3"/>
        <v>0.24508888888888899</v>
      </c>
      <c r="Q34" s="5">
        <f t="shared" si="3"/>
        <v>0.27954444444444398</v>
      </c>
      <c r="R34" s="5">
        <f t="shared" si="3"/>
        <v>0.31905555555555604</v>
      </c>
      <c r="S34" s="5">
        <f t="shared" si="3"/>
        <v>0.2288</v>
      </c>
      <c r="T34" s="9">
        <f t="shared" si="1"/>
        <v>0.21738078532891347</v>
      </c>
      <c r="U34" s="9">
        <f t="shared" si="4"/>
        <v>3.148717948718089E-2</v>
      </c>
      <c r="V34" s="9">
        <f t="shared" si="5"/>
        <v>-0.4616950878086033</v>
      </c>
      <c r="W34" s="3">
        <v>0.625</v>
      </c>
      <c r="X34" s="4">
        <v>0.60740833299999997</v>
      </c>
      <c r="Y34" s="4">
        <f t="shared" si="2"/>
        <v>0.97185333279999997</v>
      </c>
      <c r="Z34" s="4">
        <f t="shared" si="6"/>
        <v>-2.8550378088138442E-2</v>
      </c>
      <c r="AA34" s="4">
        <f t="shared" si="7"/>
        <v>2.0809771258343996</v>
      </c>
      <c r="AB34" s="4">
        <f t="shared" si="8"/>
        <v>-1.1091237930343998</v>
      </c>
    </row>
    <row r="35" spans="1:28" x14ac:dyDescent="0.25">
      <c r="A35" s="3" t="s">
        <v>43</v>
      </c>
      <c r="B35" s="5">
        <v>704.444444444444</v>
      </c>
      <c r="C35" s="5">
        <v>960</v>
      </c>
      <c r="D35" s="5">
        <v>1362.3333333333301</v>
      </c>
      <c r="E35" s="5">
        <v>1585.2222222222199</v>
      </c>
      <c r="F35" s="5">
        <v>1711</v>
      </c>
      <c r="G35" s="5">
        <v>1877.1111111111099</v>
      </c>
      <c r="H35" s="5">
        <v>2107</v>
      </c>
      <c r="I35" s="5">
        <v>2424.5555555555602</v>
      </c>
      <c r="J35" s="5">
        <v>1720.7777777777801</v>
      </c>
      <c r="K35" s="5">
        <f t="shared" si="3"/>
        <v>7.0444444444444407E-2</v>
      </c>
      <c r="L35" s="5">
        <f t="shared" si="3"/>
        <v>9.6000000000000002E-2</v>
      </c>
      <c r="M35" s="5">
        <f t="shared" si="3"/>
        <v>0.13623333333333301</v>
      </c>
      <c r="N35" s="5">
        <f t="shared" si="3"/>
        <v>0.15852222222222198</v>
      </c>
      <c r="O35" s="5">
        <f t="shared" si="3"/>
        <v>0.1711</v>
      </c>
      <c r="P35" s="5">
        <f t="shared" si="3"/>
        <v>0.187711111111111</v>
      </c>
      <c r="Q35" s="5">
        <f t="shared" si="3"/>
        <v>0.2107</v>
      </c>
      <c r="R35" s="5">
        <f t="shared" si="3"/>
        <v>0.24245555555555601</v>
      </c>
      <c r="S35" s="5">
        <f t="shared" si="3"/>
        <v>0.17207777777777802</v>
      </c>
      <c r="T35" s="9">
        <f t="shared" si="1"/>
        <v>0.21464258262874825</v>
      </c>
      <c r="U35" s="9">
        <f t="shared" si="4"/>
        <v>3.8158160857548126E-2</v>
      </c>
      <c r="V35" s="9">
        <f t="shared" si="5"/>
        <v>-0.43271724500180636</v>
      </c>
      <c r="W35" s="3">
        <v>0.625</v>
      </c>
      <c r="X35" s="4">
        <v>0.61499999999999999</v>
      </c>
      <c r="Y35" s="4">
        <f t="shared" si="2"/>
        <v>0.98399999999999999</v>
      </c>
      <c r="Z35" s="4">
        <f t="shared" si="6"/>
        <v>-1.6129381929883644E-2</v>
      </c>
      <c r="AA35" s="4">
        <f t="shared" si="7"/>
        <v>2.0999319999999999</v>
      </c>
      <c r="AB35" s="4">
        <f t="shared" si="8"/>
        <v>-1.1159319999999999</v>
      </c>
    </row>
    <row r="36" spans="1:28" x14ac:dyDescent="0.25">
      <c r="A36" s="3" t="s">
        <v>44</v>
      </c>
      <c r="B36" s="5">
        <v>694</v>
      </c>
      <c r="C36" s="5">
        <v>955.22222222222194</v>
      </c>
      <c r="D36" s="5">
        <v>1352.3333333333301</v>
      </c>
      <c r="E36" s="5">
        <v>1599.8888888888901</v>
      </c>
      <c r="F36" s="5">
        <v>1796.44444444444</v>
      </c>
      <c r="G36" s="5">
        <v>1988.8888888888901</v>
      </c>
      <c r="H36" s="5">
        <v>2241.5555555555602</v>
      </c>
      <c r="I36" s="5">
        <v>2364.2222222222199</v>
      </c>
      <c r="J36" s="5">
        <v>1659.8888888888901</v>
      </c>
      <c r="K36" s="5">
        <f t="shared" si="3"/>
        <v>6.9400000000000003E-2</v>
      </c>
      <c r="L36" s="5">
        <f t="shared" si="3"/>
        <v>9.5522222222222189E-2</v>
      </c>
      <c r="M36" s="5">
        <f t="shared" si="3"/>
        <v>0.13523333333333301</v>
      </c>
      <c r="N36" s="5">
        <f t="shared" si="3"/>
        <v>0.15998888888888901</v>
      </c>
      <c r="O36" s="5">
        <f t="shared" si="3"/>
        <v>0.179644444444444</v>
      </c>
      <c r="P36" s="5">
        <f t="shared" si="3"/>
        <v>0.198888888888889</v>
      </c>
      <c r="Q36" s="5">
        <f t="shared" si="3"/>
        <v>0.22415555555555602</v>
      </c>
      <c r="R36" s="5">
        <f t="shared" si="3"/>
        <v>0.23642222222222198</v>
      </c>
      <c r="S36" s="5">
        <f t="shared" si="3"/>
        <v>0.16598888888888899</v>
      </c>
      <c r="T36" s="9">
        <f t="shared" si="1"/>
        <v>0.24742618642757977</v>
      </c>
      <c r="U36" s="9">
        <f t="shared" si="4"/>
        <v>5.7872869434355677E-2</v>
      </c>
      <c r="V36" s="9">
        <f t="shared" si="5"/>
        <v>-0.42446861924686169</v>
      </c>
      <c r="W36" s="3">
        <v>0.625</v>
      </c>
      <c r="X36" s="4">
        <v>0.59935000000000005</v>
      </c>
      <c r="Y36" s="4">
        <f t="shared" si="2"/>
        <v>0.95896000000000003</v>
      </c>
      <c r="Z36" s="4">
        <f t="shared" si="6"/>
        <v>-4.1905915083292632E-2</v>
      </c>
      <c r="AA36" s="4">
        <f t="shared" si="7"/>
        <v>2.0608570799999999</v>
      </c>
      <c r="AB36" s="4">
        <f t="shared" si="8"/>
        <v>-1.1018970799999999</v>
      </c>
    </row>
    <row r="37" spans="1:28" x14ac:dyDescent="0.25">
      <c r="A37" s="3" t="s">
        <v>45</v>
      </c>
      <c r="B37" s="5">
        <v>648.444444444444</v>
      </c>
      <c r="C37" s="5">
        <v>869.555555555556</v>
      </c>
      <c r="D37" s="5">
        <v>1246.2222222222199</v>
      </c>
      <c r="E37" s="5">
        <v>1454.55555555556</v>
      </c>
      <c r="F37" s="5">
        <v>1576.1111111111099</v>
      </c>
      <c r="G37" s="5">
        <v>1741</v>
      </c>
      <c r="H37" s="5">
        <v>1961.3333333333301</v>
      </c>
      <c r="I37" s="5">
        <v>2527.1111111111099</v>
      </c>
      <c r="J37" s="5">
        <v>1919.7777777777801</v>
      </c>
      <c r="K37" s="5">
        <f t="shared" si="3"/>
        <v>6.4844444444444399E-2</v>
      </c>
      <c r="L37" s="5">
        <f t="shared" si="3"/>
        <v>8.6955555555555605E-2</v>
      </c>
      <c r="M37" s="5">
        <f t="shared" si="3"/>
        <v>0.124622222222222</v>
      </c>
      <c r="N37" s="5">
        <f t="shared" si="3"/>
        <v>0.145455555555556</v>
      </c>
      <c r="O37" s="5">
        <f t="shared" si="3"/>
        <v>0.15761111111111101</v>
      </c>
      <c r="P37" s="5">
        <f t="shared" si="3"/>
        <v>0.1741</v>
      </c>
      <c r="Q37" s="5">
        <f t="shared" si="3"/>
        <v>0.19613333333333302</v>
      </c>
      <c r="R37" s="5">
        <f t="shared" si="3"/>
        <v>0.252711111111111</v>
      </c>
      <c r="S37" s="5">
        <f t="shared" si="3"/>
        <v>0.191977777777778</v>
      </c>
      <c r="T37" s="9">
        <f t="shared" si="1"/>
        <v>0.22294582236386321</v>
      </c>
      <c r="U37" s="9">
        <f t="shared" si="4"/>
        <v>4.0108520310894152E-2</v>
      </c>
      <c r="V37" s="9">
        <f t="shared" si="5"/>
        <v>-0.48799476611056547</v>
      </c>
      <c r="W37" s="3">
        <v>0.625</v>
      </c>
      <c r="X37" s="4">
        <v>0.460725</v>
      </c>
      <c r="Y37" s="4">
        <f t="shared" si="2"/>
        <v>0.73716000000000004</v>
      </c>
      <c r="Z37" s="4">
        <f t="shared" si="6"/>
        <v>-0.30495031401830064</v>
      </c>
      <c r="AA37" s="4">
        <f t="shared" si="7"/>
        <v>1.7147381800000001</v>
      </c>
      <c r="AB37" s="4">
        <f t="shared" si="8"/>
        <v>-0.97757818000000007</v>
      </c>
    </row>
    <row r="38" spans="1:28" x14ac:dyDescent="0.25">
      <c r="A38" s="3" t="s">
        <v>46</v>
      </c>
      <c r="B38" s="5">
        <v>833.555555555556</v>
      </c>
      <c r="C38" s="5">
        <v>1186.3333333333301</v>
      </c>
      <c r="D38" s="5">
        <v>1763</v>
      </c>
      <c r="E38" s="5">
        <v>2033.55555555556</v>
      </c>
      <c r="F38" s="5">
        <v>2175.5555555555602</v>
      </c>
      <c r="G38" s="5">
        <v>2369.1111111111099</v>
      </c>
      <c r="H38" s="5">
        <v>2697</v>
      </c>
      <c r="I38" s="5">
        <v>3153.5555555555602</v>
      </c>
      <c r="J38" s="5">
        <v>2316.4444444444398</v>
      </c>
      <c r="K38" s="5">
        <f t="shared" si="3"/>
        <v>8.3355555555555599E-2</v>
      </c>
      <c r="L38" s="5">
        <f t="shared" si="3"/>
        <v>0.11863333333333301</v>
      </c>
      <c r="M38" s="5">
        <f t="shared" si="3"/>
        <v>0.17630000000000001</v>
      </c>
      <c r="N38" s="5">
        <f t="shared" si="3"/>
        <v>0.20335555555555601</v>
      </c>
      <c r="O38" s="5">
        <f t="shared" si="3"/>
        <v>0.21755555555555603</v>
      </c>
      <c r="P38" s="5">
        <f t="shared" si="3"/>
        <v>0.23691111111111099</v>
      </c>
      <c r="Q38" s="5">
        <f>H38/10000</f>
        <v>0.2697</v>
      </c>
      <c r="R38" s="5">
        <f t="shared" si="3"/>
        <v>0.315355555555556</v>
      </c>
      <c r="S38" s="5">
        <f t="shared" si="3"/>
        <v>0.23164444444444399</v>
      </c>
      <c r="T38" s="9">
        <f t="shared" si="1"/>
        <v>0.20941704035874437</v>
      </c>
      <c r="U38" s="9">
        <f t="shared" si="4"/>
        <v>3.3736339158439335E-2</v>
      </c>
      <c r="V38" s="9">
        <f t="shared" si="5"/>
        <v>-0.45328861465987519</v>
      </c>
      <c r="W38" s="3">
        <v>0.625</v>
      </c>
      <c r="X38" s="4">
        <v>0.62440833299999998</v>
      </c>
      <c r="Y38" s="4">
        <f t="shared" si="2"/>
        <v>0.99905333279999997</v>
      </c>
      <c r="Z38" s="4">
        <f t="shared" si="6"/>
        <v>-9.4711557238909738E-4</v>
      </c>
      <c r="AA38" s="4">
        <f t="shared" si="7"/>
        <v>2.1234227258344003</v>
      </c>
      <c r="AB38" s="4">
        <f t="shared" si="8"/>
        <v>-1.1243693930344003</v>
      </c>
    </row>
    <row r="39" spans="1:28" x14ac:dyDescent="0.25">
      <c r="A39" s="3" t="s">
        <v>47</v>
      </c>
      <c r="B39" s="5">
        <v>854.33333333333303</v>
      </c>
      <c r="C39" s="5">
        <v>1259.44444444444</v>
      </c>
      <c r="D39" s="5">
        <v>1874</v>
      </c>
      <c r="E39" s="5">
        <v>2254.6666666666702</v>
      </c>
      <c r="F39" s="5">
        <v>2495.5555555555602</v>
      </c>
      <c r="G39" s="5">
        <v>2754.7777777777801</v>
      </c>
      <c r="H39" s="5">
        <v>3164.4444444444398</v>
      </c>
      <c r="I39" s="5">
        <v>3313.1111111111099</v>
      </c>
      <c r="J39" s="5">
        <v>2310</v>
      </c>
      <c r="K39" s="5">
        <f t="shared" si="3"/>
        <v>8.5433333333333306E-2</v>
      </c>
      <c r="L39" s="5">
        <f t="shared" si="3"/>
        <v>0.125944444444444</v>
      </c>
      <c r="M39" s="5">
        <f t="shared" si="3"/>
        <v>0.18740000000000001</v>
      </c>
      <c r="N39" s="5">
        <f t="shared" si="3"/>
        <v>0.22546666666666701</v>
      </c>
      <c r="O39" s="5">
        <f t="shared" si="3"/>
        <v>0.24955555555555603</v>
      </c>
      <c r="P39" s="5">
        <f t="shared" si="3"/>
        <v>0.27547777777777799</v>
      </c>
      <c r="Q39" s="5">
        <f t="shared" si="3"/>
        <v>0.31644444444444397</v>
      </c>
      <c r="R39" s="5">
        <f t="shared" si="3"/>
        <v>0.331311111111111</v>
      </c>
      <c r="S39" s="5">
        <f t="shared" si="3"/>
        <v>0.23100000000000001</v>
      </c>
      <c r="T39" s="9">
        <f t="shared" si="1"/>
        <v>0.2561196136373653</v>
      </c>
      <c r="U39" s="9">
        <f t="shared" si="4"/>
        <v>5.0711077844311572E-2</v>
      </c>
      <c r="V39" s="9">
        <f t="shared" si="5"/>
        <v>-0.44912886059339668</v>
      </c>
      <c r="W39" s="3">
        <v>0.625</v>
      </c>
      <c r="X39" s="4">
        <v>0.82114166700000002</v>
      </c>
      <c r="Y39" s="4">
        <f t="shared" si="2"/>
        <v>1.3138266672000001</v>
      </c>
      <c r="Z39" s="4">
        <f t="shared" si="6"/>
        <v>0.27294399903245525</v>
      </c>
      <c r="AA39" s="4">
        <f t="shared" si="7"/>
        <v>2.6146265141656002</v>
      </c>
      <c r="AB39" s="4">
        <f t="shared" si="8"/>
        <v>-1.3007998469656001</v>
      </c>
    </row>
    <row r="40" spans="1:28" x14ac:dyDescent="0.25">
      <c r="A40" s="3" t="s">
        <v>48</v>
      </c>
      <c r="B40" s="5">
        <v>645.555555555556</v>
      </c>
      <c r="C40" s="5">
        <v>925.88888888888903</v>
      </c>
      <c r="D40" s="5">
        <v>1263.8888888888901</v>
      </c>
      <c r="E40" s="5">
        <v>1648.7777777777801</v>
      </c>
      <c r="F40" s="5">
        <v>1991.6666666666699</v>
      </c>
      <c r="G40" s="5">
        <v>2222.4444444444398</v>
      </c>
      <c r="H40" s="5">
        <v>2591</v>
      </c>
      <c r="I40" s="5">
        <v>2379.2222222222199</v>
      </c>
      <c r="J40" s="5">
        <v>1546.55555555556</v>
      </c>
      <c r="K40" s="5">
        <f t="shared" si="3"/>
        <v>6.4555555555555602E-2</v>
      </c>
      <c r="L40" s="5">
        <f t="shared" si="3"/>
        <v>9.2588888888888901E-2</v>
      </c>
      <c r="M40" s="5">
        <f t="shared" si="3"/>
        <v>0.12638888888888899</v>
      </c>
      <c r="N40" s="5">
        <f t="shared" si="3"/>
        <v>0.16487777777777801</v>
      </c>
      <c r="O40" s="5">
        <f t="shared" si="3"/>
        <v>0.19916666666666699</v>
      </c>
      <c r="P40" s="5">
        <f t="shared" si="3"/>
        <v>0.22224444444444397</v>
      </c>
      <c r="Q40" s="5">
        <f t="shared" si="3"/>
        <v>0.2591</v>
      </c>
      <c r="R40" s="5">
        <f t="shared" si="3"/>
        <v>0.23792222222222198</v>
      </c>
      <c r="S40" s="5">
        <f t="shared" si="3"/>
        <v>0.15465555555555599</v>
      </c>
      <c r="T40" s="9">
        <f t="shared" si="1"/>
        <v>0.34426702023404587</v>
      </c>
      <c r="U40" s="9">
        <f t="shared" si="4"/>
        <v>9.4188743743132811E-2</v>
      </c>
      <c r="V40" s="9">
        <f t="shared" si="5"/>
        <v>-0.43972298796476794</v>
      </c>
      <c r="W40" s="3">
        <v>0.625</v>
      </c>
      <c r="X40" s="4">
        <v>0.95227499999999998</v>
      </c>
      <c r="Y40" s="4">
        <f t="shared" si="2"/>
        <v>1.5236399999999999</v>
      </c>
      <c r="Z40" s="4">
        <f t="shared" si="6"/>
        <v>0.42110220888756322</v>
      </c>
      <c r="AA40" s="4">
        <f t="shared" si="7"/>
        <v>2.94204022</v>
      </c>
      <c r="AB40" s="4">
        <f t="shared" si="8"/>
        <v>-1.4184002200000001</v>
      </c>
    </row>
    <row r="41" spans="1:28" x14ac:dyDescent="0.25">
      <c r="A41" s="3" t="s">
        <v>49</v>
      </c>
      <c r="B41" s="5">
        <v>572.66666666666697</v>
      </c>
      <c r="C41" s="5">
        <v>838.444444444444</v>
      </c>
      <c r="D41" s="5">
        <v>1123.1111111111099</v>
      </c>
      <c r="E41" s="5">
        <v>1481.7777777777801</v>
      </c>
      <c r="F41" s="5">
        <v>1890.2222222222199</v>
      </c>
      <c r="G41" s="5">
        <v>2120.4444444444398</v>
      </c>
      <c r="H41" s="5">
        <v>2384.4444444444398</v>
      </c>
      <c r="I41" s="5">
        <v>1891</v>
      </c>
      <c r="J41" s="5">
        <v>1223.8888888888901</v>
      </c>
      <c r="K41" s="5">
        <f t="shared" si="3"/>
        <v>5.7266666666666695E-2</v>
      </c>
      <c r="L41" s="5">
        <f t="shared" si="3"/>
        <v>8.3844444444444402E-2</v>
      </c>
      <c r="M41" s="5">
        <f t="shared" si="3"/>
        <v>0.112311111111111</v>
      </c>
      <c r="N41" s="5">
        <f t="shared" si="3"/>
        <v>0.14817777777777802</v>
      </c>
      <c r="O41" s="5">
        <f t="shared" si="3"/>
        <v>0.18902222222222198</v>
      </c>
      <c r="P41" s="5">
        <f t="shared" si="3"/>
        <v>0.21204444444444398</v>
      </c>
      <c r="Q41" s="5">
        <f t="shared" si="3"/>
        <v>0.23844444444444399</v>
      </c>
      <c r="R41" s="5">
        <f t="shared" si="3"/>
        <v>0.18909999999999999</v>
      </c>
      <c r="S41" s="5">
        <f t="shared" si="3"/>
        <v>0.12238888888888901</v>
      </c>
      <c r="T41" s="9">
        <f t="shared" si="1"/>
        <v>0.35960466294982218</v>
      </c>
      <c r="U41" s="9">
        <f t="shared" si="4"/>
        <v>0.1211282456834044</v>
      </c>
      <c r="V41" s="9">
        <f t="shared" si="5"/>
        <v>-0.3856299613270916</v>
      </c>
      <c r="W41" s="3">
        <v>0.625</v>
      </c>
      <c r="X41" s="4">
        <v>0.65883333300000002</v>
      </c>
      <c r="Y41" s="4">
        <f t="shared" si="2"/>
        <v>1.0541333328</v>
      </c>
      <c r="Z41" s="4">
        <f t="shared" si="6"/>
        <v>5.2718943826284149E-2</v>
      </c>
      <c r="AA41" s="4">
        <f t="shared" si="7"/>
        <v>2.2093750658343998</v>
      </c>
      <c r="AB41" s="4">
        <f t="shared" si="8"/>
        <v>-1.1552417330343998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37" zoomScaleNormal="100" workbookViewId="0">
      <selection activeCell="AI52" sqref="AI52"/>
    </sheetView>
  </sheetViews>
  <sheetFormatPr defaultRowHeight="15" x14ac:dyDescent="0.25"/>
  <cols>
    <col min="1" max="1" width="11.5703125" style="3" bestFit="1" customWidth="1"/>
    <col min="2" max="3" width="12.85546875" style="9" bestFit="1" customWidth="1"/>
    <col min="4" max="4" width="13.42578125" style="9" bestFit="1" customWidth="1"/>
    <col min="5" max="6" width="12.85546875" style="12" bestFit="1" customWidth="1"/>
    <col min="7" max="7" width="13.42578125" style="12" bestFit="1" customWidth="1"/>
    <col min="8" max="9" width="12.85546875" style="14" bestFit="1" customWidth="1"/>
    <col min="10" max="10" width="13.42578125" style="14" bestFit="1" customWidth="1"/>
    <col min="11" max="12" width="12.85546875" style="16" bestFit="1" customWidth="1"/>
    <col min="13" max="13" width="13.42578125" style="16" bestFit="1" customWidth="1"/>
    <col min="14" max="15" width="12.85546875" style="17" bestFit="1" customWidth="1"/>
    <col min="16" max="16" width="13.42578125" style="17" bestFit="1" customWidth="1"/>
    <col min="17" max="18" width="12.85546875" style="14" bestFit="1" customWidth="1"/>
    <col min="19" max="19" width="14" style="14" bestFit="1" customWidth="1"/>
    <col min="20" max="20" width="10.5703125" style="3" bestFit="1" customWidth="1"/>
    <col min="21" max="22" width="12.85546875" style="3" bestFit="1" customWidth="1"/>
    <col min="23" max="16384" width="9.140625" style="3"/>
  </cols>
  <sheetData>
    <row r="1" spans="1:22" x14ac:dyDescent="0.25">
      <c r="B1" s="22" t="s">
        <v>84</v>
      </c>
      <c r="C1" s="22"/>
      <c r="D1" s="22"/>
      <c r="E1" s="23" t="s">
        <v>85</v>
      </c>
      <c r="F1" s="23"/>
      <c r="G1" s="23"/>
      <c r="H1" s="21" t="s">
        <v>86</v>
      </c>
      <c r="I1" s="21"/>
      <c r="J1" s="21"/>
      <c r="K1" s="24" t="s">
        <v>87</v>
      </c>
      <c r="L1" s="24"/>
      <c r="M1" s="24"/>
      <c r="N1" s="25" t="s">
        <v>88</v>
      </c>
      <c r="O1" s="25"/>
      <c r="P1" s="25"/>
      <c r="Q1" s="21" t="s">
        <v>89</v>
      </c>
      <c r="R1" s="21"/>
      <c r="S1" s="21"/>
    </row>
    <row r="2" spans="1:22" s="1" customFormat="1" x14ac:dyDescent="0.25">
      <c r="A2" s="6" t="s">
        <v>0</v>
      </c>
      <c r="B2" s="10" t="s">
        <v>53</v>
      </c>
      <c r="C2" s="10" t="s">
        <v>63</v>
      </c>
      <c r="D2" s="10" t="s">
        <v>54</v>
      </c>
      <c r="E2" s="11" t="s">
        <v>53</v>
      </c>
      <c r="F2" s="11" t="s">
        <v>63</v>
      </c>
      <c r="G2" s="11" t="s">
        <v>54</v>
      </c>
      <c r="H2" s="13" t="s">
        <v>53</v>
      </c>
      <c r="I2" s="13" t="s">
        <v>63</v>
      </c>
      <c r="J2" s="13" t="s">
        <v>54</v>
      </c>
      <c r="K2" s="15" t="s">
        <v>53</v>
      </c>
      <c r="L2" s="15" t="s">
        <v>63</v>
      </c>
      <c r="M2" s="15" t="s">
        <v>54</v>
      </c>
      <c r="N2" s="18" t="s">
        <v>55</v>
      </c>
      <c r="O2" s="18" t="s">
        <v>83</v>
      </c>
      <c r="P2" s="18" t="s">
        <v>56</v>
      </c>
      <c r="Q2" s="13" t="s">
        <v>57</v>
      </c>
      <c r="R2" s="13" t="s">
        <v>58</v>
      </c>
      <c r="S2" s="13" t="s">
        <v>59</v>
      </c>
      <c r="T2" s="6" t="s">
        <v>50</v>
      </c>
      <c r="U2" s="6" t="s">
        <v>51</v>
      </c>
      <c r="V2" s="6" t="s">
        <v>52</v>
      </c>
    </row>
    <row r="3" spans="1:22" x14ac:dyDescent="0.25">
      <c r="A3" s="3" t="s">
        <v>10</v>
      </c>
      <c r="B3" s="9">
        <v>0.44624015810780737</v>
      </c>
      <c r="C3" s="9">
        <v>0.20508763025109689</v>
      </c>
      <c r="D3" s="9">
        <v>-0.35141617579626727</v>
      </c>
      <c r="E3" s="12">
        <v>0.73488442362894724</v>
      </c>
      <c r="F3" s="12">
        <v>0.4629820714562114</v>
      </c>
      <c r="G3" s="12">
        <v>-0.44157960318221012</v>
      </c>
      <c r="H3" s="14">
        <v>0.53424825014518473</v>
      </c>
      <c r="I3" s="14">
        <v>0.26980444149817578</v>
      </c>
      <c r="J3" s="14">
        <v>-0.43361535958346875</v>
      </c>
      <c r="K3" s="16">
        <v>0.22398246712586128</v>
      </c>
      <c r="L3" s="16">
        <v>5.8528207160784794E-2</v>
      </c>
      <c r="M3" s="16">
        <v>-0.46544156376192342</v>
      </c>
      <c r="N3" s="17">
        <f>SUM(B3,E3,H3,K3)</f>
        <v>1.9393552990078005</v>
      </c>
      <c r="O3" s="17">
        <f>SUM(C3,F3,I3,L3)</f>
        <v>0.99640235036626879</v>
      </c>
      <c r="P3" s="17">
        <f>SUM(D3,G3,J3,M3)</f>
        <v>-1.6920527023238694</v>
      </c>
      <c r="Q3" s="14">
        <f>AVERAGE(B3,E3,H3,K3)</f>
        <v>0.48483882475195011</v>
      </c>
      <c r="R3" s="14">
        <f t="shared" ref="R3" si="0">AVERAGE(C3,F3,I3,L3)</f>
        <v>0.2491005875915672</v>
      </c>
      <c r="S3" s="14">
        <f>AVERAGE(D3,G3,J3,M3)</f>
        <v>-0.42301317558096735</v>
      </c>
      <c r="T3" s="3">
        <v>0.625</v>
      </c>
      <c r="U3" s="4">
        <v>0.31659166700000002</v>
      </c>
      <c r="V3" s="4">
        <v>0.50654666720000008</v>
      </c>
    </row>
    <row r="4" spans="1:22" x14ac:dyDescent="0.25">
      <c r="A4" s="3" t="s">
        <v>11</v>
      </c>
      <c r="B4" s="9">
        <v>0.5646636268690931</v>
      </c>
      <c r="C4" s="9">
        <v>0.25657410266764802</v>
      </c>
      <c r="D4" s="9">
        <v>-0.3439249902331008</v>
      </c>
      <c r="E4" s="12">
        <v>0.64617083001720088</v>
      </c>
      <c r="F4" s="12">
        <v>0.30196466897804292</v>
      </c>
      <c r="G4" s="12">
        <v>-0.33456601358318649</v>
      </c>
      <c r="H4" s="14">
        <v>0.47080242012757689</v>
      </c>
      <c r="I4" s="14">
        <v>0.19968663893241045</v>
      </c>
      <c r="J4" s="14">
        <v>-0.39383011507064969</v>
      </c>
      <c r="K4" s="16">
        <v>0.29907726984574018</v>
      </c>
      <c r="L4" s="16">
        <v>0.11191516801604914</v>
      </c>
      <c r="M4" s="16">
        <v>-0.42806070589884754</v>
      </c>
      <c r="N4" s="17">
        <f t="shared" ref="N4:N42" si="1">SUM(B4,E4,H4,K4)</f>
        <v>1.980714146859611</v>
      </c>
      <c r="O4" s="17">
        <f t="shared" ref="O4:O42" si="2">SUM(C4,F4,I4,L4)</f>
        <v>0.8701405785941505</v>
      </c>
      <c r="P4" s="17">
        <f t="shared" ref="P4:P42" si="3">SUM(D4,G4,J4,M4)</f>
        <v>-1.5003818247857843</v>
      </c>
      <c r="Q4" s="14">
        <f t="shared" ref="Q4:Q42" si="4">AVERAGE(B4,E4,H4,K4)</f>
        <v>0.49517853671490275</v>
      </c>
      <c r="R4" s="14">
        <f t="shared" ref="R4:R42" si="5">AVERAGE(C4,F4,I4,L4)</f>
        <v>0.21753514464853763</v>
      </c>
      <c r="S4" s="14">
        <f t="shared" ref="S4:S42" si="6">AVERAGE(D4,G4,J4,M4)</f>
        <v>-0.37509545619644608</v>
      </c>
      <c r="T4" s="3">
        <v>0.625</v>
      </c>
      <c r="U4" s="4">
        <v>7.7399999999999997E-2</v>
      </c>
      <c r="V4" s="4">
        <v>0.12383999999999999</v>
      </c>
    </row>
    <row r="5" spans="1:22" x14ac:dyDescent="0.25">
      <c r="A5" s="3" t="s">
        <v>12</v>
      </c>
      <c r="B5" s="9">
        <v>0.75468702290076384</v>
      </c>
      <c r="C5" s="9">
        <v>0.46388354847569341</v>
      </c>
      <c r="D5" s="9">
        <v>-0.36765138875257536</v>
      </c>
      <c r="E5" s="12">
        <v>0.87816636922994962</v>
      </c>
      <c r="F5" s="12">
        <v>0.62297229219143613</v>
      </c>
      <c r="G5" s="12">
        <v>-0.48111720572473354</v>
      </c>
      <c r="H5" s="14">
        <v>0.73617477230787576</v>
      </c>
      <c r="I5" s="14">
        <v>0.43024425287356316</v>
      </c>
      <c r="J5" s="14">
        <v>-0.44068072191209234</v>
      </c>
      <c r="K5" s="16">
        <v>0.21354137008142923</v>
      </c>
      <c r="L5" s="16">
        <v>3.2456460845209173E-2</v>
      </c>
      <c r="M5" s="16">
        <v>-0.46733279969085545</v>
      </c>
      <c r="N5" s="17">
        <f t="shared" si="1"/>
        <v>2.5825695345200184</v>
      </c>
      <c r="O5" s="17">
        <f t="shared" si="2"/>
        <v>1.5495565543859018</v>
      </c>
      <c r="P5" s="17">
        <f t="shared" si="3"/>
        <v>-1.7567821160802566</v>
      </c>
      <c r="Q5" s="14">
        <f t="shared" si="4"/>
        <v>0.64564238363000459</v>
      </c>
      <c r="R5" s="14">
        <f t="shared" si="5"/>
        <v>0.38738913859647545</v>
      </c>
      <c r="S5" s="14">
        <f t="shared" si="6"/>
        <v>-0.43919552902006415</v>
      </c>
      <c r="T5" s="3">
        <v>0.625</v>
      </c>
      <c r="U5" s="4">
        <v>0.66220833300000004</v>
      </c>
      <c r="V5" s="4">
        <v>1.0595333328000001</v>
      </c>
    </row>
    <row r="6" spans="1:22" x14ac:dyDescent="0.25">
      <c r="A6" s="3" t="s">
        <v>13</v>
      </c>
      <c r="B6" s="9">
        <v>0.74991329570892529</v>
      </c>
      <c r="C6" s="9">
        <v>0.45254436406356235</v>
      </c>
      <c r="D6" s="9">
        <v>-0.35147145960892867</v>
      </c>
      <c r="E6" s="12">
        <v>0.88573134652444152</v>
      </c>
      <c r="F6" s="12">
        <v>0.62408408209276844</v>
      </c>
      <c r="G6" s="12">
        <v>-0.46706354341918044</v>
      </c>
      <c r="H6" s="14">
        <v>0.83120071632823989</v>
      </c>
      <c r="I6" s="14">
        <v>0.52797327077557366</v>
      </c>
      <c r="J6" s="14">
        <v>-0.47839863506184876</v>
      </c>
      <c r="K6" s="16">
        <v>0.20533639662689623</v>
      </c>
      <c r="L6" s="16">
        <v>2.8893037251680607E-2</v>
      </c>
      <c r="M6" s="16">
        <v>-0.44164898454076817</v>
      </c>
      <c r="N6" s="17">
        <f t="shared" si="1"/>
        <v>2.672181755188503</v>
      </c>
      <c r="O6" s="17">
        <f t="shared" si="2"/>
        <v>1.6334947541835854</v>
      </c>
      <c r="P6" s="17">
        <f t="shared" si="3"/>
        <v>-1.7385826226307262</v>
      </c>
      <c r="Q6" s="14">
        <f t="shared" si="4"/>
        <v>0.66804543879712575</v>
      </c>
      <c r="R6" s="14">
        <f t="shared" si="5"/>
        <v>0.40837368854589634</v>
      </c>
      <c r="S6" s="14">
        <f t="shared" si="6"/>
        <v>-0.43464565565768154</v>
      </c>
      <c r="T6" s="3">
        <v>0.625</v>
      </c>
      <c r="U6" s="4">
        <v>0.84926666699999998</v>
      </c>
      <c r="V6" s="4">
        <v>1.3588266672</v>
      </c>
    </row>
    <row r="7" spans="1:22" x14ac:dyDescent="0.25">
      <c r="A7" s="3" t="s">
        <v>14</v>
      </c>
      <c r="B7" s="9">
        <v>0.55089432134548633</v>
      </c>
      <c r="C7" s="9">
        <v>0.31119942196531819</v>
      </c>
      <c r="D7" s="9">
        <v>-0.33407018513401426</v>
      </c>
      <c r="E7" s="12">
        <v>0.81397316571981149</v>
      </c>
      <c r="F7" s="12">
        <v>0.55142351178313598</v>
      </c>
      <c r="G7" s="12">
        <v>-0.43554450292059466</v>
      </c>
      <c r="H7" s="14">
        <v>0.80430730406354822</v>
      </c>
      <c r="I7" s="14">
        <v>0.51183482771651423</v>
      </c>
      <c r="J7" s="14">
        <v>-0.46072283662068259</v>
      </c>
      <c r="K7" s="16">
        <v>0.22614567190613191</v>
      </c>
      <c r="L7" s="16">
        <v>4.6001456664240339E-2</v>
      </c>
      <c r="M7" s="16">
        <v>-0.40639296536153546</v>
      </c>
      <c r="N7" s="17">
        <f t="shared" si="1"/>
        <v>2.3953204630349778</v>
      </c>
      <c r="O7" s="17">
        <f t="shared" si="2"/>
        <v>1.4204592181292088</v>
      </c>
      <c r="P7" s="17">
        <f t="shared" si="3"/>
        <v>-1.6367304900368269</v>
      </c>
      <c r="Q7" s="14">
        <f t="shared" si="4"/>
        <v>0.59883011575874445</v>
      </c>
      <c r="R7" s="14">
        <f t="shared" si="5"/>
        <v>0.35511480453230221</v>
      </c>
      <c r="S7" s="14">
        <f t="shared" si="6"/>
        <v>-0.40918262250920673</v>
      </c>
      <c r="T7" s="3">
        <v>0.625</v>
      </c>
      <c r="U7" s="4">
        <v>0.65265833299999998</v>
      </c>
      <c r="V7" s="4">
        <v>1.0442533327999999</v>
      </c>
    </row>
    <row r="8" spans="1:22" x14ac:dyDescent="0.25">
      <c r="A8" s="3" t="s">
        <v>15</v>
      </c>
      <c r="B8" s="9">
        <v>0.80034452100466791</v>
      </c>
      <c r="C8" s="9">
        <v>0.51333089846603319</v>
      </c>
      <c r="D8" s="9">
        <v>-0.40117818732097377</v>
      </c>
      <c r="E8" s="12">
        <v>0.83612723853135984</v>
      </c>
      <c r="F8" s="12">
        <v>0.55911182236447277</v>
      </c>
      <c r="G8" s="12">
        <v>-0.45192423694052269</v>
      </c>
      <c r="H8" s="14">
        <v>0.46645201238389977</v>
      </c>
      <c r="I8" s="14">
        <v>0.18040713167220784</v>
      </c>
      <c r="J8" s="14">
        <v>-0.43711057856898328</v>
      </c>
      <c r="K8" s="16">
        <v>0.21145117073390091</v>
      </c>
      <c r="L8" s="16">
        <v>3.1694413434938631E-2</v>
      </c>
      <c r="M8" s="16">
        <v>-0.56309947192585352</v>
      </c>
      <c r="N8" s="17">
        <f t="shared" si="1"/>
        <v>2.3143749426538287</v>
      </c>
      <c r="O8" s="17">
        <f t="shared" si="2"/>
        <v>1.2845442659376525</v>
      </c>
      <c r="P8" s="17">
        <f t="shared" si="3"/>
        <v>-1.8533124747563332</v>
      </c>
      <c r="Q8" s="14">
        <f t="shared" si="4"/>
        <v>0.57859373566345718</v>
      </c>
      <c r="R8" s="14">
        <f t="shared" si="5"/>
        <v>0.32113606648441312</v>
      </c>
      <c r="S8" s="14">
        <f t="shared" si="6"/>
        <v>-0.4633281186890833</v>
      </c>
      <c r="T8" s="3">
        <v>0.625</v>
      </c>
      <c r="U8" s="4">
        <v>0.26719166700000002</v>
      </c>
      <c r="V8" s="4">
        <v>0.42750666720000002</v>
      </c>
    </row>
    <row r="9" spans="1:22" x14ac:dyDescent="0.25">
      <c r="A9" s="3" t="s">
        <v>16</v>
      </c>
      <c r="B9" s="9">
        <v>0.65909009557218035</v>
      </c>
      <c r="C9" s="9">
        <v>0.35479864016736318</v>
      </c>
      <c r="D9" s="9">
        <v>-0.33773593742681879</v>
      </c>
      <c r="E9" s="12">
        <v>0.80479959635457743</v>
      </c>
      <c r="F9" s="12">
        <v>0.50791644491750987</v>
      </c>
      <c r="G9" s="12">
        <v>-0.40263475809699256</v>
      </c>
      <c r="H9" s="14">
        <v>0.76400496950530872</v>
      </c>
      <c r="I9" s="14">
        <v>0.44279885629839033</v>
      </c>
      <c r="J9" s="14">
        <v>-0.42724902910038731</v>
      </c>
      <c r="K9" s="16">
        <v>0.24426760183436785</v>
      </c>
      <c r="L9" s="16">
        <v>5.0980667345003977E-2</v>
      </c>
      <c r="M9" s="16">
        <v>-0.39611274474646779</v>
      </c>
      <c r="N9" s="17">
        <f t="shared" si="1"/>
        <v>2.4721622632664344</v>
      </c>
      <c r="O9" s="17">
        <f t="shared" si="2"/>
        <v>1.3564946087282672</v>
      </c>
      <c r="P9" s="17">
        <f t="shared" si="3"/>
        <v>-1.5637324693706665</v>
      </c>
      <c r="Q9" s="14">
        <f t="shared" si="4"/>
        <v>0.6180405658166086</v>
      </c>
      <c r="R9" s="14">
        <f t="shared" si="5"/>
        <v>0.3391236521820668</v>
      </c>
      <c r="S9" s="14">
        <f t="shared" si="6"/>
        <v>-0.39093311734266661</v>
      </c>
      <c r="T9" s="3">
        <v>0.625</v>
      </c>
      <c r="U9" s="4">
        <v>0.50719166699999996</v>
      </c>
      <c r="V9" s="4">
        <v>0.81150666719999998</v>
      </c>
    </row>
    <row r="10" spans="1:22" x14ac:dyDescent="0.25">
      <c r="A10" s="3" t="s">
        <v>17</v>
      </c>
      <c r="B10" s="9">
        <v>0.59416093618047949</v>
      </c>
      <c r="C10" s="9">
        <v>0.31070818647578163</v>
      </c>
      <c r="D10" s="9">
        <v>-0.31810687615168248</v>
      </c>
      <c r="E10" s="12">
        <v>0.73528873934827943</v>
      </c>
      <c r="F10" s="12">
        <v>0.42773753428511213</v>
      </c>
      <c r="G10" s="12">
        <v>-0.34431390184945904</v>
      </c>
      <c r="H10" s="14">
        <v>0.68447803557873155</v>
      </c>
      <c r="I10" s="14">
        <v>0.3814511653718094</v>
      </c>
      <c r="J10" s="14">
        <v>-0.3780952380952381</v>
      </c>
      <c r="K10" s="16">
        <v>0.21901747824210746</v>
      </c>
      <c r="L10" s="16">
        <v>4.776704776704626E-2</v>
      </c>
      <c r="M10" s="16">
        <v>-0.36524233730937589</v>
      </c>
      <c r="N10" s="17">
        <f t="shared" si="1"/>
        <v>2.2329451893495977</v>
      </c>
      <c r="O10" s="17">
        <f t="shared" si="2"/>
        <v>1.1676639338997494</v>
      </c>
      <c r="P10" s="17">
        <f t="shared" si="3"/>
        <v>-1.4057583534057554</v>
      </c>
      <c r="Q10" s="14">
        <f t="shared" si="4"/>
        <v>0.55823629733739943</v>
      </c>
      <c r="R10" s="14">
        <f t="shared" si="5"/>
        <v>0.29191598347493736</v>
      </c>
      <c r="S10" s="14">
        <f t="shared" si="6"/>
        <v>-0.35143958835143885</v>
      </c>
      <c r="T10" s="3">
        <v>0.625</v>
      </c>
      <c r="U10" s="4">
        <v>0.49228333299999999</v>
      </c>
      <c r="V10" s="4">
        <v>0.78765333279999994</v>
      </c>
    </row>
    <row r="11" spans="1:22" x14ac:dyDescent="0.25">
      <c r="A11" s="3" t="s">
        <v>18</v>
      </c>
      <c r="B11" s="9">
        <v>0.63453433701186446</v>
      </c>
      <c r="C11" s="9">
        <v>0.31376584498807308</v>
      </c>
      <c r="D11" s="9">
        <v>-0.36268314700367843</v>
      </c>
      <c r="E11" s="12">
        <v>0.70522872423282612</v>
      </c>
      <c r="F11" s="12">
        <v>0.3871243302011349</v>
      </c>
      <c r="G11" s="12">
        <v>-0.40529515591292331</v>
      </c>
      <c r="H11" s="14">
        <v>0.60157693729210304</v>
      </c>
      <c r="I11" s="14">
        <v>0.30027496562929695</v>
      </c>
      <c r="J11" s="14">
        <v>-0.41253750709593634</v>
      </c>
      <c r="K11" s="16">
        <v>0.21754942993216814</v>
      </c>
      <c r="L11" s="16">
        <v>5.253693769293076E-2</v>
      </c>
      <c r="M11" s="16">
        <v>-0.41032128986701349</v>
      </c>
      <c r="N11" s="17">
        <f t="shared" si="1"/>
        <v>2.1588894284689619</v>
      </c>
      <c r="O11" s="17">
        <f t="shared" si="2"/>
        <v>1.0537020785114357</v>
      </c>
      <c r="P11" s="17">
        <f t="shared" si="3"/>
        <v>-1.5908370998795516</v>
      </c>
      <c r="Q11" s="14">
        <f t="shared" si="4"/>
        <v>0.53972235711724048</v>
      </c>
      <c r="R11" s="14">
        <f t="shared" si="5"/>
        <v>0.26342551962785893</v>
      </c>
      <c r="S11" s="14">
        <f t="shared" si="6"/>
        <v>-0.39770927496988789</v>
      </c>
      <c r="T11" s="3">
        <v>0.625</v>
      </c>
      <c r="U11" s="4">
        <v>0.390916667</v>
      </c>
      <c r="V11" s="4">
        <v>0.62546666719999999</v>
      </c>
    </row>
    <row r="12" spans="1:22" x14ac:dyDescent="0.25">
      <c r="A12" s="3" t="s">
        <v>19</v>
      </c>
      <c r="B12" s="9">
        <v>0.90245376265187649</v>
      </c>
      <c r="C12" s="9">
        <v>0.63467255816490786</v>
      </c>
      <c r="D12" s="9">
        <v>-0.45225162081654008</v>
      </c>
      <c r="E12" s="12">
        <v>0.92628312646762845</v>
      </c>
      <c r="F12" s="12">
        <v>0.68005573730764535</v>
      </c>
      <c r="G12" s="12">
        <v>-0.54077442991598723</v>
      </c>
      <c r="H12" s="14">
        <v>0.79198533263488757</v>
      </c>
      <c r="I12" s="14">
        <v>0.4606428500348288</v>
      </c>
      <c r="J12" s="14">
        <v>-0.4810278955356671</v>
      </c>
      <c r="K12" s="16">
        <v>0.20780735107731352</v>
      </c>
      <c r="L12" s="16">
        <v>3.3870793204198446E-2</v>
      </c>
      <c r="M12" s="16">
        <v>-0.48007616898229705</v>
      </c>
      <c r="N12" s="17">
        <f t="shared" si="1"/>
        <v>2.8285295728317061</v>
      </c>
      <c r="O12" s="17">
        <f t="shared" si="2"/>
        <v>1.8092419387115803</v>
      </c>
      <c r="P12" s="17">
        <f t="shared" si="3"/>
        <v>-1.9541301152504913</v>
      </c>
      <c r="Q12" s="14">
        <f t="shared" si="4"/>
        <v>0.70713239320792654</v>
      </c>
      <c r="R12" s="14">
        <f t="shared" si="5"/>
        <v>0.45231048467789509</v>
      </c>
      <c r="S12" s="14">
        <f t="shared" si="6"/>
        <v>-0.48853252881262282</v>
      </c>
      <c r="T12" s="3">
        <v>0.625</v>
      </c>
      <c r="U12" s="4">
        <v>0.63826666700000001</v>
      </c>
      <c r="V12" s="4">
        <v>1.0212266672000001</v>
      </c>
    </row>
    <row r="13" spans="1:22" x14ac:dyDescent="0.25">
      <c r="A13" s="3" t="s">
        <v>20</v>
      </c>
      <c r="B13" s="9">
        <v>0.88728559760413828</v>
      </c>
      <c r="C13" s="9">
        <v>0.61469873007295328</v>
      </c>
      <c r="D13" s="9">
        <v>-0.42384280627720061</v>
      </c>
      <c r="E13" s="12">
        <v>0.93063927960110171</v>
      </c>
      <c r="F13" s="12">
        <v>0.69554883318928273</v>
      </c>
      <c r="G13" s="12">
        <v>-0.53487624558019831</v>
      </c>
      <c r="H13" s="14">
        <v>0.89139844180373018</v>
      </c>
      <c r="I13" s="14">
        <v>0.59160829060446363</v>
      </c>
      <c r="J13" s="14">
        <v>-0.55230610667353852</v>
      </c>
      <c r="K13" s="16">
        <v>0.2490613266583227</v>
      </c>
      <c r="L13" s="16">
        <v>3.4388003454501423E-2</v>
      </c>
      <c r="M13" s="16">
        <v>-0.54110248347558165</v>
      </c>
      <c r="N13" s="17">
        <f t="shared" si="1"/>
        <v>2.9583846456672931</v>
      </c>
      <c r="O13" s="17">
        <f t="shared" si="2"/>
        <v>1.9362438573212009</v>
      </c>
      <c r="P13" s="17">
        <f t="shared" si="3"/>
        <v>-2.0521276420065191</v>
      </c>
      <c r="Q13" s="14">
        <f t="shared" si="4"/>
        <v>0.73959616141682327</v>
      </c>
      <c r="R13" s="14">
        <f t="shared" si="5"/>
        <v>0.48406096433030021</v>
      </c>
      <c r="S13" s="14">
        <f t="shared" si="6"/>
        <v>-0.51303191050162977</v>
      </c>
      <c r="T13" s="3">
        <v>0.625</v>
      </c>
      <c r="U13" s="4">
        <v>0.68845833300000003</v>
      </c>
      <c r="V13" s="4">
        <v>1.1015333328000001</v>
      </c>
    </row>
    <row r="14" spans="1:22" x14ac:dyDescent="0.25">
      <c r="A14" s="3" t="s">
        <v>21</v>
      </c>
      <c r="B14" s="9">
        <v>0.67425339678598495</v>
      </c>
      <c r="C14" s="9">
        <v>0.38466141418171074</v>
      </c>
      <c r="D14" s="9">
        <v>-0.39395947737171033</v>
      </c>
      <c r="E14" s="12">
        <v>0.77835438289358472</v>
      </c>
      <c r="F14" s="12">
        <v>0.48933621693561818</v>
      </c>
      <c r="G14" s="12">
        <v>-0.4327728820889864</v>
      </c>
      <c r="H14" s="14">
        <v>0.49652646204370349</v>
      </c>
      <c r="I14" s="14">
        <v>0.21902699776710419</v>
      </c>
      <c r="J14" s="14">
        <v>-0.40525447391800912</v>
      </c>
      <c r="K14" s="16">
        <v>0.21902676883272046</v>
      </c>
      <c r="L14" s="16">
        <v>5.0952498327406663E-2</v>
      </c>
      <c r="M14" s="16">
        <v>-0.47235094223046054</v>
      </c>
      <c r="N14" s="17">
        <f t="shared" si="1"/>
        <v>2.1681610105559939</v>
      </c>
      <c r="O14" s="17">
        <f t="shared" si="2"/>
        <v>1.1439771272118398</v>
      </c>
      <c r="P14" s="17">
        <f t="shared" si="3"/>
        <v>-1.7043377756091664</v>
      </c>
      <c r="Q14" s="14">
        <f t="shared" si="4"/>
        <v>0.54204025263899847</v>
      </c>
      <c r="R14" s="14">
        <f t="shared" si="5"/>
        <v>0.28599428180295994</v>
      </c>
      <c r="S14" s="14">
        <f t="shared" si="6"/>
        <v>-0.42608444390229161</v>
      </c>
      <c r="T14" s="3">
        <v>0.625</v>
      </c>
      <c r="U14" s="4">
        <v>0.3901</v>
      </c>
      <c r="V14" s="4">
        <v>0.62416000000000005</v>
      </c>
    </row>
    <row r="15" spans="1:22" x14ac:dyDescent="0.25">
      <c r="A15" s="3" t="s">
        <v>22</v>
      </c>
      <c r="B15" s="9">
        <v>0.83482366595447199</v>
      </c>
      <c r="C15" s="9">
        <v>0.51863234729158703</v>
      </c>
      <c r="D15" s="9">
        <v>-0.37959183673469449</v>
      </c>
      <c r="E15" s="12">
        <v>0.85133169483874205</v>
      </c>
      <c r="F15" s="12">
        <v>0.53768263489530366</v>
      </c>
      <c r="G15" s="12">
        <v>-0.37955880722758067</v>
      </c>
      <c r="H15" s="14">
        <v>0.61536200646615091</v>
      </c>
      <c r="I15" s="14">
        <v>0.30726464047442587</v>
      </c>
      <c r="J15" s="14">
        <v>-0.45572929512159138</v>
      </c>
      <c r="K15" s="16">
        <v>0.20930232558139558</v>
      </c>
      <c r="L15" s="16">
        <v>2.9810519438091647E-2</v>
      </c>
      <c r="M15" s="16">
        <v>-0.50554525535142381</v>
      </c>
      <c r="N15" s="17">
        <f t="shared" si="1"/>
        <v>2.5108196928407605</v>
      </c>
      <c r="O15" s="17">
        <f t="shared" si="2"/>
        <v>1.3933901420994081</v>
      </c>
      <c r="P15" s="17">
        <f t="shared" si="3"/>
        <v>-1.7204251944352902</v>
      </c>
      <c r="Q15" s="14">
        <f t="shared" si="4"/>
        <v>0.62770492321019011</v>
      </c>
      <c r="R15" s="14">
        <f t="shared" si="5"/>
        <v>0.34834753552485204</v>
      </c>
      <c r="S15" s="14">
        <f t="shared" si="6"/>
        <v>-0.43010629860882255</v>
      </c>
      <c r="T15" s="3">
        <v>0.625</v>
      </c>
      <c r="U15" s="4">
        <v>0.54074999999999995</v>
      </c>
      <c r="V15" s="4">
        <v>0.86519999999999997</v>
      </c>
    </row>
    <row r="16" spans="1:22" x14ac:dyDescent="0.25">
      <c r="A16" s="3" t="s">
        <v>23</v>
      </c>
      <c r="B16" s="9">
        <v>0.47507660115088562</v>
      </c>
      <c r="C16" s="9">
        <v>0.22138492871690546</v>
      </c>
      <c r="D16" s="9">
        <v>-0.33188506783620864</v>
      </c>
      <c r="E16" s="12">
        <v>0.54888572071734143</v>
      </c>
      <c r="F16" s="12">
        <v>0.28195011976891871</v>
      </c>
      <c r="G16" s="12">
        <v>-0.34034898363014987</v>
      </c>
      <c r="H16" s="14">
        <v>0.52952959421039014</v>
      </c>
      <c r="I16" s="14">
        <v>0.26333026302322993</v>
      </c>
      <c r="J16" s="14">
        <v>-0.40592407175636169</v>
      </c>
      <c r="K16" s="16">
        <v>0.22633830022075044</v>
      </c>
      <c r="L16" s="16">
        <v>6.062882283506716E-2</v>
      </c>
      <c r="M16" s="16">
        <v>-0.41006606279370644</v>
      </c>
      <c r="N16" s="17">
        <f t="shared" si="1"/>
        <v>1.7798302162993676</v>
      </c>
      <c r="O16" s="17">
        <f t="shared" si="2"/>
        <v>0.82729413434412125</v>
      </c>
      <c r="P16" s="17">
        <f t="shared" si="3"/>
        <v>-1.4882241860164267</v>
      </c>
      <c r="Q16" s="14">
        <f t="shared" si="4"/>
        <v>0.44495755407484189</v>
      </c>
      <c r="R16" s="14">
        <f t="shared" si="5"/>
        <v>0.20682353358603031</v>
      </c>
      <c r="S16" s="14">
        <f t="shared" si="6"/>
        <v>-0.37205604650410667</v>
      </c>
      <c r="T16" s="3">
        <v>0.625</v>
      </c>
      <c r="U16" s="4">
        <v>0.30205833300000001</v>
      </c>
      <c r="V16" s="4">
        <v>0.48329333280000003</v>
      </c>
    </row>
    <row r="17" spans="1:22" x14ac:dyDescent="0.25">
      <c r="A17" s="3" t="s">
        <v>24</v>
      </c>
      <c r="B17" s="9">
        <v>0.89428329252213257</v>
      </c>
      <c r="C17" s="9">
        <v>0.63375912408759083</v>
      </c>
      <c r="D17" s="9">
        <v>-0.43900986167185146</v>
      </c>
      <c r="E17" s="12">
        <v>0.93473839896468836</v>
      </c>
      <c r="F17" s="12">
        <v>0.69899388030287291</v>
      </c>
      <c r="G17" s="12">
        <v>-0.55362715992996892</v>
      </c>
      <c r="H17" s="14">
        <v>0.86381126768038652</v>
      </c>
      <c r="I17" s="14">
        <v>0.54514199271127028</v>
      </c>
      <c r="J17" s="14">
        <v>-0.53409496608354079</v>
      </c>
      <c r="K17" s="16">
        <v>0.2251955307262575</v>
      </c>
      <c r="L17" s="16">
        <v>4.2053717168720882E-2</v>
      </c>
      <c r="M17" s="16">
        <v>-0.48221419060300363</v>
      </c>
      <c r="N17" s="17">
        <f t="shared" si="1"/>
        <v>2.918028489893465</v>
      </c>
      <c r="O17" s="17">
        <f t="shared" si="2"/>
        <v>1.919948714270455</v>
      </c>
      <c r="P17" s="17">
        <f t="shared" si="3"/>
        <v>-2.0089461782883649</v>
      </c>
      <c r="Q17" s="14">
        <f t="shared" si="4"/>
        <v>0.72950712247336624</v>
      </c>
      <c r="R17" s="14">
        <f t="shared" si="5"/>
        <v>0.47998717856761375</v>
      </c>
      <c r="S17" s="14">
        <f t="shared" si="6"/>
        <v>-0.50223654457209121</v>
      </c>
      <c r="T17" s="3">
        <v>0.625</v>
      </c>
      <c r="U17" s="4">
        <v>0.72438333300000002</v>
      </c>
      <c r="V17" s="4">
        <v>1.1590133328000001</v>
      </c>
    </row>
    <row r="18" spans="1:22" x14ac:dyDescent="0.25">
      <c r="A18" s="3" t="s">
        <v>25</v>
      </c>
      <c r="B18" s="9">
        <v>0.67431841130932368</v>
      </c>
      <c r="C18" s="9">
        <v>0.40459295574764309</v>
      </c>
      <c r="D18" s="9">
        <v>-0.36715875539404924</v>
      </c>
      <c r="E18" s="12">
        <v>0.88024183796856104</v>
      </c>
      <c r="F18" s="12">
        <v>0.61615356135904098</v>
      </c>
      <c r="G18" s="12">
        <v>-0.50198786356978409</v>
      </c>
      <c r="H18" s="14">
        <v>0.87557091717071966</v>
      </c>
      <c r="I18" s="14">
        <v>0.58944428755216649</v>
      </c>
      <c r="J18" s="14">
        <v>-0.51836917562723939</v>
      </c>
      <c r="K18" s="16">
        <v>0.25116976738979652</v>
      </c>
      <c r="L18" s="16">
        <v>6.0092802121193271E-2</v>
      </c>
      <c r="M18" s="16">
        <v>-0.35238243134819003</v>
      </c>
      <c r="N18" s="17">
        <f t="shared" si="1"/>
        <v>2.6813009338384011</v>
      </c>
      <c r="O18" s="17">
        <f t="shared" si="2"/>
        <v>1.6702836067800437</v>
      </c>
      <c r="P18" s="17">
        <f t="shared" si="3"/>
        <v>-1.7398982259392626</v>
      </c>
      <c r="Q18" s="14">
        <f t="shared" si="4"/>
        <v>0.67032523345960027</v>
      </c>
      <c r="R18" s="14">
        <f t="shared" si="5"/>
        <v>0.41757090169501093</v>
      </c>
      <c r="S18" s="14">
        <f t="shared" si="6"/>
        <v>-0.43497455648481564</v>
      </c>
      <c r="T18" s="3">
        <v>0.625</v>
      </c>
      <c r="U18" s="4">
        <v>0.78915833300000005</v>
      </c>
      <c r="V18" s="4">
        <v>1.2626533328</v>
      </c>
    </row>
    <row r="19" spans="1:22" x14ac:dyDescent="0.25">
      <c r="A19" s="3" t="s">
        <v>26</v>
      </c>
      <c r="B19" s="9">
        <v>0.54958360025624653</v>
      </c>
      <c r="C19" s="9">
        <v>0.31322235506913032</v>
      </c>
      <c r="D19" s="9">
        <v>-0.37208518920537581</v>
      </c>
      <c r="E19" s="12">
        <v>0.79960066368570537</v>
      </c>
      <c r="F19" s="12">
        <v>0.51951951951951914</v>
      </c>
      <c r="G19" s="12">
        <v>-0.43771239926206401</v>
      </c>
      <c r="H19" s="14">
        <v>0.79603617471618249</v>
      </c>
      <c r="I19" s="14">
        <v>0.50805571602798549</v>
      </c>
      <c r="J19" s="14">
        <v>-0.46623329721921275</v>
      </c>
      <c r="K19" s="16">
        <v>0.25574704031170309</v>
      </c>
      <c r="L19" s="16">
        <v>7.6471139723116505E-2</v>
      </c>
      <c r="M19" s="16">
        <v>-0.39279249629751511</v>
      </c>
      <c r="N19" s="17">
        <f t="shared" si="1"/>
        <v>2.4009674789698376</v>
      </c>
      <c r="O19" s="17">
        <f t="shared" si="2"/>
        <v>1.4172687303397515</v>
      </c>
      <c r="P19" s="17">
        <f t="shared" si="3"/>
        <v>-1.6688233819841676</v>
      </c>
      <c r="Q19" s="14">
        <f t="shared" si="4"/>
        <v>0.60024186974245941</v>
      </c>
      <c r="R19" s="14">
        <f t="shared" si="5"/>
        <v>0.35431718258493788</v>
      </c>
      <c r="S19" s="14">
        <f t="shared" si="6"/>
        <v>-0.41720584549604189</v>
      </c>
      <c r="T19" s="3">
        <v>0.625</v>
      </c>
      <c r="U19" s="4">
        <v>0.64827500000000005</v>
      </c>
      <c r="V19" s="4">
        <v>1.0372400000000002</v>
      </c>
    </row>
    <row r="20" spans="1:22" x14ac:dyDescent="0.25">
      <c r="A20" s="3" t="s">
        <v>27</v>
      </c>
      <c r="B20" s="9">
        <v>0.73712066643700525</v>
      </c>
      <c r="C20" s="9">
        <v>0.46724778046811949</v>
      </c>
      <c r="D20" s="9">
        <v>-0.41941400781966598</v>
      </c>
      <c r="E20" s="12">
        <v>0.85195092167238473</v>
      </c>
      <c r="F20" s="12">
        <v>0.60380269058295977</v>
      </c>
      <c r="G20" s="12">
        <v>-0.51029292866471809</v>
      </c>
      <c r="H20" s="14">
        <v>0.73396972589663168</v>
      </c>
      <c r="I20" s="14">
        <v>0.42662864663303124</v>
      </c>
      <c r="J20" s="14">
        <v>-0.43600731643585139</v>
      </c>
      <c r="K20" s="16">
        <v>0.1716636452377629</v>
      </c>
      <c r="L20" s="16">
        <v>1.7282326720013196E-2</v>
      </c>
      <c r="M20" s="16">
        <v>-0.43804549061095033</v>
      </c>
      <c r="N20" s="17">
        <f t="shared" si="1"/>
        <v>2.4947049592437844</v>
      </c>
      <c r="O20" s="17">
        <f t="shared" si="2"/>
        <v>1.5149614444041239</v>
      </c>
      <c r="P20" s="17">
        <f t="shared" si="3"/>
        <v>-1.8037597435311858</v>
      </c>
      <c r="Q20" s="14">
        <f t="shared" si="4"/>
        <v>0.62367623981094611</v>
      </c>
      <c r="R20" s="14">
        <f t="shared" si="5"/>
        <v>0.37874036110103099</v>
      </c>
      <c r="S20" s="14">
        <f t="shared" si="6"/>
        <v>-0.45093993588279646</v>
      </c>
      <c r="T20" s="3">
        <v>0.625</v>
      </c>
      <c r="U20" s="4">
        <v>0.51176666699999995</v>
      </c>
      <c r="V20" s="4">
        <v>0.81882666719999997</v>
      </c>
    </row>
    <row r="21" spans="1:22" x14ac:dyDescent="0.25">
      <c r="A21" s="3" t="s">
        <v>28</v>
      </c>
      <c r="B21" s="9">
        <v>0.80984813116194743</v>
      </c>
      <c r="C21" s="9">
        <v>0.53410675607512648</v>
      </c>
      <c r="D21" s="9">
        <v>-0.4270248795749107</v>
      </c>
      <c r="E21" s="12">
        <v>0.88052810416828786</v>
      </c>
      <c r="F21" s="12">
        <v>0.6364251632770469</v>
      </c>
      <c r="G21" s="12">
        <v>-0.53311538927230961</v>
      </c>
      <c r="H21" s="14">
        <v>0.78402890245421686</v>
      </c>
      <c r="I21" s="14">
        <v>0.47993617398498833</v>
      </c>
      <c r="J21" s="14">
        <v>-0.44191919191919293</v>
      </c>
      <c r="K21" s="16">
        <v>0.17295225815694112</v>
      </c>
      <c r="L21" s="16">
        <v>2.6657141782908653E-2</v>
      </c>
      <c r="M21" s="16">
        <v>-0.44003222449733065</v>
      </c>
      <c r="N21" s="17">
        <f t="shared" si="1"/>
        <v>2.6473573959413934</v>
      </c>
      <c r="O21" s="17">
        <f t="shared" si="2"/>
        <v>1.6771252351200705</v>
      </c>
      <c r="P21" s="17">
        <f t="shared" si="3"/>
        <v>-1.8420916852637439</v>
      </c>
      <c r="Q21" s="14">
        <f t="shared" si="4"/>
        <v>0.66183934898534835</v>
      </c>
      <c r="R21" s="14">
        <f t="shared" si="5"/>
        <v>0.41928130878001763</v>
      </c>
      <c r="S21" s="14">
        <f t="shared" si="6"/>
        <v>-0.46052292131593597</v>
      </c>
      <c r="T21" s="3">
        <v>0.625</v>
      </c>
      <c r="U21" s="4">
        <v>0.53184166700000002</v>
      </c>
      <c r="V21" s="4">
        <v>0.85094666720000001</v>
      </c>
    </row>
    <row r="22" spans="1:22" x14ac:dyDescent="0.25">
      <c r="A22" s="3" t="s">
        <v>29</v>
      </c>
      <c r="B22" s="9">
        <v>0.83488257608664151</v>
      </c>
      <c r="C22" s="9">
        <v>0.57138669012019938</v>
      </c>
      <c r="D22" s="9">
        <v>-0.42562399952570168</v>
      </c>
      <c r="E22" s="12">
        <v>0.89614333434558169</v>
      </c>
      <c r="F22" s="12">
        <v>0.65867397991327803</v>
      </c>
      <c r="G22" s="12">
        <v>-0.5281060824445083</v>
      </c>
      <c r="H22" s="14">
        <v>0.68826865839276641</v>
      </c>
      <c r="I22" s="14">
        <v>0.36589781413436856</v>
      </c>
      <c r="J22" s="14">
        <v>-0.45323444581788319</v>
      </c>
      <c r="K22" s="16">
        <v>0.18444156042446022</v>
      </c>
      <c r="L22" s="16">
        <v>2.7387300048471862E-2</v>
      </c>
      <c r="M22" s="16">
        <v>-0.46130584192439789</v>
      </c>
      <c r="N22" s="17">
        <f t="shared" si="1"/>
        <v>2.6037361292494499</v>
      </c>
      <c r="O22" s="17">
        <f t="shared" si="2"/>
        <v>1.6233457842163179</v>
      </c>
      <c r="P22" s="17">
        <f t="shared" si="3"/>
        <v>-1.8682703697124909</v>
      </c>
      <c r="Q22" s="14">
        <f t="shared" si="4"/>
        <v>0.65093403231236246</v>
      </c>
      <c r="R22" s="14">
        <f t="shared" si="5"/>
        <v>0.40583644605407948</v>
      </c>
      <c r="S22" s="14">
        <f t="shared" si="6"/>
        <v>-0.46706759242812274</v>
      </c>
      <c r="T22" s="3">
        <v>0.625</v>
      </c>
      <c r="U22" s="4">
        <v>0.43288333299999998</v>
      </c>
      <c r="V22" s="4">
        <v>0.69261333279999993</v>
      </c>
    </row>
    <row r="23" spans="1:22" x14ac:dyDescent="0.25">
      <c r="A23" s="3" t="s">
        <v>30</v>
      </c>
      <c r="B23" s="9">
        <v>0.89851368452395741</v>
      </c>
      <c r="C23" s="9">
        <v>0.64584344449837083</v>
      </c>
      <c r="D23" s="9">
        <v>-0.4664049524384713</v>
      </c>
      <c r="E23" s="12">
        <v>0.93704782958199362</v>
      </c>
      <c r="F23" s="12">
        <v>0.70727778001530461</v>
      </c>
      <c r="G23" s="12">
        <v>-0.57793764988009599</v>
      </c>
      <c r="H23" s="14">
        <v>0.86474290805621823</v>
      </c>
      <c r="I23" s="14">
        <v>0.54606617065062479</v>
      </c>
      <c r="J23" s="14">
        <v>-0.52775996008837622</v>
      </c>
      <c r="K23" s="16">
        <v>0.23751912112362536</v>
      </c>
      <c r="L23" s="16">
        <v>4.2122833717905366E-2</v>
      </c>
      <c r="M23" s="16">
        <v>-0.47738427485323714</v>
      </c>
      <c r="N23" s="17">
        <f t="shared" si="1"/>
        <v>2.9378235432857944</v>
      </c>
      <c r="O23" s="17">
        <f t="shared" si="2"/>
        <v>1.9413102288822057</v>
      </c>
      <c r="P23" s="17">
        <f t="shared" si="3"/>
        <v>-2.0494868372601807</v>
      </c>
      <c r="Q23" s="14">
        <f t="shared" si="4"/>
        <v>0.73445588582144861</v>
      </c>
      <c r="R23" s="14">
        <f t="shared" si="5"/>
        <v>0.48532755722055143</v>
      </c>
      <c r="S23" s="14">
        <f t="shared" si="6"/>
        <v>-0.51237170931504517</v>
      </c>
      <c r="T23" s="3">
        <v>0.625</v>
      </c>
      <c r="U23" s="4">
        <v>0.67715833299999995</v>
      </c>
      <c r="V23" s="4">
        <v>1.0834533328</v>
      </c>
    </row>
    <row r="24" spans="1:22" x14ac:dyDescent="0.25">
      <c r="A24" s="3" t="s">
        <v>31</v>
      </c>
      <c r="B24" s="9">
        <v>0.86960455585715046</v>
      </c>
      <c r="C24" s="9">
        <v>0.60190496054506903</v>
      </c>
      <c r="D24" s="9">
        <v>-0.42730012918042282</v>
      </c>
      <c r="E24" s="12">
        <v>0.91335985760653327</v>
      </c>
      <c r="F24" s="12">
        <v>0.66136554782475698</v>
      </c>
      <c r="G24" s="12">
        <v>-0.53166444322372919</v>
      </c>
      <c r="H24" s="14">
        <v>0.8763604220761283</v>
      </c>
      <c r="I24" s="14">
        <v>0.57724418175101566</v>
      </c>
      <c r="J24" s="14">
        <v>-0.55052427703199147</v>
      </c>
      <c r="K24" s="16">
        <v>0.21423609255597709</v>
      </c>
      <c r="L24" s="16">
        <v>4.1631409713995593E-2</v>
      </c>
      <c r="M24" s="16">
        <v>-0.42010551832311233</v>
      </c>
      <c r="N24" s="17">
        <f t="shared" si="1"/>
        <v>2.8735609280957894</v>
      </c>
      <c r="O24" s="17">
        <f t="shared" si="2"/>
        <v>1.8821460998348374</v>
      </c>
      <c r="P24" s="17">
        <f t="shared" si="3"/>
        <v>-1.9295943677592557</v>
      </c>
      <c r="Q24" s="14">
        <f t="shared" si="4"/>
        <v>0.71839023202394736</v>
      </c>
      <c r="R24" s="14">
        <f t="shared" si="5"/>
        <v>0.47053652495870935</v>
      </c>
      <c r="S24" s="14">
        <f t="shared" si="6"/>
        <v>-0.48239859193981394</v>
      </c>
      <c r="T24" s="3">
        <v>0.625</v>
      </c>
      <c r="U24" s="4">
        <v>0.68789166700000004</v>
      </c>
      <c r="V24" s="4">
        <v>1.1006266672</v>
      </c>
    </row>
    <row r="25" spans="1:22" x14ac:dyDescent="0.25">
      <c r="A25" s="3" t="s">
        <v>32</v>
      </c>
      <c r="B25" s="9">
        <v>0.89072747452325685</v>
      </c>
      <c r="C25" s="9">
        <v>0.62458641743698218</v>
      </c>
      <c r="D25" s="9">
        <v>-0.42102853654814676</v>
      </c>
      <c r="E25" s="12">
        <v>0.92407100115653451</v>
      </c>
      <c r="F25" s="12">
        <v>0.68276698109633704</v>
      </c>
      <c r="G25" s="12">
        <v>-0.52877785941709365</v>
      </c>
      <c r="H25" s="14">
        <v>0.87616854836472569</v>
      </c>
      <c r="I25" s="14">
        <v>0.57789623845634031</v>
      </c>
      <c r="J25" s="14">
        <v>-0.5553503100672923</v>
      </c>
      <c r="K25" s="16">
        <v>0.20943179080908828</v>
      </c>
      <c r="L25" s="16">
        <v>2.9693486590040511E-2</v>
      </c>
      <c r="M25" s="16">
        <v>-0.43748963229195642</v>
      </c>
      <c r="N25" s="17">
        <f t="shared" si="1"/>
        <v>2.9003988148536055</v>
      </c>
      <c r="O25" s="17">
        <f t="shared" si="2"/>
        <v>1.9149431235797001</v>
      </c>
      <c r="P25" s="17">
        <f t="shared" si="3"/>
        <v>-1.9426463383244892</v>
      </c>
      <c r="Q25" s="14">
        <f t="shared" si="4"/>
        <v>0.72509970371340138</v>
      </c>
      <c r="R25" s="14">
        <f t="shared" si="5"/>
        <v>0.47873578089492502</v>
      </c>
      <c r="S25" s="14">
        <f t="shared" si="6"/>
        <v>-0.4856615845811223</v>
      </c>
      <c r="T25" s="3">
        <v>0.625</v>
      </c>
      <c r="U25" s="4">
        <v>0.61075000000000002</v>
      </c>
      <c r="V25" s="4">
        <v>0.97720000000000007</v>
      </c>
    </row>
    <row r="26" spans="1:22" x14ac:dyDescent="0.25">
      <c r="A26" s="3" t="s">
        <v>33</v>
      </c>
      <c r="B26" s="9">
        <v>0.66054446460980065</v>
      </c>
      <c r="C26" s="9">
        <v>0.37239469465092451</v>
      </c>
      <c r="D26" s="9">
        <v>-0.34827087734904871</v>
      </c>
      <c r="E26" s="12">
        <v>0.70450013684169366</v>
      </c>
      <c r="F26" s="12">
        <v>0.41699037324776134</v>
      </c>
      <c r="G26" s="12">
        <v>-0.39279677545182584</v>
      </c>
      <c r="H26" s="14">
        <v>0.68354247800375012</v>
      </c>
      <c r="I26" s="14">
        <v>0.35757389399238887</v>
      </c>
      <c r="J26" s="14">
        <v>-0.43504531722054429</v>
      </c>
      <c r="K26" s="16">
        <v>0.21089930647667293</v>
      </c>
      <c r="L26" s="16">
        <v>4.3107229732423792E-2</v>
      </c>
      <c r="M26" s="16">
        <v>-0.42744301512073951</v>
      </c>
      <c r="N26" s="17">
        <f t="shared" si="1"/>
        <v>2.2594863859319174</v>
      </c>
      <c r="O26" s="17">
        <f t="shared" si="2"/>
        <v>1.1900661916234985</v>
      </c>
      <c r="P26" s="17">
        <f t="shared" si="3"/>
        <v>-1.6035559851421586</v>
      </c>
      <c r="Q26" s="14">
        <f t="shared" si="4"/>
        <v>0.56487159648297935</v>
      </c>
      <c r="R26" s="14">
        <f t="shared" si="5"/>
        <v>0.29751654790587462</v>
      </c>
      <c r="S26" s="14">
        <f t="shared" si="6"/>
        <v>-0.40088899628553964</v>
      </c>
      <c r="T26" s="3">
        <v>0.625</v>
      </c>
      <c r="U26" s="4">
        <v>0.42176666699999998</v>
      </c>
      <c r="V26" s="4">
        <v>0.67482666719999995</v>
      </c>
    </row>
    <row r="27" spans="1:22" x14ac:dyDescent="0.25">
      <c r="A27" s="3" t="s">
        <v>34</v>
      </c>
      <c r="B27" s="9">
        <v>0.75688472316165789</v>
      </c>
      <c r="C27" s="9">
        <v>0.46322699040090271</v>
      </c>
      <c r="D27" s="9">
        <v>-0.41462847847557127</v>
      </c>
      <c r="E27" s="12">
        <v>0.83006978792601094</v>
      </c>
      <c r="F27" s="12">
        <v>0.55297092288242689</v>
      </c>
      <c r="G27" s="12">
        <v>-0.47233978234582702</v>
      </c>
      <c r="H27" s="14">
        <v>0.70256861144256733</v>
      </c>
      <c r="I27" s="14">
        <v>0.36201166826674486</v>
      </c>
      <c r="J27" s="14">
        <v>-0.45303262535581446</v>
      </c>
      <c r="K27" s="16">
        <v>0.2034122965027361</v>
      </c>
      <c r="L27" s="16">
        <v>2.8422107674684217E-2</v>
      </c>
      <c r="M27" s="16">
        <v>-0.46411357749434445</v>
      </c>
      <c r="N27" s="17">
        <f t="shared" si="1"/>
        <v>2.4929354190329724</v>
      </c>
      <c r="O27" s="17">
        <f t="shared" si="2"/>
        <v>1.4066316892247588</v>
      </c>
      <c r="P27" s="17">
        <f t="shared" si="3"/>
        <v>-1.8041144636715574</v>
      </c>
      <c r="Q27" s="14">
        <f t="shared" si="4"/>
        <v>0.62323385475824311</v>
      </c>
      <c r="R27" s="14">
        <f t="shared" si="5"/>
        <v>0.3516579223061897</v>
      </c>
      <c r="S27" s="14">
        <f t="shared" si="6"/>
        <v>-0.45102861591788934</v>
      </c>
      <c r="T27" s="3">
        <v>0.625</v>
      </c>
      <c r="U27" s="4">
        <v>0.43209999999999998</v>
      </c>
      <c r="V27" s="4">
        <v>0.69135999999999997</v>
      </c>
    </row>
    <row r="28" spans="1:22" x14ac:dyDescent="0.25">
      <c r="A28" s="3" t="s">
        <v>35</v>
      </c>
      <c r="B28" s="9">
        <v>0.89106610915252393</v>
      </c>
      <c r="C28" s="9">
        <v>0.61278417992549572</v>
      </c>
      <c r="D28" s="9">
        <v>-0.41898488957768126</v>
      </c>
      <c r="E28" s="12">
        <v>0.91990107079621153</v>
      </c>
      <c r="F28" s="12">
        <v>0.6677825997106841</v>
      </c>
      <c r="G28" s="12">
        <v>-0.53232041715364575</v>
      </c>
      <c r="H28" s="14">
        <v>0.80259091207996314</v>
      </c>
      <c r="I28" s="14">
        <v>0.46682548085406722</v>
      </c>
      <c r="J28" s="14">
        <v>-0.51010960582748865</v>
      </c>
      <c r="K28" s="16">
        <v>0.22021534241778612</v>
      </c>
      <c r="L28" s="16">
        <v>3.0771648593431435E-2</v>
      </c>
      <c r="M28" s="16">
        <v>-0.50878066318205706</v>
      </c>
      <c r="N28" s="17">
        <f t="shared" si="1"/>
        <v>2.8337734344464849</v>
      </c>
      <c r="O28" s="17">
        <f t="shared" si="2"/>
        <v>1.7781639090836787</v>
      </c>
      <c r="P28" s="17">
        <f t="shared" si="3"/>
        <v>-1.9701955757408727</v>
      </c>
      <c r="Q28" s="14">
        <f t="shared" si="4"/>
        <v>0.70844335861162122</v>
      </c>
      <c r="R28" s="14">
        <f t="shared" si="5"/>
        <v>0.44454097727091968</v>
      </c>
      <c r="S28" s="14">
        <f t="shared" si="6"/>
        <v>-0.49254889393521817</v>
      </c>
      <c r="T28" s="3">
        <v>0.625</v>
      </c>
      <c r="U28" s="4">
        <v>0.69968333299999996</v>
      </c>
      <c r="V28" s="4">
        <v>1.1194933327999999</v>
      </c>
    </row>
    <row r="29" spans="1:22" x14ac:dyDescent="0.25">
      <c r="A29" s="3" t="s">
        <v>36</v>
      </c>
      <c r="B29" s="9">
        <v>0.90226287915262404</v>
      </c>
      <c r="C29" s="9">
        <v>0.63802806867564299</v>
      </c>
      <c r="D29" s="9">
        <v>-0.43117920299894047</v>
      </c>
      <c r="E29" s="12">
        <v>0.92778693025810022</v>
      </c>
      <c r="F29" s="12">
        <v>0.69325610260653725</v>
      </c>
      <c r="G29" s="12">
        <v>-0.5326015573693591</v>
      </c>
      <c r="H29" s="14">
        <v>0.81323676139093137</v>
      </c>
      <c r="I29" s="14">
        <v>0.47385604748948729</v>
      </c>
      <c r="J29" s="14">
        <v>-0.52524411475285648</v>
      </c>
      <c r="K29" s="16">
        <v>0.2020500805388768</v>
      </c>
      <c r="L29" s="16">
        <v>2.7851252528394568E-2</v>
      </c>
      <c r="M29" s="16">
        <v>-0.49150823827629914</v>
      </c>
      <c r="N29" s="17">
        <f t="shared" si="1"/>
        <v>2.8453366513405323</v>
      </c>
      <c r="O29" s="17">
        <f t="shared" si="2"/>
        <v>1.8329914713000619</v>
      </c>
      <c r="P29" s="17">
        <f t="shared" si="3"/>
        <v>-1.9805331133974553</v>
      </c>
      <c r="Q29" s="14">
        <f t="shared" si="4"/>
        <v>0.71133416283513307</v>
      </c>
      <c r="R29" s="14">
        <f t="shared" si="5"/>
        <v>0.45824786782501548</v>
      </c>
      <c r="S29" s="14">
        <f t="shared" si="6"/>
        <v>-0.49513327834936383</v>
      </c>
      <c r="T29" s="3">
        <v>0.625</v>
      </c>
      <c r="U29" s="4">
        <v>0.73534166700000003</v>
      </c>
      <c r="V29" s="4">
        <v>1.1765466672</v>
      </c>
    </row>
    <row r="30" spans="1:22" x14ac:dyDescent="0.25">
      <c r="A30" s="3" t="s">
        <v>37</v>
      </c>
      <c r="B30" s="9">
        <v>0.80696074463779865</v>
      </c>
      <c r="C30" s="9">
        <v>0.51459111587824113</v>
      </c>
      <c r="D30" s="9">
        <v>-0.38627559490868707</v>
      </c>
      <c r="E30" s="12">
        <v>0.83861567795085812</v>
      </c>
      <c r="F30" s="12">
        <v>0.56176069653928995</v>
      </c>
      <c r="G30" s="12">
        <v>-0.43022962402220594</v>
      </c>
      <c r="H30" s="14">
        <v>0.80111076181494334</v>
      </c>
      <c r="I30" s="14">
        <v>0.47301748163161905</v>
      </c>
      <c r="J30" s="14">
        <v>-0.49045362220717692</v>
      </c>
      <c r="K30" s="16">
        <v>0.23763510128122661</v>
      </c>
      <c r="L30" s="16">
        <v>4.7506571678922582E-2</v>
      </c>
      <c r="M30" s="16">
        <v>-0.45711511489912593</v>
      </c>
      <c r="N30" s="17">
        <f t="shared" si="1"/>
        <v>2.6843222856848263</v>
      </c>
      <c r="O30" s="17">
        <f t="shared" si="2"/>
        <v>1.5968758657280726</v>
      </c>
      <c r="P30" s="17">
        <f t="shared" si="3"/>
        <v>-1.7640739560371959</v>
      </c>
      <c r="Q30" s="14">
        <f t="shared" si="4"/>
        <v>0.67108057142120658</v>
      </c>
      <c r="R30" s="14">
        <f t="shared" si="5"/>
        <v>0.39921896643201815</v>
      </c>
      <c r="S30" s="14">
        <f t="shared" si="6"/>
        <v>-0.44101848900929896</v>
      </c>
      <c r="T30" s="3">
        <v>0.625</v>
      </c>
      <c r="U30" s="4">
        <v>0.69704999999999995</v>
      </c>
      <c r="V30" s="4">
        <v>1.1152799999999998</v>
      </c>
    </row>
    <row r="31" spans="1:22" x14ac:dyDescent="0.25">
      <c r="A31" s="3" t="s">
        <v>38</v>
      </c>
      <c r="B31" s="9">
        <v>0.87270399643771557</v>
      </c>
      <c r="C31" s="9">
        <v>0.61359438492796514</v>
      </c>
      <c r="D31" s="9">
        <v>-0.42765957446808639</v>
      </c>
      <c r="E31" s="12">
        <v>0.89372232352175029</v>
      </c>
      <c r="F31" s="12">
        <v>0.65376886570610115</v>
      </c>
      <c r="G31" s="12">
        <v>-0.50441264673121444</v>
      </c>
      <c r="H31" s="14">
        <v>0.77110243316311189</v>
      </c>
      <c r="I31" s="14">
        <v>0.44423076923076849</v>
      </c>
      <c r="J31" s="14">
        <v>-0.49987636003956554</v>
      </c>
      <c r="K31" s="16">
        <v>0.22400789046182421</v>
      </c>
      <c r="L31" s="16">
        <v>4.2901859694346338E-2</v>
      </c>
      <c r="M31" s="16">
        <v>-0.48249378194440568</v>
      </c>
      <c r="N31" s="17">
        <f t="shared" si="1"/>
        <v>2.7615366435844018</v>
      </c>
      <c r="O31" s="17">
        <f t="shared" si="2"/>
        <v>1.7544958795591812</v>
      </c>
      <c r="P31" s="17">
        <f t="shared" si="3"/>
        <v>-1.9144423631832721</v>
      </c>
      <c r="Q31" s="14">
        <f t="shared" si="4"/>
        <v>0.69038416089610044</v>
      </c>
      <c r="R31" s="14">
        <f t="shared" si="5"/>
        <v>0.4386239698897953</v>
      </c>
      <c r="S31" s="14">
        <f t="shared" si="6"/>
        <v>-0.47861059079581803</v>
      </c>
      <c r="T31" s="3">
        <v>0.625</v>
      </c>
      <c r="U31" s="4">
        <v>0.76880000000000004</v>
      </c>
      <c r="V31" s="4">
        <v>1.2300800000000001</v>
      </c>
    </row>
    <row r="32" spans="1:22" x14ac:dyDescent="0.25">
      <c r="A32" s="3" t="s">
        <v>39</v>
      </c>
      <c r="B32" s="9">
        <v>0.87731897067624154</v>
      </c>
      <c r="C32" s="9">
        <v>0.60424574722339397</v>
      </c>
      <c r="D32" s="9">
        <v>-0.42863538013877628</v>
      </c>
      <c r="E32" s="12">
        <v>0.89885566629752667</v>
      </c>
      <c r="F32" s="12">
        <v>0.65245682823058326</v>
      </c>
      <c r="G32" s="12">
        <v>-0.50819672131147531</v>
      </c>
      <c r="H32" s="14">
        <v>0.82287091767658438</v>
      </c>
      <c r="I32" s="14">
        <v>0.49316073354908191</v>
      </c>
      <c r="J32" s="14">
        <v>-0.51746603825893989</v>
      </c>
      <c r="K32" s="16">
        <v>0.22263670801885596</v>
      </c>
      <c r="L32" s="16">
        <v>4.404850284582959E-2</v>
      </c>
      <c r="M32" s="16">
        <v>-0.47726879861711363</v>
      </c>
      <c r="N32" s="17">
        <f t="shared" si="1"/>
        <v>2.8216822626692086</v>
      </c>
      <c r="O32" s="17">
        <f t="shared" si="2"/>
        <v>1.7939118118488886</v>
      </c>
      <c r="P32" s="17">
        <f t="shared" si="3"/>
        <v>-1.931566938326305</v>
      </c>
      <c r="Q32" s="14">
        <f t="shared" si="4"/>
        <v>0.70542056566730216</v>
      </c>
      <c r="R32" s="14">
        <f t="shared" si="5"/>
        <v>0.44847795296222215</v>
      </c>
      <c r="S32" s="14">
        <f t="shared" si="6"/>
        <v>-0.48289173458157625</v>
      </c>
      <c r="T32" s="3">
        <v>0.625</v>
      </c>
      <c r="U32" s="4">
        <v>0.69522499999999998</v>
      </c>
      <c r="V32" s="4">
        <v>1.11236</v>
      </c>
    </row>
    <row r="33" spans="1:22" x14ac:dyDescent="0.25">
      <c r="A33" s="3" t="s">
        <v>40</v>
      </c>
      <c r="B33" s="9">
        <v>0.78898995341171985</v>
      </c>
      <c r="C33" s="9">
        <v>0.48599950440723538</v>
      </c>
      <c r="D33" s="9">
        <v>-0.35506619652717847</v>
      </c>
      <c r="E33" s="12">
        <v>0.82950173296448182</v>
      </c>
      <c r="F33" s="12">
        <v>0.54667086415866595</v>
      </c>
      <c r="G33" s="12">
        <v>-0.41936884771279465</v>
      </c>
      <c r="H33" s="14">
        <v>0.76345586602810123</v>
      </c>
      <c r="I33" s="14">
        <v>0.45238006346835874</v>
      </c>
      <c r="J33" s="14">
        <v>-0.48126315789473662</v>
      </c>
      <c r="K33" s="16">
        <v>0.22037994227025745</v>
      </c>
      <c r="L33" s="16">
        <v>3.9957378795950849E-2</v>
      </c>
      <c r="M33" s="16">
        <v>-0.4292850452700594</v>
      </c>
      <c r="N33" s="17">
        <f t="shared" si="1"/>
        <v>2.6023274946745603</v>
      </c>
      <c r="O33" s="17">
        <f t="shared" si="2"/>
        <v>1.525007810830211</v>
      </c>
      <c r="P33" s="17">
        <f t="shared" si="3"/>
        <v>-1.684983247404769</v>
      </c>
      <c r="Q33" s="14">
        <f t="shared" si="4"/>
        <v>0.65058187366864006</v>
      </c>
      <c r="R33" s="14">
        <f t="shared" si="5"/>
        <v>0.38125195270755274</v>
      </c>
      <c r="S33" s="14">
        <f t="shared" si="6"/>
        <v>-0.42124581185119225</v>
      </c>
      <c r="T33" s="3">
        <v>0.625</v>
      </c>
      <c r="U33" s="4">
        <v>0.30350833300000002</v>
      </c>
      <c r="V33" s="4">
        <v>0.48561333280000002</v>
      </c>
    </row>
    <row r="34" spans="1:22" x14ac:dyDescent="0.25">
      <c r="A34" s="3" t="s">
        <v>41</v>
      </c>
      <c r="B34" s="9">
        <v>0.83439899564976228</v>
      </c>
      <c r="C34" s="9">
        <v>0.53922394902740867</v>
      </c>
      <c r="D34" s="9">
        <v>-0.36963307206769774</v>
      </c>
      <c r="E34" s="12">
        <v>0.86283726040776454</v>
      </c>
      <c r="F34" s="12">
        <v>0.57690647199654588</v>
      </c>
      <c r="G34" s="12">
        <v>-0.44774318126961193</v>
      </c>
      <c r="H34" s="14">
        <v>0.74445186669635499</v>
      </c>
      <c r="I34" s="14">
        <v>0.40140967629655327</v>
      </c>
      <c r="J34" s="14">
        <v>-0.47202010847995696</v>
      </c>
      <c r="K34" s="16">
        <v>0.19758239556549795</v>
      </c>
      <c r="L34" s="16">
        <v>2.7004278599987337E-2</v>
      </c>
      <c r="M34" s="16">
        <v>-0.46896463187624415</v>
      </c>
      <c r="N34" s="17">
        <f t="shared" si="1"/>
        <v>2.6392705183193796</v>
      </c>
      <c r="O34" s="17">
        <f t="shared" si="2"/>
        <v>1.5445443759204951</v>
      </c>
      <c r="P34" s="17">
        <f t="shared" si="3"/>
        <v>-1.7583609936935107</v>
      </c>
      <c r="Q34" s="14">
        <f t="shared" si="4"/>
        <v>0.65981762957984491</v>
      </c>
      <c r="R34" s="14">
        <f t="shared" si="5"/>
        <v>0.38613609398012377</v>
      </c>
      <c r="S34" s="14">
        <f t="shared" si="6"/>
        <v>-0.43959024842337768</v>
      </c>
      <c r="T34" s="3">
        <v>0.625</v>
      </c>
      <c r="U34" s="4">
        <v>0.50871666699999996</v>
      </c>
      <c r="V34" s="4">
        <v>0.81394666719999997</v>
      </c>
    </row>
    <row r="35" spans="1:22" x14ac:dyDescent="0.25">
      <c r="A35" s="3" t="s">
        <v>42</v>
      </c>
      <c r="B35" s="9">
        <v>0.90346794371653827</v>
      </c>
      <c r="C35" s="9">
        <v>0.63647161572052358</v>
      </c>
      <c r="D35" s="9">
        <v>-0.42384653547213519</v>
      </c>
      <c r="E35" s="12">
        <v>0.93678407022802701</v>
      </c>
      <c r="F35" s="12">
        <v>0.69163063028586735</v>
      </c>
      <c r="G35" s="12">
        <v>-0.51690009337068243</v>
      </c>
      <c r="H35" s="14">
        <v>0.89351556567957469</v>
      </c>
      <c r="I35" s="14">
        <v>0.58909469302809603</v>
      </c>
      <c r="J35" s="14">
        <v>-0.51644575355915712</v>
      </c>
      <c r="K35" s="16">
        <v>0.21738078532891347</v>
      </c>
      <c r="L35" s="16">
        <v>3.148717948718089E-2</v>
      </c>
      <c r="M35" s="16">
        <v>-0.4616950878086033</v>
      </c>
      <c r="N35" s="17">
        <f t="shared" si="1"/>
        <v>2.9511483649530534</v>
      </c>
      <c r="O35" s="17">
        <f t="shared" si="2"/>
        <v>1.9486841185216679</v>
      </c>
      <c r="P35" s="17">
        <f t="shared" si="3"/>
        <v>-1.918887470210578</v>
      </c>
      <c r="Q35" s="14">
        <f t="shared" si="4"/>
        <v>0.73778709123826336</v>
      </c>
      <c r="R35" s="14">
        <f t="shared" si="5"/>
        <v>0.48717102963041697</v>
      </c>
      <c r="S35" s="14">
        <f t="shared" si="6"/>
        <v>-0.47972186755264451</v>
      </c>
      <c r="T35" s="3">
        <v>0.625</v>
      </c>
      <c r="U35" s="4">
        <v>0.60740833299999997</v>
      </c>
      <c r="V35" s="4">
        <v>0.97185333279999997</v>
      </c>
    </row>
    <row r="36" spans="1:22" x14ac:dyDescent="0.25">
      <c r="A36" s="3" t="s">
        <v>43</v>
      </c>
      <c r="B36" s="9">
        <v>0.83045901543669198</v>
      </c>
      <c r="C36" s="9">
        <v>0.54988480067025147</v>
      </c>
      <c r="D36" s="9">
        <v>-0.42385152033697576</v>
      </c>
      <c r="E36" s="12">
        <v>0.9086906268919589</v>
      </c>
      <c r="F36" s="12">
        <v>0.65278574433100067</v>
      </c>
      <c r="G36" s="12">
        <v>-0.52867715078630972</v>
      </c>
      <c r="H36" s="14">
        <v>0.86246524559777582</v>
      </c>
      <c r="I36" s="14">
        <v>0.54619191641462683</v>
      </c>
      <c r="J36" s="14">
        <v>-0.54205164652925697</v>
      </c>
      <c r="K36" s="16">
        <v>0.21464258262874825</v>
      </c>
      <c r="L36" s="16">
        <v>3.8158160857548126E-2</v>
      </c>
      <c r="M36" s="16">
        <v>-0.43271724500180636</v>
      </c>
      <c r="N36" s="17">
        <f t="shared" si="1"/>
        <v>2.8162574705551751</v>
      </c>
      <c r="O36" s="17">
        <f t="shared" si="2"/>
        <v>1.7870206222734268</v>
      </c>
      <c r="P36" s="17">
        <f t="shared" si="3"/>
        <v>-1.9272975626543489</v>
      </c>
      <c r="Q36" s="14">
        <f t="shared" si="4"/>
        <v>0.70406436763879376</v>
      </c>
      <c r="R36" s="14">
        <f t="shared" si="5"/>
        <v>0.44675515556835671</v>
      </c>
      <c r="S36" s="14">
        <f t="shared" si="6"/>
        <v>-0.48182439066358723</v>
      </c>
      <c r="T36" s="3">
        <v>0.625</v>
      </c>
      <c r="U36" s="4">
        <v>0.61499999999999999</v>
      </c>
      <c r="V36" s="4">
        <v>0.98399999999999999</v>
      </c>
    </row>
    <row r="37" spans="1:22" x14ac:dyDescent="0.25">
      <c r="A37" s="3" t="s">
        <v>44</v>
      </c>
      <c r="B37" s="9">
        <v>0.82903343023255804</v>
      </c>
      <c r="C37" s="9">
        <v>0.54182414604578133</v>
      </c>
      <c r="D37" s="9">
        <v>-0.40289497153049247</v>
      </c>
      <c r="E37" s="12">
        <v>0.880406973284941</v>
      </c>
      <c r="F37" s="12">
        <v>0.61918206017584831</v>
      </c>
      <c r="G37" s="12">
        <v>-0.49961389961389996</v>
      </c>
      <c r="H37" s="14">
        <v>0.85244816938685519</v>
      </c>
      <c r="I37" s="14">
        <v>0.55933057405074704</v>
      </c>
      <c r="J37" s="14">
        <v>-0.52405403753285584</v>
      </c>
      <c r="K37" s="16">
        <v>0.24742618642757977</v>
      </c>
      <c r="L37" s="16">
        <v>5.7872869434355677E-2</v>
      </c>
      <c r="M37" s="16">
        <v>-0.42446861924686169</v>
      </c>
      <c r="N37" s="17">
        <f t="shared" si="1"/>
        <v>2.8093147593319343</v>
      </c>
      <c r="O37" s="17">
        <f t="shared" si="2"/>
        <v>1.7782096497067323</v>
      </c>
      <c r="P37" s="17">
        <f t="shared" si="3"/>
        <v>-1.8510315279241099</v>
      </c>
      <c r="Q37" s="14">
        <f t="shared" si="4"/>
        <v>0.70232868983298358</v>
      </c>
      <c r="R37" s="14">
        <f t="shared" si="5"/>
        <v>0.44455241242668309</v>
      </c>
      <c r="S37" s="14">
        <f t="shared" si="6"/>
        <v>-0.46275788198102746</v>
      </c>
      <c r="T37" s="3">
        <v>0.625</v>
      </c>
      <c r="U37" s="4">
        <v>0.59935000000000005</v>
      </c>
      <c r="V37" s="4">
        <v>0.95896000000000003</v>
      </c>
    </row>
    <row r="38" spans="1:22" x14ac:dyDescent="0.25">
      <c r="A38" s="3" t="s">
        <v>45</v>
      </c>
      <c r="B38" s="9">
        <v>0.8387835867527601</v>
      </c>
      <c r="C38" s="9">
        <v>0.55093528411460757</v>
      </c>
      <c r="D38" s="9">
        <v>-0.42885073623755071</v>
      </c>
      <c r="E38" s="12">
        <v>0.85569579112724092</v>
      </c>
      <c r="F38" s="12">
        <v>0.58282341084155198</v>
      </c>
      <c r="G38" s="12">
        <v>-0.48089150659259672</v>
      </c>
      <c r="H38" s="14">
        <v>0.69856368666388757</v>
      </c>
      <c r="I38" s="14">
        <v>0.37108478001286044</v>
      </c>
      <c r="J38" s="14">
        <v>-0.48668367044308536</v>
      </c>
      <c r="K38" s="16">
        <v>0.22294582236386321</v>
      </c>
      <c r="L38" s="16">
        <v>4.0108520310894152E-2</v>
      </c>
      <c r="M38" s="16">
        <v>-0.48799476611056547</v>
      </c>
      <c r="N38" s="17">
        <f t="shared" si="1"/>
        <v>2.6159888869077519</v>
      </c>
      <c r="O38" s="17">
        <f t="shared" si="2"/>
        <v>1.5449519952799142</v>
      </c>
      <c r="P38" s="17">
        <f t="shared" si="3"/>
        <v>-1.8844206793837983</v>
      </c>
      <c r="Q38" s="14">
        <f t="shared" si="4"/>
        <v>0.65399722172693797</v>
      </c>
      <c r="R38" s="14">
        <f t="shared" si="5"/>
        <v>0.38623799881997856</v>
      </c>
      <c r="S38" s="14">
        <f t="shared" si="6"/>
        <v>-0.47110516984594958</v>
      </c>
      <c r="T38" s="3">
        <v>0.625</v>
      </c>
      <c r="U38" s="4">
        <v>0.460725</v>
      </c>
      <c r="V38" s="4">
        <v>0.73716000000000004</v>
      </c>
    </row>
    <row r="39" spans="1:22" x14ac:dyDescent="0.25">
      <c r="A39" s="3" t="s">
        <v>46</v>
      </c>
      <c r="B39" s="9">
        <v>0.87890655192847755</v>
      </c>
      <c r="C39" s="9">
        <v>0.6179503983995035</v>
      </c>
      <c r="D39" s="9">
        <v>-0.42528907124207221</v>
      </c>
      <c r="E39" s="12">
        <v>0.91304584855258153</v>
      </c>
      <c r="F39" s="12">
        <v>0.66268098259313457</v>
      </c>
      <c r="G39" s="12">
        <v>-0.51737991266375538</v>
      </c>
      <c r="H39" s="14">
        <v>0.83647080050520262</v>
      </c>
      <c r="I39" s="14">
        <v>0.51508722300801435</v>
      </c>
      <c r="J39" s="14">
        <v>-0.47214947979333471</v>
      </c>
      <c r="K39" s="16">
        <v>0.20941704035874437</v>
      </c>
      <c r="L39" s="16">
        <v>3.3736339158439335E-2</v>
      </c>
      <c r="M39" s="16">
        <v>-0.45328861465987519</v>
      </c>
      <c r="N39" s="17">
        <f t="shared" si="1"/>
        <v>2.8378402413450066</v>
      </c>
      <c r="O39" s="17">
        <f t="shared" si="2"/>
        <v>1.8294549431590916</v>
      </c>
      <c r="P39" s="17">
        <f t="shared" si="3"/>
        <v>-1.8681070783590374</v>
      </c>
      <c r="Q39" s="14">
        <f t="shared" si="4"/>
        <v>0.70946006033625164</v>
      </c>
      <c r="R39" s="14">
        <f t="shared" si="5"/>
        <v>0.45736373578977291</v>
      </c>
      <c r="S39" s="14">
        <f t="shared" si="6"/>
        <v>-0.46702676958975936</v>
      </c>
      <c r="T39" s="3">
        <v>0.625</v>
      </c>
      <c r="U39" s="4">
        <v>0.62440833299999998</v>
      </c>
      <c r="V39" s="4">
        <v>0.99905333279999997</v>
      </c>
    </row>
    <row r="40" spans="1:22" x14ac:dyDescent="0.25">
      <c r="A40" s="3" t="s">
        <v>47</v>
      </c>
      <c r="B40" s="9">
        <v>0.90297614687858574</v>
      </c>
      <c r="C40" s="9">
        <v>0.64705882352941169</v>
      </c>
      <c r="D40" s="9">
        <v>-0.48268955650930029</v>
      </c>
      <c r="E40" s="12">
        <v>0.93299809098104958</v>
      </c>
      <c r="F40" s="12">
        <v>0.70354604538025922</v>
      </c>
      <c r="G40" s="12">
        <v>-0.57508650519031146</v>
      </c>
      <c r="H40" s="14">
        <v>0.9405620918230071</v>
      </c>
      <c r="I40" s="14">
        <v>0.66856683475845957</v>
      </c>
      <c r="J40" s="14">
        <v>-0.59804849632272528</v>
      </c>
      <c r="K40" s="16">
        <v>0.2561196136373653</v>
      </c>
      <c r="L40" s="16">
        <v>5.0711077844311572E-2</v>
      </c>
      <c r="M40" s="16">
        <v>-0.44912886059339668</v>
      </c>
      <c r="N40" s="17">
        <f t="shared" si="1"/>
        <v>3.0326559433200075</v>
      </c>
      <c r="O40" s="17">
        <f t="shared" si="2"/>
        <v>2.0698827815124421</v>
      </c>
      <c r="P40" s="17">
        <f t="shared" si="3"/>
        <v>-2.1049534186157337</v>
      </c>
      <c r="Q40" s="14">
        <f t="shared" si="4"/>
        <v>0.75816398583000189</v>
      </c>
      <c r="R40" s="14">
        <f t="shared" si="5"/>
        <v>0.51747069537811052</v>
      </c>
      <c r="S40" s="14">
        <f t="shared" si="6"/>
        <v>-0.52623835465393343</v>
      </c>
      <c r="T40" s="3">
        <v>0.625</v>
      </c>
      <c r="U40" s="4">
        <v>0.82114166700000002</v>
      </c>
      <c r="V40" s="4">
        <v>1.3138266672000001</v>
      </c>
    </row>
    <row r="41" spans="1:22" x14ac:dyDescent="0.25">
      <c r="A41" s="3" t="s">
        <v>48</v>
      </c>
      <c r="B41" s="9">
        <v>0.89731995427410105</v>
      </c>
      <c r="C41" s="9">
        <v>0.63957142857142779</v>
      </c>
      <c r="D41" s="9">
        <v>-0.49289134438305793</v>
      </c>
      <c r="E41" s="12">
        <v>0.9291951735290459</v>
      </c>
      <c r="F41" s="12">
        <v>0.69238046434624878</v>
      </c>
      <c r="G41" s="12">
        <v>-0.57194755962723187</v>
      </c>
      <c r="H41" s="14">
        <v>0.94552748258146235</v>
      </c>
      <c r="I41" s="14">
        <v>0.69524016203703731</v>
      </c>
      <c r="J41" s="14">
        <v>-0.61824374352139777</v>
      </c>
      <c r="K41" s="16">
        <v>0.34426702023404587</v>
      </c>
      <c r="L41" s="16">
        <v>9.4188743743132811E-2</v>
      </c>
      <c r="M41" s="16">
        <v>-0.43972298796476794</v>
      </c>
      <c r="N41" s="17">
        <f t="shared" si="1"/>
        <v>3.1163096306186553</v>
      </c>
      <c r="O41" s="17">
        <f t="shared" si="2"/>
        <v>2.1213807986978468</v>
      </c>
      <c r="P41" s="17">
        <f t="shared" si="3"/>
        <v>-2.1228056354964555</v>
      </c>
      <c r="Q41" s="14">
        <f t="shared" si="4"/>
        <v>0.77907740765466382</v>
      </c>
      <c r="R41" s="14">
        <f t="shared" si="5"/>
        <v>0.5303451996744617</v>
      </c>
      <c r="S41" s="14">
        <f t="shared" si="6"/>
        <v>-0.53070140887411388</v>
      </c>
      <c r="T41" s="3">
        <v>0.625</v>
      </c>
      <c r="U41" s="4">
        <v>0.95227499999999998</v>
      </c>
      <c r="V41" s="4">
        <v>1.5236399999999999</v>
      </c>
    </row>
    <row r="42" spans="1:22" x14ac:dyDescent="0.25">
      <c r="A42" s="3" t="s">
        <v>49</v>
      </c>
      <c r="B42" s="9">
        <v>0.56572666842367214</v>
      </c>
      <c r="C42" s="9">
        <v>0.33379089453214428</v>
      </c>
      <c r="D42" s="9">
        <v>-0.39285588100201352</v>
      </c>
      <c r="E42" s="12">
        <v>0.82578545900677425</v>
      </c>
      <c r="F42" s="12">
        <v>0.56942248674788454</v>
      </c>
      <c r="G42" s="12">
        <v>-0.46863389155134316</v>
      </c>
      <c r="H42" s="14">
        <v>0.86125080593165682</v>
      </c>
      <c r="I42" s="14">
        <v>0.58792343706967831</v>
      </c>
      <c r="J42" s="14">
        <v>-0.51646039603960292</v>
      </c>
      <c r="K42" s="16">
        <v>0.35960466294982218</v>
      </c>
      <c r="L42" s="16">
        <v>0.1211282456834044</v>
      </c>
      <c r="M42" s="16">
        <v>-0.3856299613270916</v>
      </c>
      <c r="N42" s="17">
        <f t="shared" si="1"/>
        <v>2.6123675963119251</v>
      </c>
      <c r="O42" s="17">
        <f t="shared" si="2"/>
        <v>1.6122650640331115</v>
      </c>
      <c r="P42" s="17">
        <f t="shared" si="3"/>
        <v>-1.7635801299200513</v>
      </c>
      <c r="Q42" s="14">
        <f t="shared" si="4"/>
        <v>0.65309189907798126</v>
      </c>
      <c r="R42" s="14">
        <f t="shared" si="5"/>
        <v>0.40306626600827788</v>
      </c>
      <c r="S42" s="14">
        <f t="shared" si="6"/>
        <v>-0.44089503248001283</v>
      </c>
      <c r="T42" s="3">
        <v>0.625</v>
      </c>
      <c r="U42" s="4">
        <v>0.65883333300000002</v>
      </c>
      <c r="V42" s="4">
        <v>1.0541333328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31" workbookViewId="0">
      <selection activeCell="J19" sqref="J19"/>
    </sheetView>
  </sheetViews>
  <sheetFormatPr defaultRowHeight="15" x14ac:dyDescent="0.25"/>
  <cols>
    <col min="1" max="1" width="10" bestFit="1" customWidth="1"/>
    <col min="2" max="2" width="11" bestFit="1" customWidth="1"/>
    <col min="3" max="3" width="13.42578125" bestFit="1" customWidth="1"/>
    <col min="4" max="4" width="9" bestFit="1" customWidth="1"/>
    <col min="5" max="5" width="10" bestFit="1" customWidth="1"/>
    <col min="6" max="6" width="12.28515625" bestFit="1" customWidth="1"/>
    <col min="7" max="7" width="8.85546875" bestFit="1" customWidth="1"/>
    <col min="8" max="8" width="9.85546875" bestFit="1" customWidth="1"/>
    <col min="9" max="9" width="12.140625" bestFit="1" customWidth="1"/>
    <col min="10" max="10" width="9.42578125" bestFit="1" customWidth="1"/>
    <col min="11" max="11" width="10.42578125" bestFit="1" customWidth="1"/>
    <col min="12" max="12" width="12.7109375" bestFit="1" customWidth="1"/>
    <col min="13" max="13" width="11.28515625" bestFit="1" customWidth="1"/>
  </cols>
  <sheetData>
    <row r="1" spans="1:13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52</v>
      </c>
    </row>
    <row r="2" spans="1:13" x14ac:dyDescent="0.25">
      <c r="A2" s="2">
        <v>0.44624015810780737</v>
      </c>
      <c r="B2" s="2">
        <v>0.20508763025109689</v>
      </c>
      <c r="C2" s="2">
        <v>-0.35141617579626727</v>
      </c>
      <c r="D2" s="2">
        <v>0.73488442362894724</v>
      </c>
      <c r="E2" s="2">
        <v>0.4629820714562114</v>
      </c>
      <c r="F2" s="2">
        <v>-0.44157960318221012</v>
      </c>
      <c r="G2" s="2">
        <v>0.53424825014518473</v>
      </c>
      <c r="H2" s="2">
        <v>0.26980444149817578</v>
      </c>
      <c r="I2" s="2">
        <v>-0.43361535958346875</v>
      </c>
      <c r="J2" s="2">
        <v>0.22398246712586128</v>
      </c>
      <c r="K2" s="2">
        <v>5.8528207160784794E-2</v>
      </c>
      <c r="L2" s="2">
        <v>-0.46544156376192342</v>
      </c>
      <c r="M2" s="2">
        <v>0.50654666720000008</v>
      </c>
    </row>
    <row r="3" spans="1:13" x14ac:dyDescent="0.25">
      <c r="A3" s="2">
        <v>0.5646636268690931</v>
      </c>
      <c r="B3" s="2">
        <v>0.25657410266764802</v>
      </c>
      <c r="C3" s="2">
        <v>-0.3439249902331008</v>
      </c>
      <c r="D3" s="2">
        <v>0.64617083001720088</v>
      </c>
      <c r="E3" s="2">
        <v>0.30196466897804292</v>
      </c>
      <c r="F3" s="2">
        <v>-0.33456601358318649</v>
      </c>
      <c r="G3" s="2">
        <v>0.47080242012757689</v>
      </c>
      <c r="H3" s="2">
        <v>0.19968663893241045</v>
      </c>
      <c r="I3" s="2">
        <v>-0.39383011507064969</v>
      </c>
      <c r="J3" s="2">
        <v>0.29907726984574018</v>
      </c>
      <c r="K3" s="2">
        <v>0.11191516801604914</v>
      </c>
      <c r="L3" s="2">
        <v>-0.42806070589884754</v>
      </c>
      <c r="M3" s="2">
        <v>0.12383999999999999</v>
      </c>
    </row>
    <row r="4" spans="1:13" x14ac:dyDescent="0.25">
      <c r="A4" s="2">
        <v>0.75468702290076384</v>
      </c>
      <c r="B4" s="2">
        <v>0.46388354847569341</v>
      </c>
      <c r="C4" s="2">
        <v>-0.36765138875257536</v>
      </c>
      <c r="D4" s="2">
        <v>0.87816636922994962</v>
      </c>
      <c r="E4" s="2">
        <v>0.62297229219143613</v>
      </c>
      <c r="F4" s="2">
        <v>-0.48111720572473354</v>
      </c>
      <c r="G4" s="2">
        <v>0.73617477230787576</v>
      </c>
      <c r="H4" s="2">
        <v>0.43024425287356316</v>
      </c>
      <c r="I4" s="2">
        <v>-0.44068072191209234</v>
      </c>
      <c r="J4" s="2">
        <v>0.21354137008142923</v>
      </c>
      <c r="K4" s="2">
        <v>3.2456460845209173E-2</v>
      </c>
      <c r="L4" s="2">
        <v>-0.46733279969085545</v>
      </c>
      <c r="M4" s="2">
        <v>1.0595333328000001</v>
      </c>
    </row>
    <row r="5" spans="1:13" x14ac:dyDescent="0.25">
      <c r="A5" s="2">
        <v>0.74991329570892529</v>
      </c>
      <c r="B5" s="2">
        <v>0.45254436406356235</v>
      </c>
      <c r="C5" s="2">
        <v>-0.35147145960892867</v>
      </c>
      <c r="D5" s="2">
        <v>0.88573134652444152</v>
      </c>
      <c r="E5" s="2">
        <v>0.62408408209276844</v>
      </c>
      <c r="F5" s="2">
        <v>-0.46706354341918044</v>
      </c>
      <c r="G5" s="2">
        <v>0.83120071632823989</v>
      </c>
      <c r="H5" s="2">
        <v>0.52797327077557366</v>
      </c>
      <c r="I5" s="2">
        <v>-0.47839863506184876</v>
      </c>
      <c r="J5" s="2">
        <v>0.20533639662689623</v>
      </c>
      <c r="K5" s="2">
        <v>2.8893037251680607E-2</v>
      </c>
      <c r="L5" s="2">
        <v>-0.44164898454076817</v>
      </c>
      <c r="M5" s="2">
        <v>1.3588266672</v>
      </c>
    </row>
    <row r="6" spans="1:13" x14ac:dyDescent="0.25">
      <c r="A6" s="2">
        <v>0.55089432134548633</v>
      </c>
      <c r="B6" s="2">
        <v>0.31119942196531819</v>
      </c>
      <c r="C6" s="2">
        <v>-0.33407018513401426</v>
      </c>
      <c r="D6" s="2">
        <v>0.81397316571981149</v>
      </c>
      <c r="E6" s="2">
        <v>0.55142351178313598</v>
      </c>
      <c r="F6" s="2">
        <v>-0.43554450292059466</v>
      </c>
      <c r="G6" s="2">
        <v>0.80430730406354822</v>
      </c>
      <c r="H6" s="2">
        <v>0.51183482771651423</v>
      </c>
      <c r="I6" s="2">
        <v>-0.46072283662068259</v>
      </c>
      <c r="J6" s="2">
        <v>0.22614567190613191</v>
      </c>
      <c r="K6" s="2">
        <v>4.6001456664240339E-2</v>
      </c>
      <c r="L6" s="2">
        <v>-0.40639296536153546</v>
      </c>
      <c r="M6" s="2">
        <v>1.0442533327999999</v>
      </c>
    </row>
    <row r="7" spans="1:13" x14ac:dyDescent="0.25">
      <c r="A7" s="2">
        <v>0.80034452100466791</v>
      </c>
      <c r="B7" s="2">
        <v>0.51333089846603319</v>
      </c>
      <c r="C7" s="2">
        <v>-0.40117818732097377</v>
      </c>
      <c r="D7" s="2">
        <v>0.83612723853135984</v>
      </c>
      <c r="E7" s="2">
        <v>0.55911182236447277</v>
      </c>
      <c r="F7" s="2">
        <v>-0.45192423694052269</v>
      </c>
      <c r="G7" s="2">
        <v>0.46645201238389977</v>
      </c>
      <c r="H7" s="2">
        <v>0.18040713167220784</v>
      </c>
      <c r="I7" s="2">
        <v>-0.43711057856898328</v>
      </c>
      <c r="J7" s="2">
        <v>0.21145117073390091</v>
      </c>
      <c r="K7" s="2">
        <v>3.1694413434938631E-2</v>
      </c>
      <c r="L7" s="2">
        <v>-0.56309947192585352</v>
      </c>
      <c r="M7" s="2">
        <v>0.42750666720000002</v>
      </c>
    </row>
    <row r="8" spans="1:13" x14ac:dyDescent="0.25">
      <c r="A8" s="2">
        <v>0.65909009557218035</v>
      </c>
      <c r="B8" s="2">
        <v>0.35479864016736318</v>
      </c>
      <c r="C8" s="2">
        <v>-0.33773593742681879</v>
      </c>
      <c r="D8" s="2">
        <v>0.80479959635457743</v>
      </c>
      <c r="E8" s="2">
        <v>0.50791644491750987</v>
      </c>
      <c r="F8" s="2">
        <v>-0.40263475809699256</v>
      </c>
      <c r="G8" s="2">
        <v>0.76400496950530872</v>
      </c>
      <c r="H8" s="2">
        <v>0.44279885629839033</v>
      </c>
      <c r="I8" s="2">
        <v>-0.42724902910038731</v>
      </c>
      <c r="J8" s="2">
        <v>0.24426760183436785</v>
      </c>
      <c r="K8" s="2">
        <v>5.0980667345003977E-2</v>
      </c>
      <c r="L8" s="2">
        <v>-0.39611274474646779</v>
      </c>
      <c r="M8" s="2">
        <v>0.81150666719999998</v>
      </c>
    </row>
    <row r="9" spans="1:13" x14ac:dyDescent="0.25">
      <c r="A9" s="2">
        <v>0.59416093618047949</v>
      </c>
      <c r="B9" s="2">
        <v>0.31070818647578163</v>
      </c>
      <c r="C9" s="2">
        <v>-0.31810687615168248</v>
      </c>
      <c r="D9" s="2">
        <v>0.73528873934827943</v>
      </c>
      <c r="E9" s="2">
        <v>0.42773753428511213</v>
      </c>
      <c r="F9" s="2">
        <v>-0.34431390184945904</v>
      </c>
      <c r="G9" s="2">
        <v>0.68447803557873155</v>
      </c>
      <c r="H9" s="2">
        <v>0.3814511653718094</v>
      </c>
      <c r="I9" s="2">
        <v>-0.3780952380952381</v>
      </c>
      <c r="J9" s="2">
        <v>0.21901747824210746</v>
      </c>
      <c r="K9" s="2">
        <v>4.776704776704626E-2</v>
      </c>
      <c r="L9" s="2">
        <v>-0.36524233730937589</v>
      </c>
      <c r="M9" s="2">
        <v>0.78765333279999994</v>
      </c>
    </row>
    <row r="10" spans="1:13" x14ac:dyDescent="0.25">
      <c r="A10" s="2">
        <v>0.63453433701186446</v>
      </c>
      <c r="B10" s="2">
        <v>0.31376584498807308</v>
      </c>
      <c r="C10" s="2">
        <v>-0.36268314700367843</v>
      </c>
      <c r="D10" s="2">
        <v>0.70522872423282612</v>
      </c>
      <c r="E10" s="2">
        <v>0.3871243302011349</v>
      </c>
      <c r="F10" s="2">
        <v>-0.40529515591292331</v>
      </c>
      <c r="G10" s="2">
        <v>0.60157693729210304</v>
      </c>
      <c r="H10" s="2">
        <v>0.30027496562929695</v>
      </c>
      <c r="I10" s="2">
        <v>-0.41253750709593634</v>
      </c>
      <c r="J10" s="2">
        <v>0.21754942993216814</v>
      </c>
      <c r="K10" s="2">
        <v>5.253693769293076E-2</v>
      </c>
      <c r="L10" s="2">
        <v>-0.41032128986701349</v>
      </c>
      <c r="M10" s="2">
        <v>0.62546666719999999</v>
      </c>
    </row>
    <row r="11" spans="1:13" x14ac:dyDescent="0.25">
      <c r="A11" s="2">
        <v>0.90245376265187649</v>
      </c>
      <c r="B11" s="2">
        <v>0.63467255816490786</v>
      </c>
      <c r="C11" s="2">
        <v>-0.45225162081654008</v>
      </c>
      <c r="D11" s="2">
        <v>0.92628312646762845</v>
      </c>
      <c r="E11" s="2">
        <v>0.68005573730764535</v>
      </c>
      <c r="F11" s="2">
        <v>-0.54077442991598723</v>
      </c>
      <c r="G11" s="2">
        <v>0.79198533263488757</v>
      </c>
      <c r="H11" s="2">
        <v>0.4606428500348288</v>
      </c>
      <c r="I11" s="2">
        <v>-0.4810278955356671</v>
      </c>
      <c r="J11" s="2">
        <v>0.20780735107731352</v>
      </c>
      <c r="K11" s="2">
        <v>3.3870793204198446E-2</v>
      </c>
      <c r="L11" s="2">
        <v>-0.48007616898229705</v>
      </c>
      <c r="M11" s="2">
        <v>1.0212266672000001</v>
      </c>
    </row>
    <row r="12" spans="1:13" x14ac:dyDescent="0.25">
      <c r="A12" s="2">
        <v>0.88728559760413828</v>
      </c>
      <c r="B12" s="2">
        <v>0.61469873007295328</v>
      </c>
      <c r="C12" s="2">
        <v>-0.42384280627720061</v>
      </c>
      <c r="D12" s="2">
        <v>0.93063927960110171</v>
      </c>
      <c r="E12" s="2">
        <v>0.69554883318928273</v>
      </c>
      <c r="F12" s="2">
        <v>-0.53487624558019831</v>
      </c>
      <c r="G12" s="2">
        <v>0.89139844180373018</v>
      </c>
      <c r="H12" s="2">
        <v>0.59160829060446363</v>
      </c>
      <c r="I12" s="2">
        <v>-0.55230610667353852</v>
      </c>
      <c r="J12" s="2">
        <v>0.2490613266583227</v>
      </c>
      <c r="K12" s="2">
        <v>3.4388003454501423E-2</v>
      </c>
      <c r="L12" s="2">
        <v>-0.54110248347558165</v>
      </c>
      <c r="M12" s="2">
        <v>1.1015333328000001</v>
      </c>
    </row>
    <row r="13" spans="1:13" x14ac:dyDescent="0.25">
      <c r="A13" s="2">
        <v>0.67425339678598495</v>
      </c>
      <c r="B13" s="2">
        <v>0.38466141418171074</v>
      </c>
      <c r="C13" s="2">
        <v>-0.39395947737171033</v>
      </c>
      <c r="D13" s="2">
        <v>0.77835438289358472</v>
      </c>
      <c r="E13" s="2">
        <v>0.48933621693561818</v>
      </c>
      <c r="F13" s="2">
        <v>-0.4327728820889864</v>
      </c>
      <c r="G13" s="2">
        <v>0.49652646204370349</v>
      </c>
      <c r="H13" s="2">
        <v>0.21902699776710419</v>
      </c>
      <c r="I13" s="2">
        <v>-0.40525447391800912</v>
      </c>
      <c r="J13" s="2">
        <v>0.21902676883272046</v>
      </c>
      <c r="K13" s="2">
        <v>5.0952498327406663E-2</v>
      </c>
      <c r="L13" s="2">
        <v>-0.47235094223046054</v>
      </c>
      <c r="M13" s="2">
        <v>0.62416000000000005</v>
      </c>
    </row>
    <row r="14" spans="1:13" x14ac:dyDescent="0.25">
      <c r="A14" s="2">
        <v>0.83482366595447199</v>
      </c>
      <c r="B14" s="2">
        <v>0.51863234729158703</v>
      </c>
      <c r="C14" s="2">
        <v>-0.37959183673469449</v>
      </c>
      <c r="D14" s="2">
        <v>0.85133169483874205</v>
      </c>
      <c r="E14" s="2">
        <v>0.53768263489530366</v>
      </c>
      <c r="F14" s="2">
        <v>-0.37955880722758067</v>
      </c>
      <c r="G14" s="2">
        <v>0.61536200646615091</v>
      </c>
      <c r="H14" s="2">
        <v>0.30726464047442587</v>
      </c>
      <c r="I14" s="2">
        <v>-0.45572929512159138</v>
      </c>
      <c r="J14" s="2">
        <v>0.20930232558139558</v>
      </c>
      <c r="K14" s="2">
        <v>2.9810519438091647E-2</v>
      </c>
      <c r="L14" s="2">
        <v>-0.50554525535142381</v>
      </c>
      <c r="M14" s="2">
        <v>0.86519999999999997</v>
      </c>
    </row>
    <row r="15" spans="1:13" x14ac:dyDescent="0.25">
      <c r="A15" s="2">
        <v>0.47507660115088562</v>
      </c>
      <c r="B15" s="2">
        <v>0.22138492871690546</v>
      </c>
      <c r="C15" s="2">
        <v>-0.33188506783620864</v>
      </c>
      <c r="D15" s="2">
        <v>0.54888572071734143</v>
      </c>
      <c r="E15" s="2">
        <v>0.28195011976891871</v>
      </c>
      <c r="F15" s="2">
        <v>-0.34034898363014987</v>
      </c>
      <c r="G15" s="2">
        <v>0.52952959421039014</v>
      </c>
      <c r="H15" s="2">
        <v>0.26333026302322993</v>
      </c>
      <c r="I15" s="2">
        <v>-0.40592407175636169</v>
      </c>
      <c r="J15" s="2">
        <v>0.22633830022075044</v>
      </c>
      <c r="K15" s="2">
        <v>6.062882283506716E-2</v>
      </c>
      <c r="L15" s="2">
        <v>-0.41006606279370644</v>
      </c>
      <c r="M15" s="2">
        <v>0.48329333280000003</v>
      </c>
    </row>
    <row r="16" spans="1:13" x14ac:dyDescent="0.25">
      <c r="A16" s="2">
        <v>0.89428329252213257</v>
      </c>
      <c r="B16" s="2">
        <v>0.63375912408759083</v>
      </c>
      <c r="C16" s="2">
        <v>-0.43900986167185146</v>
      </c>
      <c r="D16" s="2">
        <v>0.93473839896468836</v>
      </c>
      <c r="E16" s="2">
        <v>0.69899388030287291</v>
      </c>
      <c r="F16" s="2">
        <v>-0.55362715992996892</v>
      </c>
      <c r="G16" s="2">
        <v>0.86381126768038652</v>
      </c>
      <c r="H16" s="2">
        <v>0.54514199271127028</v>
      </c>
      <c r="I16" s="2">
        <v>-0.53409496608354079</v>
      </c>
      <c r="J16" s="2">
        <v>0.2251955307262575</v>
      </c>
      <c r="K16" s="2">
        <v>4.2053717168720882E-2</v>
      </c>
      <c r="L16" s="2">
        <v>-0.48221419060300363</v>
      </c>
      <c r="M16" s="2">
        <v>1.1590133328000001</v>
      </c>
    </row>
    <row r="17" spans="1:13" x14ac:dyDescent="0.25">
      <c r="A17" s="2">
        <v>0.67431841130932368</v>
      </c>
      <c r="B17" s="2">
        <v>0.40459295574764309</v>
      </c>
      <c r="C17" s="2">
        <v>-0.36715875539404924</v>
      </c>
      <c r="D17" s="2">
        <v>0.88024183796856104</v>
      </c>
      <c r="E17" s="2">
        <v>0.61615356135904098</v>
      </c>
      <c r="F17" s="2">
        <v>-0.50198786356978409</v>
      </c>
      <c r="G17" s="2">
        <v>0.87557091717071966</v>
      </c>
      <c r="H17" s="2">
        <v>0.58944428755216649</v>
      </c>
      <c r="I17" s="2">
        <v>-0.51836917562723939</v>
      </c>
      <c r="J17" s="2">
        <v>0.25116976738979652</v>
      </c>
      <c r="K17" s="2">
        <v>6.0092802121193271E-2</v>
      </c>
      <c r="L17" s="2">
        <v>-0.35238243134819003</v>
      </c>
      <c r="M17" s="2">
        <v>1.2626533328</v>
      </c>
    </row>
    <row r="18" spans="1:13" x14ac:dyDescent="0.25">
      <c r="A18" s="2">
        <v>0.54958360025624653</v>
      </c>
      <c r="B18" s="2">
        <v>0.31322235506913032</v>
      </c>
      <c r="C18" s="2">
        <v>-0.37208518920537581</v>
      </c>
      <c r="D18" s="2">
        <v>0.79960066368570537</v>
      </c>
      <c r="E18" s="2">
        <v>0.51951951951951914</v>
      </c>
      <c r="F18" s="2">
        <v>-0.43771239926206401</v>
      </c>
      <c r="G18" s="2">
        <v>0.79603617471618249</v>
      </c>
      <c r="H18" s="2">
        <v>0.50805571602798549</v>
      </c>
      <c r="I18" s="2">
        <v>-0.46623329721921275</v>
      </c>
      <c r="J18" s="2">
        <v>0.25574704031170309</v>
      </c>
      <c r="K18" s="2">
        <v>7.6471139723116505E-2</v>
      </c>
      <c r="L18" s="2">
        <v>-0.39279249629751511</v>
      </c>
      <c r="M18" s="2">
        <v>1.0372400000000002</v>
      </c>
    </row>
    <row r="19" spans="1:13" x14ac:dyDescent="0.25">
      <c r="A19" s="2">
        <v>0.73712066643700525</v>
      </c>
      <c r="B19" s="2">
        <v>0.46724778046811949</v>
      </c>
      <c r="C19" s="2">
        <v>-0.41941400781966598</v>
      </c>
      <c r="D19" s="2">
        <v>0.85195092167238473</v>
      </c>
      <c r="E19" s="2">
        <v>0.60380269058295977</v>
      </c>
      <c r="F19" s="2">
        <v>-0.51029292866471809</v>
      </c>
      <c r="G19" s="2">
        <v>0.73396972589663168</v>
      </c>
      <c r="H19" s="2">
        <v>0.42662864663303124</v>
      </c>
      <c r="I19" s="2">
        <v>-0.43600731643585139</v>
      </c>
      <c r="J19" s="2">
        <v>0.1716636452377629</v>
      </c>
      <c r="K19" s="2">
        <v>1.7282326720013196E-2</v>
      </c>
      <c r="L19" s="2">
        <v>-0.43804549061095033</v>
      </c>
      <c r="M19" s="2">
        <v>0.81882666719999997</v>
      </c>
    </row>
    <row r="20" spans="1:13" x14ac:dyDescent="0.25">
      <c r="A20" s="2">
        <v>0.80984813116194743</v>
      </c>
      <c r="B20" s="2">
        <v>0.53410675607512648</v>
      </c>
      <c r="C20" s="2">
        <v>-0.4270248795749107</v>
      </c>
      <c r="D20" s="2">
        <v>0.88052810416828786</v>
      </c>
      <c r="E20" s="2">
        <v>0.6364251632770469</v>
      </c>
      <c r="F20" s="2">
        <v>-0.53311538927230961</v>
      </c>
      <c r="G20" s="2">
        <v>0.78402890245421686</v>
      </c>
      <c r="H20" s="2">
        <v>0.47993617398498833</v>
      </c>
      <c r="I20" s="2">
        <v>-0.44191919191919293</v>
      </c>
      <c r="J20" s="2">
        <v>0.17295225815694112</v>
      </c>
      <c r="K20" s="2">
        <v>2.6657141782908653E-2</v>
      </c>
      <c r="L20" s="2">
        <v>-0.44003222449733065</v>
      </c>
      <c r="M20" s="2">
        <v>0.85094666720000001</v>
      </c>
    </row>
    <row r="21" spans="1:13" x14ac:dyDescent="0.25">
      <c r="A21" s="2">
        <v>0.83488257608664151</v>
      </c>
      <c r="B21" s="2">
        <v>0.57138669012019938</v>
      </c>
      <c r="C21" s="2">
        <v>-0.42562399952570168</v>
      </c>
      <c r="D21" s="2">
        <v>0.89614333434558169</v>
      </c>
      <c r="E21" s="2">
        <v>0.65867397991327803</v>
      </c>
      <c r="F21" s="2">
        <v>-0.5281060824445083</v>
      </c>
      <c r="G21" s="2">
        <v>0.68826865839276641</v>
      </c>
      <c r="H21" s="2">
        <v>0.36589781413436856</v>
      </c>
      <c r="I21" s="2">
        <v>-0.45323444581788319</v>
      </c>
      <c r="J21" s="2">
        <v>0.18444156042446022</v>
      </c>
      <c r="K21" s="2">
        <v>2.7387300048471862E-2</v>
      </c>
      <c r="L21" s="2">
        <v>-0.46130584192439789</v>
      </c>
      <c r="M21" s="2">
        <v>0.69261333279999993</v>
      </c>
    </row>
    <row r="22" spans="1:13" x14ac:dyDescent="0.25">
      <c r="A22" s="2">
        <v>0.89851368452395741</v>
      </c>
      <c r="B22" s="2">
        <v>0.64584344449837083</v>
      </c>
      <c r="C22" s="2">
        <v>-0.4664049524384713</v>
      </c>
      <c r="D22" s="2">
        <v>0.93704782958199362</v>
      </c>
      <c r="E22" s="2">
        <v>0.70727778001530461</v>
      </c>
      <c r="F22" s="2">
        <v>-0.57793764988009599</v>
      </c>
      <c r="G22" s="2">
        <v>0.86474290805621823</v>
      </c>
      <c r="H22" s="2">
        <v>0.54606617065062479</v>
      </c>
      <c r="I22" s="2">
        <v>-0.52775996008837622</v>
      </c>
      <c r="J22" s="2">
        <v>0.23751912112362536</v>
      </c>
      <c r="K22" s="2">
        <v>4.2122833717905366E-2</v>
      </c>
      <c r="L22" s="2">
        <v>-0.47738427485323714</v>
      </c>
      <c r="M22" s="2">
        <v>1.0834533328</v>
      </c>
    </row>
    <row r="23" spans="1:13" x14ac:dyDescent="0.25">
      <c r="A23" s="2">
        <v>0.86960455585715046</v>
      </c>
      <c r="B23" s="2">
        <v>0.60190496054506903</v>
      </c>
      <c r="C23" s="2">
        <v>-0.42730012918042282</v>
      </c>
      <c r="D23" s="2">
        <v>0.91335985760653327</v>
      </c>
      <c r="E23" s="2">
        <v>0.66136554782475698</v>
      </c>
      <c r="F23" s="2">
        <v>-0.53166444322372919</v>
      </c>
      <c r="G23" s="2">
        <v>0.8763604220761283</v>
      </c>
      <c r="H23" s="2">
        <v>0.57724418175101566</v>
      </c>
      <c r="I23" s="2">
        <v>-0.55052427703199147</v>
      </c>
      <c r="J23" s="2">
        <v>0.21423609255597709</v>
      </c>
      <c r="K23" s="2">
        <v>4.1631409713995593E-2</v>
      </c>
      <c r="L23" s="2">
        <v>-0.42010551832311233</v>
      </c>
      <c r="M23" s="2">
        <v>1.1006266672</v>
      </c>
    </row>
    <row r="24" spans="1:13" x14ac:dyDescent="0.25">
      <c r="A24" s="2">
        <v>0.89072747452325685</v>
      </c>
      <c r="B24" s="2">
        <v>0.62458641743698218</v>
      </c>
      <c r="C24" s="2">
        <v>-0.42102853654814676</v>
      </c>
      <c r="D24" s="2">
        <v>0.92407100115653451</v>
      </c>
      <c r="E24" s="2">
        <v>0.68276698109633704</v>
      </c>
      <c r="F24" s="2">
        <v>-0.52877785941709365</v>
      </c>
      <c r="G24" s="2">
        <v>0.87616854836472569</v>
      </c>
      <c r="H24" s="2">
        <v>0.57789623845634031</v>
      </c>
      <c r="I24" s="2">
        <v>-0.5553503100672923</v>
      </c>
      <c r="J24" s="2">
        <v>0.20943179080908828</v>
      </c>
      <c r="K24" s="2">
        <v>2.9693486590040511E-2</v>
      </c>
      <c r="L24" s="2">
        <v>-0.43748963229195642</v>
      </c>
      <c r="M24" s="2">
        <v>0.97720000000000007</v>
      </c>
    </row>
    <row r="25" spans="1:13" x14ac:dyDescent="0.25">
      <c r="A25" s="2">
        <v>0.66054446460980065</v>
      </c>
      <c r="B25" s="2">
        <v>0.37239469465092451</v>
      </c>
      <c r="C25" s="2">
        <v>-0.34827087734904871</v>
      </c>
      <c r="D25" s="2">
        <v>0.70450013684169366</v>
      </c>
      <c r="E25" s="2">
        <v>0.41699037324776134</v>
      </c>
      <c r="F25" s="2">
        <v>-0.39279677545182584</v>
      </c>
      <c r="G25" s="2">
        <v>0.68354247800375012</v>
      </c>
      <c r="H25" s="2">
        <v>0.35757389399238887</v>
      </c>
      <c r="I25" s="2">
        <v>-0.43504531722054429</v>
      </c>
      <c r="J25" s="2">
        <v>0.21089930647667293</v>
      </c>
      <c r="K25" s="2">
        <v>4.3107229732423792E-2</v>
      </c>
      <c r="L25" s="2">
        <v>-0.42744301512073951</v>
      </c>
      <c r="M25" s="2">
        <v>0.67482666719999995</v>
      </c>
    </row>
    <row r="26" spans="1:13" x14ac:dyDescent="0.25">
      <c r="A26" s="2">
        <v>0.75688472316165789</v>
      </c>
      <c r="B26" s="2">
        <v>0.46322699040090271</v>
      </c>
      <c r="C26" s="2">
        <v>-0.41462847847557127</v>
      </c>
      <c r="D26" s="2">
        <v>0.83006978792601094</v>
      </c>
      <c r="E26" s="2">
        <v>0.55297092288242689</v>
      </c>
      <c r="F26" s="2">
        <v>-0.47233978234582702</v>
      </c>
      <c r="G26" s="2">
        <v>0.70256861144256733</v>
      </c>
      <c r="H26" s="2">
        <v>0.36201166826674486</v>
      </c>
      <c r="I26" s="2">
        <v>-0.45303262535581446</v>
      </c>
      <c r="J26" s="2">
        <v>0.2034122965027361</v>
      </c>
      <c r="K26" s="2">
        <v>2.8422107674684217E-2</v>
      </c>
      <c r="L26" s="2">
        <v>-0.46411357749434445</v>
      </c>
      <c r="M26" s="2">
        <v>0.69135999999999997</v>
      </c>
    </row>
    <row r="27" spans="1:13" x14ac:dyDescent="0.25">
      <c r="A27" s="2">
        <v>0.89106610915252393</v>
      </c>
      <c r="B27" s="2">
        <v>0.61278417992549572</v>
      </c>
      <c r="C27" s="2">
        <v>-0.41898488957768126</v>
      </c>
      <c r="D27" s="2">
        <v>0.91990107079621153</v>
      </c>
      <c r="E27" s="2">
        <v>0.6677825997106841</v>
      </c>
      <c r="F27" s="2">
        <v>-0.53232041715364575</v>
      </c>
      <c r="G27" s="2">
        <v>0.80259091207996314</v>
      </c>
      <c r="H27" s="2">
        <v>0.46682548085406722</v>
      </c>
      <c r="I27" s="2">
        <v>-0.51010960582748865</v>
      </c>
      <c r="J27" s="2">
        <v>0.22021534241778612</v>
      </c>
      <c r="K27" s="2">
        <v>3.0771648593431435E-2</v>
      </c>
      <c r="L27" s="2">
        <v>-0.50878066318205706</v>
      </c>
      <c r="M27" s="2">
        <v>1.1194933327999999</v>
      </c>
    </row>
    <row r="28" spans="1:13" x14ac:dyDescent="0.25">
      <c r="A28" s="2">
        <v>0.90226287915262404</v>
      </c>
      <c r="B28" s="2">
        <v>0.63802806867564299</v>
      </c>
      <c r="C28" s="2">
        <v>-0.43117920299894047</v>
      </c>
      <c r="D28" s="2">
        <v>0.92778693025810022</v>
      </c>
      <c r="E28" s="2">
        <v>0.69325610260653725</v>
      </c>
      <c r="F28" s="2">
        <v>-0.5326015573693591</v>
      </c>
      <c r="G28" s="2">
        <v>0.81323676139093137</v>
      </c>
      <c r="H28" s="2">
        <v>0.47385604748948729</v>
      </c>
      <c r="I28" s="2">
        <v>-0.52524411475285648</v>
      </c>
      <c r="J28" s="2">
        <v>0.2020500805388768</v>
      </c>
      <c r="K28" s="2">
        <v>2.7851252528394568E-2</v>
      </c>
      <c r="L28" s="2">
        <v>-0.49150823827629914</v>
      </c>
      <c r="M28" s="2">
        <v>1.1765466672</v>
      </c>
    </row>
    <row r="29" spans="1:13" x14ac:dyDescent="0.25">
      <c r="A29" s="2">
        <v>0.80696074463779865</v>
      </c>
      <c r="B29" s="2">
        <v>0.51459111587824113</v>
      </c>
      <c r="C29" s="2">
        <v>-0.38627559490868707</v>
      </c>
      <c r="D29" s="2">
        <v>0.83861567795085812</v>
      </c>
      <c r="E29" s="2">
        <v>0.56176069653928995</v>
      </c>
      <c r="F29" s="2">
        <v>-0.43022962402220594</v>
      </c>
      <c r="G29" s="2">
        <v>0.80111076181494334</v>
      </c>
      <c r="H29" s="2">
        <v>0.47301748163161905</v>
      </c>
      <c r="I29" s="2">
        <v>-0.49045362220717692</v>
      </c>
      <c r="J29" s="2">
        <v>0.23763510128122661</v>
      </c>
      <c r="K29" s="2">
        <v>4.7506571678922582E-2</v>
      </c>
      <c r="L29" s="2">
        <v>-0.45711511489912593</v>
      </c>
      <c r="M29" s="2">
        <v>1.1152799999999998</v>
      </c>
    </row>
    <row r="30" spans="1:13" x14ac:dyDescent="0.25">
      <c r="A30" s="2">
        <v>0.87270399643771557</v>
      </c>
      <c r="B30" s="2">
        <v>0.61359438492796514</v>
      </c>
      <c r="C30" s="2">
        <v>-0.42765957446808639</v>
      </c>
      <c r="D30" s="2">
        <v>0.89372232352175029</v>
      </c>
      <c r="E30" s="2">
        <v>0.65376886570610115</v>
      </c>
      <c r="F30" s="2">
        <v>-0.50441264673121444</v>
      </c>
      <c r="G30" s="2">
        <v>0.77110243316311189</v>
      </c>
      <c r="H30" s="2">
        <v>0.44423076923076849</v>
      </c>
      <c r="I30" s="2">
        <v>-0.49987636003956554</v>
      </c>
      <c r="J30" s="2">
        <v>0.22400789046182421</v>
      </c>
      <c r="K30" s="2">
        <v>4.2901859694346338E-2</v>
      </c>
      <c r="L30" s="2">
        <v>-0.48249378194440568</v>
      </c>
      <c r="M30" s="2">
        <v>1.2300800000000001</v>
      </c>
    </row>
    <row r="31" spans="1:13" x14ac:dyDescent="0.25">
      <c r="A31" s="2">
        <v>0.87731897067624154</v>
      </c>
      <c r="B31" s="2">
        <v>0.60424574722339397</v>
      </c>
      <c r="C31" s="2">
        <v>-0.42863538013877628</v>
      </c>
      <c r="D31" s="2">
        <v>0.89885566629752667</v>
      </c>
      <c r="E31" s="2">
        <v>0.65245682823058326</v>
      </c>
      <c r="F31" s="2">
        <v>-0.50819672131147531</v>
      </c>
      <c r="G31" s="2">
        <v>0.82287091767658438</v>
      </c>
      <c r="H31" s="2">
        <v>0.49316073354908191</v>
      </c>
      <c r="I31" s="2">
        <v>-0.51746603825893989</v>
      </c>
      <c r="J31" s="2">
        <v>0.22263670801885596</v>
      </c>
      <c r="K31" s="2">
        <v>4.404850284582959E-2</v>
      </c>
      <c r="L31" s="2">
        <v>-0.47726879861711363</v>
      </c>
      <c r="M31" s="2">
        <v>1.11236</v>
      </c>
    </row>
    <row r="32" spans="1:13" x14ac:dyDescent="0.25">
      <c r="A32" s="2">
        <v>0.78898995341171985</v>
      </c>
      <c r="B32" s="2">
        <v>0.48599950440723538</v>
      </c>
      <c r="C32" s="2">
        <v>-0.35506619652717847</v>
      </c>
      <c r="D32" s="2">
        <v>0.82950173296448182</v>
      </c>
      <c r="E32" s="2">
        <v>0.54667086415866595</v>
      </c>
      <c r="F32" s="2">
        <v>-0.41936884771279465</v>
      </c>
      <c r="G32" s="2">
        <v>0.76345586602810123</v>
      </c>
      <c r="H32" s="2">
        <v>0.45238006346835874</v>
      </c>
      <c r="I32" s="2">
        <v>-0.48126315789473662</v>
      </c>
      <c r="J32" s="2">
        <v>0.22037994227025745</v>
      </c>
      <c r="K32" s="2">
        <v>3.9957378795950849E-2</v>
      </c>
      <c r="L32" s="2">
        <v>-0.4292850452700594</v>
      </c>
      <c r="M32" s="2">
        <v>0.48561333280000002</v>
      </c>
    </row>
    <row r="33" spans="1:13" x14ac:dyDescent="0.25">
      <c r="A33" s="2">
        <v>0.83439899564976228</v>
      </c>
      <c r="B33" s="2">
        <v>0.53922394902740867</v>
      </c>
      <c r="C33" s="2">
        <v>-0.36963307206769774</v>
      </c>
      <c r="D33" s="2">
        <v>0.86283726040776454</v>
      </c>
      <c r="E33" s="2">
        <v>0.57690647199654588</v>
      </c>
      <c r="F33" s="2">
        <v>-0.44774318126961193</v>
      </c>
      <c r="G33" s="2">
        <v>0.74445186669635499</v>
      </c>
      <c r="H33" s="2">
        <v>0.40140967629655327</v>
      </c>
      <c r="I33" s="2">
        <v>-0.47202010847995696</v>
      </c>
      <c r="J33" s="2">
        <v>0.19758239556549795</v>
      </c>
      <c r="K33" s="2">
        <v>2.7004278599987337E-2</v>
      </c>
      <c r="L33" s="2">
        <v>-0.46896463187624415</v>
      </c>
      <c r="M33" s="2">
        <v>0.81394666719999997</v>
      </c>
    </row>
    <row r="34" spans="1:13" x14ac:dyDescent="0.25">
      <c r="A34" s="2">
        <v>0.90346794371653827</v>
      </c>
      <c r="B34" s="2">
        <v>0.63647161572052358</v>
      </c>
      <c r="C34" s="2">
        <v>-0.42384653547213519</v>
      </c>
      <c r="D34" s="2">
        <v>0.93678407022802701</v>
      </c>
      <c r="E34" s="2">
        <v>0.69163063028586735</v>
      </c>
      <c r="F34" s="2">
        <v>-0.51690009337068243</v>
      </c>
      <c r="G34" s="2">
        <v>0.89351556567957469</v>
      </c>
      <c r="H34" s="2">
        <v>0.58909469302809603</v>
      </c>
      <c r="I34" s="2">
        <v>-0.51644575355915712</v>
      </c>
      <c r="J34" s="2">
        <v>0.21738078532891347</v>
      </c>
      <c r="K34" s="2">
        <v>3.148717948718089E-2</v>
      </c>
      <c r="L34" s="2">
        <v>-0.4616950878086033</v>
      </c>
      <c r="M34" s="2">
        <v>0.97185333279999997</v>
      </c>
    </row>
    <row r="35" spans="1:13" x14ac:dyDescent="0.25">
      <c r="A35" s="2">
        <v>0.83045901543669198</v>
      </c>
      <c r="B35" s="2">
        <v>0.54988480067025147</v>
      </c>
      <c r="C35" s="2">
        <v>-0.42385152033697576</v>
      </c>
      <c r="D35" s="2">
        <v>0.9086906268919589</v>
      </c>
      <c r="E35" s="2">
        <v>0.65278574433100067</v>
      </c>
      <c r="F35" s="2">
        <v>-0.52867715078630972</v>
      </c>
      <c r="G35" s="2">
        <v>0.86246524559777582</v>
      </c>
      <c r="H35" s="2">
        <v>0.54619191641462683</v>
      </c>
      <c r="I35" s="2">
        <v>-0.54205164652925697</v>
      </c>
      <c r="J35" s="2">
        <v>0.21464258262874825</v>
      </c>
      <c r="K35" s="2">
        <v>3.8158160857548126E-2</v>
      </c>
      <c r="L35" s="2">
        <v>-0.43271724500180636</v>
      </c>
      <c r="M35" s="2">
        <v>0.98399999999999999</v>
      </c>
    </row>
    <row r="36" spans="1:13" x14ac:dyDescent="0.25">
      <c r="A36" s="2">
        <v>0.82903343023255804</v>
      </c>
      <c r="B36" s="2">
        <v>0.54182414604578133</v>
      </c>
      <c r="C36" s="2">
        <v>-0.40289497153049247</v>
      </c>
      <c r="D36" s="2">
        <v>0.880406973284941</v>
      </c>
      <c r="E36" s="2">
        <v>0.61918206017584831</v>
      </c>
      <c r="F36" s="2">
        <v>-0.49961389961389996</v>
      </c>
      <c r="G36" s="2">
        <v>0.85244816938685519</v>
      </c>
      <c r="H36" s="2">
        <v>0.55933057405074704</v>
      </c>
      <c r="I36" s="2">
        <v>-0.52405403753285584</v>
      </c>
      <c r="J36" s="2">
        <v>0.24742618642757977</v>
      </c>
      <c r="K36" s="2">
        <v>5.7872869434355677E-2</v>
      </c>
      <c r="L36" s="2">
        <v>-0.42446861924686169</v>
      </c>
      <c r="M36" s="2">
        <v>0.95896000000000003</v>
      </c>
    </row>
    <row r="37" spans="1:13" x14ac:dyDescent="0.25">
      <c r="A37" s="2">
        <v>0.8387835867527601</v>
      </c>
      <c r="B37" s="2">
        <v>0.55093528411460757</v>
      </c>
      <c r="C37" s="2">
        <v>-0.42885073623755071</v>
      </c>
      <c r="D37" s="2">
        <v>0.85569579112724092</v>
      </c>
      <c r="E37" s="2">
        <v>0.58282341084155198</v>
      </c>
      <c r="F37" s="2">
        <v>-0.48089150659259672</v>
      </c>
      <c r="G37" s="2">
        <v>0.69856368666388757</v>
      </c>
      <c r="H37" s="2">
        <v>0.37108478001286044</v>
      </c>
      <c r="I37" s="2">
        <v>-0.48668367044308536</v>
      </c>
      <c r="J37" s="2">
        <v>0.22294582236386321</v>
      </c>
      <c r="K37" s="2">
        <v>4.0108520310894152E-2</v>
      </c>
      <c r="L37" s="2">
        <v>-0.48799476611056547</v>
      </c>
      <c r="M37" s="2">
        <v>0.73716000000000004</v>
      </c>
    </row>
    <row r="38" spans="1:13" x14ac:dyDescent="0.25">
      <c r="A38" s="2">
        <v>0.87890655192847755</v>
      </c>
      <c r="B38" s="2">
        <v>0.6179503983995035</v>
      </c>
      <c r="C38" s="2">
        <v>-0.42528907124207221</v>
      </c>
      <c r="D38" s="2">
        <v>0.91304584855258153</v>
      </c>
      <c r="E38" s="2">
        <v>0.66268098259313457</v>
      </c>
      <c r="F38" s="2">
        <v>-0.51737991266375538</v>
      </c>
      <c r="G38" s="2">
        <v>0.83647080050520262</v>
      </c>
      <c r="H38" s="2">
        <v>0.51508722300801435</v>
      </c>
      <c r="I38" s="2">
        <v>-0.47214947979333471</v>
      </c>
      <c r="J38" s="2">
        <v>0.20941704035874437</v>
      </c>
      <c r="K38" s="2">
        <v>3.3736339158439335E-2</v>
      </c>
      <c r="L38" s="2">
        <v>-0.45328861465987519</v>
      </c>
      <c r="M38" s="2">
        <v>0.99905333279999997</v>
      </c>
    </row>
    <row r="39" spans="1:13" x14ac:dyDescent="0.25">
      <c r="A39" s="2">
        <v>0.90297614687858574</v>
      </c>
      <c r="B39" s="2">
        <v>0.64705882352941169</v>
      </c>
      <c r="C39" s="2">
        <v>-0.48268955650930029</v>
      </c>
      <c r="D39" s="2">
        <v>0.93299809098104958</v>
      </c>
      <c r="E39" s="2">
        <v>0.70354604538025922</v>
      </c>
      <c r="F39" s="2">
        <v>-0.57508650519031146</v>
      </c>
      <c r="G39" s="2">
        <v>0.9405620918230071</v>
      </c>
      <c r="H39" s="2">
        <v>0.66856683475845957</v>
      </c>
      <c r="I39" s="2">
        <v>-0.59804849632272528</v>
      </c>
      <c r="J39" s="2">
        <v>0.2561196136373653</v>
      </c>
      <c r="K39" s="2">
        <v>5.0711077844311572E-2</v>
      </c>
      <c r="L39" s="2">
        <v>-0.44912886059339668</v>
      </c>
      <c r="M39" s="2">
        <v>1.3138266672000001</v>
      </c>
    </row>
    <row r="40" spans="1:13" x14ac:dyDescent="0.25">
      <c r="A40" s="2">
        <v>0.89731995427410105</v>
      </c>
      <c r="B40" s="2">
        <v>0.63957142857142779</v>
      </c>
      <c r="C40" s="2">
        <v>-0.49289134438305793</v>
      </c>
      <c r="D40" s="2">
        <v>0.9291951735290459</v>
      </c>
      <c r="E40" s="2">
        <v>0.69238046434624878</v>
      </c>
      <c r="F40" s="2">
        <v>-0.57194755962723187</v>
      </c>
      <c r="G40" s="2">
        <v>0.94552748258146235</v>
      </c>
      <c r="H40" s="2">
        <v>0.69524016203703731</v>
      </c>
      <c r="I40" s="2">
        <v>-0.61824374352139777</v>
      </c>
      <c r="J40" s="2">
        <v>0.34426702023404587</v>
      </c>
      <c r="K40" s="2">
        <v>9.4188743743132811E-2</v>
      </c>
      <c r="L40" s="2">
        <v>-0.43972298796476794</v>
      </c>
      <c r="M40" s="2">
        <v>1.5236399999999999</v>
      </c>
    </row>
    <row r="41" spans="1:13" x14ac:dyDescent="0.25">
      <c r="A41" s="2">
        <v>0.56572666842367214</v>
      </c>
      <c r="B41" s="2">
        <v>0.33379089453214428</v>
      </c>
      <c r="C41" s="2">
        <v>-0.39285588100201352</v>
      </c>
      <c r="D41" s="2">
        <v>0.82578545900677425</v>
      </c>
      <c r="E41" s="2">
        <v>0.56942248674788454</v>
      </c>
      <c r="F41" s="2">
        <v>-0.46863389155134316</v>
      </c>
      <c r="G41" s="2">
        <v>0.86125080593165682</v>
      </c>
      <c r="H41" s="2">
        <v>0.58792343706967831</v>
      </c>
      <c r="I41" s="2">
        <v>-0.51646039603960292</v>
      </c>
      <c r="J41" s="2">
        <v>0.35960466294982218</v>
      </c>
      <c r="K41" s="2">
        <v>0.1211282456834044</v>
      </c>
      <c r="L41" s="2">
        <v>-0.3856299613270916</v>
      </c>
      <c r="M41" s="2">
        <v>1.0541333328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A2" sqref="A2:K15"/>
    </sheetView>
  </sheetViews>
  <sheetFormatPr defaultRowHeight="15" x14ac:dyDescent="0.25"/>
  <cols>
    <col min="1" max="1" width="13.42578125" bestFit="1" customWidth="1"/>
  </cols>
  <sheetData>
    <row r="2" spans="1:11" x14ac:dyDescent="0.25">
      <c r="A2" s="20"/>
      <c r="B2" s="20" t="s">
        <v>113</v>
      </c>
      <c r="C2" s="20" t="s">
        <v>114</v>
      </c>
      <c r="D2" s="20" t="s">
        <v>115</v>
      </c>
      <c r="E2" s="20" t="s">
        <v>116</v>
      </c>
      <c r="F2" s="20" t="s">
        <v>117</v>
      </c>
      <c r="G2" s="20" t="s">
        <v>118</v>
      </c>
      <c r="H2" s="20" t="s">
        <v>119</v>
      </c>
      <c r="I2" s="20" t="s">
        <v>120</v>
      </c>
      <c r="J2" s="20" t="s">
        <v>111</v>
      </c>
      <c r="K2" s="20" t="s">
        <v>112</v>
      </c>
    </row>
    <row r="3" spans="1:11" x14ac:dyDescent="0.25">
      <c r="A3" s="20" t="s">
        <v>90</v>
      </c>
      <c r="B3" s="20">
        <v>40</v>
      </c>
      <c r="C3" s="20">
        <v>0.77</v>
      </c>
      <c r="D3" s="20">
        <v>0.13</v>
      </c>
      <c r="E3" s="20">
        <v>0.82</v>
      </c>
      <c r="F3" s="20">
        <v>0.45</v>
      </c>
      <c r="G3" s="20">
        <v>0.9</v>
      </c>
      <c r="H3" s="20">
        <v>0.46</v>
      </c>
      <c r="I3" s="20">
        <v>-0.83</v>
      </c>
      <c r="J3" s="20">
        <v>-0.59</v>
      </c>
      <c r="K3" s="20">
        <v>0.02</v>
      </c>
    </row>
    <row r="4" spans="1:11" x14ac:dyDescent="0.25">
      <c r="A4" s="20" t="s">
        <v>91</v>
      </c>
      <c r="B4" s="20">
        <v>40</v>
      </c>
      <c r="C4" s="20">
        <v>0.49</v>
      </c>
      <c r="D4" s="20">
        <v>0.13</v>
      </c>
      <c r="E4" s="20">
        <v>0.53</v>
      </c>
      <c r="F4" s="20">
        <v>0.21</v>
      </c>
      <c r="G4" s="20">
        <v>0.65</v>
      </c>
      <c r="H4" s="20">
        <v>0.44</v>
      </c>
      <c r="I4" s="20">
        <v>-0.57999999999999996</v>
      </c>
      <c r="J4" s="20">
        <v>-0.98</v>
      </c>
      <c r="K4" s="20">
        <v>0.02</v>
      </c>
    </row>
    <row r="5" spans="1:11" x14ac:dyDescent="0.25">
      <c r="A5" s="20" t="s">
        <v>92</v>
      </c>
      <c r="B5" s="20">
        <v>40</v>
      </c>
      <c r="C5" s="20">
        <v>-0.4</v>
      </c>
      <c r="D5" s="20">
        <v>0.04</v>
      </c>
      <c r="E5" s="20">
        <v>-0.41</v>
      </c>
      <c r="F5" s="20">
        <v>-0.49</v>
      </c>
      <c r="G5" s="20">
        <v>-0.32</v>
      </c>
      <c r="H5" s="20">
        <v>0.17</v>
      </c>
      <c r="I5" s="20">
        <v>-0.02</v>
      </c>
      <c r="J5" s="20">
        <v>-0.8</v>
      </c>
      <c r="K5" s="20">
        <v>0.01</v>
      </c>
    </row>
    <row r="6" spans="1:11" x14ac:dyDescent="0.25">
      <c r="A6" s="20" t="s">
        <v>93</v>
      </c>
      <c r="B6" s="20">
        <v>40</v>
      </c>
      <c r="C6" s="20">
        <v>0.85</v>
      </c>
      <c r="D6" s="20">
        <v>0.09</v>
      </c>
      <c r="E6" s="20">
        <v>0.88</v>
      </c>
      <c r="F6" s="20">
        <v>0.55000000000000004</v>
      </c>
      <c r="G6" s="20">
        <v>0.94</v>
      </c>
      <c r="H6" s="20">
        <v>0.39</v>
      </c>
      <c r="I6" s="20">
        <v>-1.44</v>
      </c>
      <c r="J6" s="20">
        <v>1.9</v>
      </c>
      <c r="K6" s="20">
        <v>0.01</v>
      </c>
    </row>
    <row r="7" spans="1:11" x14ac:dyDescent="0.25">
      <c r="A7" s="20" t="s">
        <v>94</v>
      </c>
      <c r="B7" s="20">
        <v>40</v>
      </c>
      <c r="C7" s="20">
        <v>0.59</v>
      </c>
      <c r="D7" s="20">
        <v>0.11</v>
      </c>
      <c r="E7" s="20">
        <v>0.62</v>
      </c>
      <c r="F7" s="20">
        <v>0.28000000000000003</v>
      </c>
      <c r="G7" s="20">
        <v>0.71</v>
      </c>
      <c r="H7" s="20">
        <v>0.43</v>
      </c>
      <c r="I7" s="20">
        <v>-1.1000000000000001</v>
      </c>
      <c r="J7" s="20">
        <v>0.56000000000000005</v>
      </c>
      <c r="K7" s="20">
        <v>0.02</v>
      </c>
    </row>
    <row r="8" spans="1:11" x14ac:dyDescent="0.25">
      <c r="A8" s="20" t="s">
        <v>95</v>
      </c>
      <c r="B8" s="20">
        <v>40</v>
      </c>
      <c r="C8" s="20">
        <v>-0.48</v>
      </c>
      <c r="D8" s="20">
        <v>7.0000000000000007E-2</v>
      </c>
      <c r="E8" s="20">
        <v>-0.49</v>
      </c>
      <c r="F8" s="20">
        <v>-0.57999999999999996</v>
      </c>
      <c r="G8" s="20">
        <v>-0.33</v>
      </c>
      <c r="H8" s="20">
        <v>0.24</v>
      </c>
      <c r="I8" s="20">
        <v>0.52</v>
      </c>
      <c r="J8" s="20">
        <v>-0.67</v>
      </c>
      <c r="K8" s="20">
        <v>0.01</v>
      </c>
    </row>
    <row r="9" spans="1:11" x14ac:dyDescent="0.25">
      <c r="A9" s="20" t="s">
        <v>96</v>
      </c>
      <c r="B9" s="20">
        <v>40</v>
      </c>
      <c r="C9" s="20">
        <v>0.76</v>
      </c>
      <c r="D9" s="20">
        <v>0.13</v>
      </c>
      <c r="E9" s="20">
        <v>0.79</v>
      </c>
      <c r="F9" s="20">
        <v>0.47</v>
      </c>
      <c r="G9" s="20">
        <v>0.95</v>
      </c>
      <c r="H9" s="20">
        <v>0.48</v>
      </c>
      <c r="I9" s="20">
        <v>-0.85</v>
      </c>
      <c r="J9" s="20">
        <v>-0.2</v>
      </c>
      <c r="K9" s="20">
        <v>0.02</v>
      </c>
    </row>
    <row r="10" spans="1:11" x14ac:dyDescent="0.25">
      <c r="A10" s="20" t="s">
        <v>97</v>
      </c>
      <c r="B10" s="20">
        <v>40</v>
      </c>
      <c r="C10" s="20">
        <v>0.45</v>
      </c>
      <c r="D10" s="20">
        <v>0.13</v>
      </c>
      <c r="E10" s="20">
        <v>0.47</v>
      </c>
      <c r="F10" s="20">
        <v>0.18</v>
      </c>
      <c r="G10" s="20">
        <v>0.7</v>
      </c>
      <c r="H10" s="20">
        <v>0.51</v>
      </c>
      <c r="I10" s="20">
        <v>-0.39</v>
      </c>
      <c r="J10" s="20">
        <v>-0.55000000000000004</v>
      </c>
      <c r="K10" s="20">
        <v>0.02</v>
      </c>
    </row>
    <row r="11" spans="1:11" x14ac:dyDescent="0.25">
      <c r="A11" s="20" t="s">
        <v>98</v>
      </c>
      <c r="B11" s="20">
        <v>40</v>
      </c>
      <c r="C11" s="20">
        <v>-0.48</v>
      </c>
      <c r="D11" s="20">
        <v>0.06</v>
      </c>
      <c r="E11" s="20">
        <v>-0.48</v>
      </c>
      <c r="F11" s="20">
        <v>-0.62</v>
      </c>
      <c r="G11" s="20">
        <v>-0.38</v>
      </c>
      <c r="H11" s="20">
        <v>0.24</v>
      </c>
      <c r="I11" s="20">
        <v>-0.28999999999999998</v>
      </c>
      <c r="J11" s="20">
        <v>-0.46</v>
      </c>
      <c r="K11" s="20">
        <v>0.01</v>
      </c>
    </row>
    <row r="12" spans="1:11" x14ac:dyDescent="0.25">
      <c r="A12" s="20" t="s">
        <v>99</v>
      </c>
      <c r="B12" s="20">
        <v>40</v>
      </c>
      <c r="C12" s="20">
        <v>0.23</v>
      </c>
      <c r="D12" s="20">
        <v>0.04</v>
      </c>
      <c r="E12" s="20">
        <v>0.22</v>
      </c>
      <c r="F12" s="20">
        <v>0.17</v>
      </c>
      <c r="G12" s="20">
        <v>0.36</v>
      </c>
      <c r="H12" s="20">
        <v>0.19</v>
      </c>
      <c r="I12" s="20">
        <v>1.88</v>
      </c>
      <c r="J12" s="20">
        <v>4.26</v>
      </c>
      <c r="K12" s="20">
        <v>0.01</v>
      </c>
    </row>
    <row r="13" spans="1:11" x14ac:dyDescent="0.25">
      <c r="A13" s="20" t="s">
        <v>100</v>
      </c>
      <c r="B13" s="20">
        <v>40</v>
      </c>
      <c r="C13" s="20">
        <v>0.05</v>
      </c>
      <c r="D13" s="20">
        <v>0.02</v>
      </c>
      <c r="E13" s="20">
        <v>0.04</v>
      </c>
      <c r="F13" s="20">
        <v>0.02</v>
      </c>
      <c r="G13" s="20">
        <v>0.12</v>
      </c>
      <c r="H13" s="20">
        <v>0.1</v>
      </c>
      <c r="I13" s="20">
        <v>1.84</v>
      </c>
      <c r="J13" s="20">
        <v>3.33</v>
      </c>
      <c r="K13" s="20">
        <v>0</v>
      </c>
    </row>
    <row r="14" spans="1:11" x14ac:dyDescent="0.25">
      <c r="A14" s="20" t="s">
        <v>101</v>
      </c>
      <c r="B14" s="20">
        <v>40</v>
      </c>
      <c r="C14" s="20">
        <v>-0.45</v>
      </c>
      <c r="D14" s="20">
        <v>0.04</v>
      </c>
      <c r="E14" s="20">
        <v>-0.45</v>
      </c>
      <c r="F14" s="20">
        <v>-0.56000000000000005</v>
      </c>
      <c r="G14" s="20">
        <v>-0.35</v>
      </c>
      <c r="H14" s="20">
        <v>0.21</v>
      </c>
      <c r="I14" s="20">
        <v>-0.14000000000000001</v>
      </c>
      <c r="J14" s="20">
        <v>0.22</v>
      </c>
      <c r="K14" s="20">
        <v>0.01</v>
      </c>
    </row>
    <row r="15" spans="1:11" x14ac:dyDescent="0.25">
      <c r="A15" s="20" t="s">
        <v>52</v>
      </c>
      <c r="B15" s="20">
        <v>40</v>
      </c>
      <c r="C15" s="20">
        <v>0.92</v>
      </c>
      <c r="D15" s="20">
        <v>0.28999999999999998</v>
      </c>
      <c r="E15" s="20">
        <v>0.98</v>
      </c>
      <c r="F15" s="20">
        <v>0.12</v>
      </c>
      <c r="G15" s="20">
        <v>1.52</v>
      </c>
      <c r="H15" s="20">
        <v>1.4</v>
      </c>
      <c r="I15" s="20">
        <v>-0.47</v>
      </c>
      <c r="J15" s="20">
        <v>0.03</v>
      </c>
      <c r="K15" s="20">
        <v>0.05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03.04.2020_EVP</vt:lpstr>
      <vt:lpstr>23.04.2020_VP</vt:lpstr>
      <vt:lpstr>23.05.2020_RP</vt:lpstr>
      <vt:lpstr>22.06.2020_MP</vt:lpstr>
      <vt:lpstr>Composite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2022-02-04T10:02:40Z</dcterms:created>
  <dcterms:modified xsi:type="dcterms:W3CDTF">2022-02-23T18:31:47Z</dcterms:modified>
</cp:coreProperties>
</file>