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kamal\"/>
    </mc:Choice>
  </mc:AlternateContent>
  <xr:revisionPtr revIDLastSave="0" documentId="8_{28AF59B0-37D5-40A9-9530-4B790A2DC31D}" xr6:coauthVersionLast="45" xr6:coauthVersionMax="45" xr10:uidLastSave="{00000000-0000-0000-0000-000000000000}"/>
  <bookViews>
    <workbookView xWindow="-120" yWindow="-120" windowWidth="20730" windowHeight="11160" activeTab="1" xr2:uid="{0AE6C701-6037-4B40-8224-8822A2DCE080}"/>
  </bookViews>
  <sheets>
    <sheet name="soal" sheetId="1" r:id="rId1"/>
    <sheet name="hasil" sheetId="3" r:id="rId2"/>
    <sheet name="kunci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79" i="3" l="1"/>
  <c r="A1" i="3"/>
  <c r="A2" i="3"/>
  <c r="A3" i="3"/>
  <c r="A4" i="3"/>
  <c r="A5" i="3"/>
  <c r="A6" i="3"/>
  <c r="A8" i="3"/>
  <c r="A9" i="3"/>
  <c r="A10" i="3"/>
  <c r="A11" i="3"/>
  <c r="A12" i="3"/>
  <c r="A13" i="3"/>
  <c r="A15" i="3"/>
  <c r="A16" i="3"/>
  <c r="A17" i="3"/>
  <c r="A18" i="3"/>
  <c r="A19" i="3"/>
  <c r="A20" i="3"/>
  <c r="A22" i="3"/>
  <c r="A23" i="3"/>
  <c r="A24" i="3"/>
  <c r="A25" i="3"/>
  <c r="A26" i="3"/>
  <c r="A27" i="3"/>
  <c r="A29" i="3"/>
  <c r="A30" i="3"/>
  <c r="A31" i="3"/>
  <c r="A32" i="3"/>
  <c r="A33" i="3"/>
  <c r="A34" i="3"/>
  <c r="A36" i="3"/>
  <c r="A37" i="3"/>
  <c r="A38" i="3"/>
  <c r="A39" i="3"/>
  <c r="A40" i="3"/>
  <c r="A41" i="3"/>
  <c r="A43" i="3"/>
  <c r="A44" i="3"/>
  <c r="A45" i="3"/>
  <c r="A46" i="3"/>
  <c r="A47" i="3"/>
  <c r="A48" i="3"/>
  <c r="A50" i="3"/>
  <c r="A51" i="3"/>
  <c r="A52" i="3"/>
  <c r="A53" i="3"/>
  <c r="A54" i="3"/>
  <c r="A55" i="3"/>
  <c r="A57" i="3"/>
  <c r="A58" i="3"/>
  <c r="A59" i="3"/>
  <c r="A60" i="3"/>
  <c r="A61" i="3"/>
  <c r="A62" i="3"/>
  <c r="A64" i="3"/>
  <c r="A65" i="3"/>
  <c r="A66" i="3"/>
  <c r="A67" i="3"/>
  <c r="A68" i="3"/>
  <c r="A69" i="3"/>
  <c r="A71" i="3"/>
  <c r="A72" i="3"/>
  <c r="A73" i="3"/>
  <c r="A74" i="3"/>
  <c r="A75" i="3"/>
  <c r="A76" i="3"/>
  <c r="A78" i="3"/>
  <c r="A79" i="3"/>
  <c r="A80" i="3"/>
  <c r="A81" i="3"/>
  <c r="A82" i="3"/>
  <c r="A83" i="3"/>
  <c r="A85" i="3"/>
  <c r="A86" i="3"/>
  <c r="A87" i="3"/>
  <c r="A88" i="3"/>
  <c r="A89" i="3"/>
  <c r="A90" i="3"/>
  <c r="A92" i="3"/>
  <c r="A93" i="3"/>
  <c r="A94" i="3"/>
  <c r="A95" i="3"/>
  <c r="A96" i="3"/>
  <c r="A97" i="3"/>
  <c r="A99" i="3"/>
  <c r="A100" i="3"/>
  <c r="A101" i="3"/>
  <c r="A102" i="3"/>
  <c r="A103" i="3"/>
  <c r="A104" i="3"/>
  <c r="A106" i="3"/>
  <c r="A107" i="3"/>
  <c r="A108" i="3"/>
  <c r="A109" i="3"/>
  <c r="A110" i="3"/>
  <c r="A111" i="3"/>
  <c r="A113" i="3"/>
  <c r="A114" i="3"/>
  <c r="A115" i="3"/>
  <c r="A116" i="3"/>
  <c r="A117" i="3"/>
  <c r="A118" i="3"/>
  <c r="A120" i="3"/>
  <c r="A121" i="3"/>
  <c r="A122" i="3"/>
  <c r="A123" i="3"/>
  <c r="A124" i="3"/>
  <c r="A125" i="3"/>
  <c r="A127" i="3"/>
  <c r="A128" i="3"/>
  <c r="A129" i="3"/>
  <c r="A130" i="3"/>
  <c r="A131" i="3"/>
  <c r="A132" i="3"/>
  <c r="A134" i="3"/>
  <c r="A135" i="3"/>
  <c r="A136" i="3"/>
  <c r="A137" i="3"/>
  <c r="A138" i="3"/>
  <c r="A139" i="3"/>
  <c r="A141" i="3"/>
  <c r="A142" i="3"/>
  <c r="A143" i="3"/>
  <c r="A144" i="3"/>
  <c r="A145" i="3"/>
  <c r="A146" i="3"/>
  <c r="A148" i="3"/>
  <c r="A149" i="3"/>
  <c r="A150" i="3"/>
  <c r="A151" i="3"/>
  <c r="A152" i="3"/>
  <c r="A153" i="3"/>
  <c r="A155" i="3"/>
  <c r="A156" i="3"/>
  <c r="A157" i="3"/>
  <c r="A158" i="3"/>
  <c r="A159" i="3"/>
  <c r="A160" i="3"/>
  <c r="A162" i="3"/>
  <c r="A163" i="3"/>
  <c r="A164" i="3"/>
  <c r="A165" i="3"/>
  <c r="A166" i="3"/>
  <c r="A167" i="3"/>
  <c r="A169" i="3"/>
  <c r="A170" i="3"/>
  <c r="A171" i="3"/>
  <c r="A172" i="3"/>
  <c r="A173" i="3"/>
  <c r="A174" i="3"/>
  <c r="A176" i="3"/>
  <c r="A177" i="3"/>
  <c r="A178" i="3"/>
  <c r="A179" i="3"/>
  <c r="A180" i="3"/>
  <c r="A181" i="3"/>
  <c r="A183" i="3"/>
  <c r="A184" i="3"/>
  <c r="A185" i="3"/>
  <c r="A186" i="3"/>
  <c r="A187" i="3"/>
  <c r="A188" i="3"/>
  <c r="A190" i="3"/>
  <c r="A191" i="3"/>
  <c r="A192" i="3"/>
  <c r="A193" i="3"/>
  <c r="A194" i="3"/>
  <c r="A195" i="3"/>
  <c r="A197" i="3"/>
  <c r="A198" i="3"/>
  <c r="A199" i="3"/>
  <c r="A200" i="3"/>
  <c r="A201" i="3"/>
  <c r="A202" i="3"/>
  <c r="A204" i="3"/>
  <c r="A205" i="3"/>
  <c r="A206" i="3"/>
  <c r="A207" i="3"/>
  <c r="A208" i="3"/>
  <c r="A209" i="3"/>
  <c r="A211" i="3"/>
  <c r="A212" i="3"/>
  <c r="A213" i="3"/>
  <c r="A214" i="3"/>
  <c r="A215" i="3"/>
  <c r="A216" i="3"/>
  <c r="A218" i="3"/>
  <c r="A219" i="3"/>
  <c r="A220" i="3"/>
  <c r="A221" i="3"/>
  <c r="A222" i="3"/>
  <c r="A223" i="3"/>
  <c r="A225" i="3"/>
  <c r="A226" i="3"/>
  <c r="A227" i="3"/>
  <c r="A228" i="3"/>
  <c r="A229" i="3"/>
  <c r="A230" i="3"/>
  <c r="A232" i="3"/>
  <c r="A233" i="3"/>
  <c r="A234" i="3"/>
  <c r="A235" i="3"/>
  <c r="A236" i="3"/>
  <c r="A237" i="3"/>
  <c r="A239" i="3"/>
  <c r="A240" i="3"/>
  <c r="A241" i="3"/>
  <c r="A242" i="3"/>
  <c r="A243" i="3"/>
  <c r="A244" i="3"/>
  <c r="A246" i="3"/>
  <c r="A247" i="3"/>
  <c r="A248" i="3"/>
  <c r="A249" i="3"/>
  <c r="A250" i="3"/>
  <c r="A251" i="3"/>
  <c r="A253" i="3"/>
  <c r="A254" i="3"/>
  <c r="A255" i="3"/>
  <c r="A256" i="3"/>
  <c r="A257" i="3"/>
  <c r="A258" i="3"/>
  <c r="A260" i="3"/>
  <c r="A261" i="3"/>
  <c r="A262" i="3"/>
  <c r="A263" i="3"/>
  <c r="A264" i="3"/>
  <c r="A265" i="3"/>
  <c r="A267" i="3"/>
  <c r="A268" i="3"/>
  <c r="A269" i="3"/>
  <c r="A270" i="3"/>
  <c r="A271" i="3"/>
  <c r="A272" i="3"/>
  <c r="A274" i="3"/>
  <c r="A275" i="3"/>
  <c r="A276" i="3"/>
  <c r="A277" i="3"/>
  <c r="A278" i="3"/>
</calcChain>
</file>

<file path=xl/sharedStrings.xml><?xml version="1.0" encoding="utf-8"?>
<sst xmlns="http://schemas.openxmlformats.org/spreadsheetml/2006/main" count="182" uniqueCount="137">
  <si>
    <t>Jika kita memperhatikan statistika maka secara garis besar urutan fungsi-fungsinya adalah....</t>
  </si>
  <si>
    <t>Pengumpulan data, penarikan kesimpulan, pengolahan dan penganalisaan data, pembuatan keputusan</t>
  </si>
  <si>
    <t>Pengolahan dan penganalisaan data, pengumpulan data, penarikan kesimpulan, pembuatan keputusan</t>
  </si>
  <si>
    <t>Pengumpulan data, pengolahan dan penganalisaan data, pembuatan keputusan, penarikan kesimpulan</t>
  </si>
  <si>
    <t>Pengumpulan data, pengolahan dan penganalisaan data, penarikan kesimpulan, pembuatan keputusan</t>
  </si>
  <si>
    <t>Pernyataan berikut yang termasuk data kualitatif adalah....</t>
  </si>
  <si>
    <t>Banyak halaman buku yang sudah dibaca Sandy pada hari ini.</t>
  </si>
  <si>
    <t>Kecepatan kendaraan tiap jam.</t>
  </si>
  <si>
    <t>Jumlah kecelakaan lalu lintas pada tahun 2019 menurun.</t>
  </si>
  <si>
    <t>Keliling tanah Pak Ali 2.560 m.</t>
  </si>
  <si>
    <t>Seorang petugas dari kantor kecamatan sedang mengumpulkan data tentang penghasilan setiap bulan dari setiap kepala keluarga yang ada di suatu perumahan. Setelah dihitung ternyata rata-rata penghasilan setiap keluarga adalah Rp350.000,00/bulan. Nilai Rp350.000,00 per bulan ini dinamakan....</t>
  </si>
  <si>
    <t>Parameter</t>
  </si>
  <si>
    <t>Data statistik</t>
  </si>
  <si>
    <t>Statistik</t>
  </si>
  <si>
    <t xml:space="preserve">Sampel </t>
  </si>
  <si>
    <t>10,5500 dibulatkan hingga persepuluhan menjadi....</t>
  </si>
  <si>
    <t>951,065 dibulatkan hingga perseratusan menjadi....</t>
  </si>
  <si>
    <t>Jika X_1=-2,X_2=1,Y_1=2 dan Y_2=4 maka ∑_(i=1)^2▒〖〖X_i〗^3 〖Y_i〗^2 〗 sama dengan....</t>
  </si>
  <si>
    <t>Jika X_1=-2,〖 X〗_2=-1,X_3=2,〖 Y〗_1=2,Y_2=-2 dan Y_3=5 maka [∑_(i=1)^3▒〖X_i〗^2 ]^2 [∑_(i=1)^3▒Y_i ]^2 sama dengan....</t>
  </si>
  <si>
    <t>∑_(x=0)^3▒(X-2i)^2  sama dengan....</t>
  </si>
  <si>
    <t>4X^2-24X+14</t>
  </si>
  <si>
    <t>12i^2-24i+14</t>
  </si>
  <si>
    <t>16i^2-24i+14</t>
  </si>
  <si>
    <t>16i^2-24i-14</t>
  </si>
  <si>
    <t>Dalam tabel distribusi frekuensi, ujung bawah kelas interval pertamanya ditentukan oleh....</t>
  </si>
  <si>
    <t>selalu nilai data yang terkecil</t>
  </si>
  <si>
    <t>selalu nilai data yang lebih kecil dari nilai data yang terkecil</t>
  </si>
  <si>
    <t>bisa nilai data yang terkecil dan bisa juga nilai data yang lebih kecil dari nilai data yang terkecil</t>
  </si>
  <si>
    <t>tidak ada pembatasan</t>
  </si>
  <si>
    <t>Tabel berikut memperlihatkan daftar tinggi badan mahasiswa jurusan pendidikan matematika FKIP.</t>
  </si>
  <si>
    <t>batas bawah kelas interval pertama adalah 160,1</t>
  </si>
  <si>
    <t>panjang kelas untuk kelas interval pertama adalah 1,1</t>
  </si>
  <si>
    <t>titik tengah untuk kelas interval pertama adalah 160,6</t>
  </si>
  <si>
    <t>batas atas kelas interval pertama adalah 161,25</t>
  </si>
  <si>
    <t>Dari soal nomor 10, panjang kelas untuk kelas interval kelima adalah....</t>
  </si>
  <si>
    <t>Dari soal nomor 10 maka....</t>
  </si>
  <si>
    <t>titik tengah kelas interval kedua adalah 160,85</t>
  </si>
  <si>
    <t>titik tengah kelas interval ketiga adalah 163,5</t>
  </si>
  <si>
    <t>titik tengah kelas interval keempat adalah 165,0</t>
  </si>
  <si>
    <t>titik tengah kelas interval ketujuh adalah 170,25</t>
  </si>
  <si>
    <t>Dari soal nomor 10, banyak kelas yang digunakan berdasarkan aturan Sturges adalah....</t>
  </si>
  <si>
    <t>5 buah atau 6 buah</t>
  </si>
  <si>
    <t>6 buah atau 7 buah</t>
  </si>
  <si>
    <t>7 buah atau 8 buah</t>
  </si>
  <si>
    <t>tidak bisa ditentukan</t>
  </si>
  <si>
    <t>Berikut adalah tabel tinggi badan sejumlah pemuda Desa “A”   Banyaknya persentase dari warga yang mempunyai tinggi badan terletak pada kelas interval keempat adalah....</t>
  </si>
  <si>
    <t>Dari soal nomor 14, banyak warga yang mempunyai tinggi badan kurang dari 166,3 cm adalah....</t>
  </si>
  <si>
    <t>Dari soal nomor 14, banyak warga yang mempunyai tinggi badan paling kecil 164,2 cm adalah....</t>
  </si>
  <si>
    <t>Dari soal nomor 14, besarnya persentase dari warga yang mempunyai tinggi badan kurang dari 168,4 cm adalah....</t>
  </si>
  <si>
    <t>Untuk menggambarkan diagram batang, sebaiknya data yang digunakan adalah data....</t>
  </si>
  <si>
    <t>diskrit</t>
  </si>
  <si>
    <t>kontinu</t>
  </si>
  <si>
    <t>kualitatif</t>
  </si>
  <si>
    <t>kuantitatif</t>
  </si>
  <si>
    <t>Untuk menggambarkan diagram lingkaran, sebaiknya data yang digunakan adalah data....</t>
  </si>
  <si>
    <t>Hal-hal yang perlu diperhatikan dalam menggambarkan diagram lingkaran di bawah ini semuanya benar, kecuali....</t>
  </si>
  <si>
    <t>memasukkan kategori yang pertama ke dalam lingkaran dari titik yang tertinggi</t>
  </si>
  <si>
    <t>memasukkan semua kategori ke dalam lingkaran menggunakan busur derajat</t>
  </si>
  <si>
    <t>untuk memasukkan kategori lainnya harus searah jarum jam</t>
  </si>
  <si>
    <t>untuk setiap kategori hendaknya diberi warna atau corak yang sama dalam lingkarannya</t>
  </si>
  <si>
    <t>Misalkan nilai dari kategori B adalah 22 dan jumlah nilai dari seluruh kategori adalah 72 maka besarnya persentase dan besarnya derajat dari B itu masing-masing adalah....</t>
  </si>
  <si>
    <t>30,6% dan 110,2o</t>
  </si>
  <si>
    <t>30,7% dan 110,5o</t>
  </si>
  <si>
    <t>30,5% dan 110,1o</t>
  </si>
  <si>
    <t>30,7% dan 110,6o</t>
  </si>
  <si>
    <t>Hal-hal yang perlu diperhatikan dalam menggambarkan poligon frekuensi di bawah ini semuanya benar, kecuali....</t>
  </si>
  <si>
    <t>sumbu tegaknya berupa frekuensi</t>
  </si>
  <si>
    <t>batang-batangnya saling berimpitan</t>
  </si>
  <si>
    <t>sumbu datarnya berupa ujung-ujung kelas interval</t>
  </si>
  <si>
    <t>sumbu datarnya bisa juga titik tengah</t>
  </si>
  <si>
    <t xml:space="preserve">Hal-hal yang perlu diperhatikan dalam menggambarkan ozaiv positif di bawah ini semuanya benar, kecuali.... </t>
  </si>
  <si>
    <t>sumbu tegaknya berupa frekuensi kumulatif</t>
  </si>
  <si>
    <t>grafiknya berjalan dari bawah ke kanan atas</t>
  </si>
  <si>
    <t>grafiknya berupa kumpulan titik-titik</t>
  </si>
  <si>
    <t>Hal-hal yang perlu diperhatikan dalam menggambarkan ozaiv negatif di bawah ini semuanya benar, kecuali....</t>
  </si>
  <si>
    <t>grafiknya berjalan dari kiri bawah ke kanan atas</t>
  </si>
  <si>
    <t>sumbu datarnya berupa ujung-ujung bawah kelas interval</t>
  </si>
  <si>
    <t>Misalkan anda akan menggambarkan grafik dari yang sudah disusun dalam tabel distribusi frekuensi relatif. Hal-hal yang perlu diperhatikan dalam menggambarkan grafik di bawah ini semuanya benar, kecuali....</t>
  </si>
  <si>
    <t>sumbu datarnya berupa ujung bawah kelas interval</t>
  </si>
  <si>
    <t>sumbu tegaknya berupa frekuensi relatif</t>
  </si>
  <si>
    <t>Suatu barisan bilangan merupakan deret aritmetika dengan suku pertama 2 dan suku terakhir 1895 dengan beda setiap dua suku yang berdekatan sama dengan 3. Nilai rata-rata semua suku deret itu ialah....</t>
  </si>
  <si>
    <t>Nilai rata-rata dari data terkelompok sama dengan nilai rata-rata dari semua nilai....</t>
  </si>
  <si>
    <t>data itu</t>
  </si>
  <si>
    <t>setiap kelas interval</t>
  </si>
  <si>
    <t>tengah dari setiap kelas interval</t>
  </si>
  <si>
    <t>ujung bawah dan ujung atas dibagi banyaknya kelas interval</t>
  </si>
  <si>
    <t>Dalam menghitung nilai rata-rata suatu data terkelompok dengan cara “nilai rata-rata duga” maka nilai rata-rata duga itu (AM) dapat ditentukan pada....</t>
  </si>
  <si>
    <t>setiap kelas</t>
  </si>
  <si>
    <t>kelas interval yang berfrekuensi paling tinggi</t>
  </si>
  <si>
    <t>kelas interval yang berkedudukan di tengah dari deretan kelas interval</t>
  </si>
  <si>
    <t>kelas interval yang berfrekuensi paling rendah</t>
  </si>
  <si>
    <t>Nilai rata-rata duga (AM) merupakan....</t>
  </si>
  <si>
    <t>nilai rata-rata antara nilai data terendah dan nilai data tertinggi</t>
  </si>
  <si>
    <t>salah satu tanda kelas interval</t>
  </si>
  <si>
    <t>nilai rata-rata setiap kelas interval</t>
  </si>
  <si>
    <t>setengah dari jumlah nilai terendah dengan nilai tertinggi dari setiap kelas interval</t>
  </si>
  <si>
    <t>Apa yang anda ketahui tentang kurva simetris?</t>
  </si>
  <si>
    <t>Selalu mempunyai sebuah modus.</t>
  </si>
  <si>
    <t>Mungkin mempunyai lebih dari sebuah modus.</t>
  </si>
  <si>
    <t>Mungkin tidak mempunyai modus.</t>
  </si>
  <si>
    <t>Letak pusat kecenderungan selalu tidak setempat.</t>
  </si>
  <si>
    <t>Sampel dengan data 74, 81, 65, 56, 96, 63, 55, 91, 93, 85, 51, 59, dan 69 mempunyai nilai Me....</t>
  </si>
  <si>
    <t>Jika diberikan data statistik Me = 89 dan Mo = 87, artinya....</t>
  </si>
  <si>
    <t>50% bernilai 89 dan 50% lagi bernilai 87</t>
  </si>
  <si>
    <t>umumnya bernilai 87 sedangkan nilainya 50% saja yang bernilai 89</t>
  </si>
  <si>
    <t>50% bernilai di atas 89 dan 50% lagi bernilai di bawah 87</t>
  </si>
  <si>
    <t>50% bernilai di atas 89 dan 50% lagi bernilai di bawahnya tetapi pada umumnya bernilai 87</t>
  </si>
  <si>
    <t>Apa yang anda ketahui tentang kurva normal?</t>
  </si>
  <si>
    <t>Tidak selalu mempunyai satu modus.</t>
  </si>
  <si>
    <t>Letak pusat kecenderungan pada satu titik.</t>
  </si>
  <si>
    <t>Tidak mempunyai median.</t>
  </si>
  <si>
    <t>Berlaku hubungan 3Mo = 2Me - x ̅</t>
  </si>
  <si>
    <t>Data tersebar 7, 10, 13, 13, 15, 19, 20, 25, 25, 27, 29, 31, 34, 34, 35, dan 37. Nilai K_3=....</t>
  </si>
  <si>
    <t>Dari data pada nomor 34, nilai D_5=....</t>
  </si>
  <si>
    <t>Dari data pada nomor 34, nilai P_87=....</t>
  </si>
  <si>
    <t>Suatu baris bilangan terdiri atas 11 unsur. Letak nilai K_2 dan P_57 pada unsur ke....</t>
  </si>
  <si>
    <t>6 dan ke-6,84</t>
  </si>
  <si>
    <t>6 dan ke-10</t>
  </si>
  <si>
    <t>5,5 dan ke-9,5</t>
  </si>
  <si>
    <t>5,5 dan ke-10,5</t>
  </si>
  <si>
    <t>Rata-rata simpangan dari 25, 25, 17, 34, 21, 42 adalah....</t>
  </si>
  <si>
    <t>Panjang sebidang tanah diukur 5 kali pengukuran dengan hasil pengukuran yang berbeda-beda: 12,01 m, 11,97 m, 12,14 m, 11,97 m, dan 12,0 m. Panjang bidang tanah sebenarnya terletak pada interval....</t>
  </si>
  <si>
    <t>(12,00 – 12,02) m</t>
  </si>
  <si>
    <t>(11,974 – 12,018) m</t>
  </si>
  <si>
    <t>(11,97 – 12,09) m</t>
  </si>
  <si>
    <t>(11,948 – 12,088) m</t>
  </si>
  <si>
    <t>Hasil menimbang sebuah benda dengan 5 kali penimbangan menghasilkan penimbangan yang berbeda: 57,87 kg, 58,09 kg, 58,17 kg, 57,96 kg, dan 57,89 kg. Berat benda sebenarnya terletak dalam interval....</t>
  </si>
  <si>
    <t>(57,996 – 58,126) kg</t>
  </si>
  <si>
    <t>(57,886 – 58,126) kg</t>
  </si>
  <si>
    <t>(57,886 – 57,996) kg</t>
  </si>
  <si>
    <t>(57,996 – 78,197) kg</t>
  </si>
  <si>
    <t>No. Soal</t>
  </si>
  <si>
    <t>Jawaban</t>
  </si>
  <si>
    <t>D</t>
  </si>
  <si>
    <t>C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</si>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</sst>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2" fontId="0" fillId="0" borderId="0" xfId="0" applyNumberFormat="1"/>
    <xf numFmtId="0" fontId="0" fillId="0" borderId="1" xfId="0" applyBorder="1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0BC-4495-40A0-BD76-088BD0A998C9}">
  <dimension ref="A1:A200"/>
  <sheetViews>
    <sheetView topLeftCell="A179" workbookViewId="0">
      <selection activeCell="A39" sqref="A3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>
        <v>10.5</v>
      </c>
    </row>
    <row r="18" spans="1:1" x14ac:dyDescent="0.25">
      <c r="A18">
        <v>11</v>
      </c>
    </row>
    <row r="19" spans="1:1" x14ac:dyDescent="0.25">
      <c r="A19">
        <v>10.6</v>
      </c>
    </row>
    <row r="20" spans="1:1" x14ac:dyDescent="0.25">
      <c r="A20">
        <v>10.55</v>
      </c>
    </row>
    <row r="21" spans="1:1" x14ac:dyDescent="0.25">
      <c r="A21" t="s">
        <v>16</v>
      </c>
    </row>
    <row r="22" spans="1:1" x14ac:dyDescent="0.25">
      <c r="A22">
        <v>951.06</v>
      </c>
    </row>
    <row r="23" spans="1:1" x14ac:dyDescent="0.25">
      <c r="A23">
        <v>951.1</v>
      </c>
    </row>
    <row r="24" spans="1:1" x14ac:dyDescent="0.25">
      <c r="A24">
        <v>951.07</v>
      </c>
    </row>
    <row r="25" spans="1:1" x14ac:dyDescent="0.25">
      <c r="A25">
        <v>951</v>
      </c>
    </row>
    <row r="26" spans="1:1" x14ac:dyDescent="0.25">
      <c r="A26" t="s">
        <v>17</v>
      </c>
    </row>
    <row r="27" spans="1:1" x14ac:dyDescent="0.25">
      <c r="A27">
        <v>48</v>
      </c>
    </row>
    <row r="28" spans="1:1" x14ac:dyDescent="0.25">
      <c r="A28">
        <v>-13</v>
      </c>
    </row>
    <row r="29" spans="1:1" x14ac:dyDescent="0.25">
      <c r="A29">
        <v>52</v>
      </c>
    </row>
    <row r="30" spans="1:1" x14ac:dyDescent="0.25">
      <c r="A30">
        <v>-16</v>
      </c>
    </row>
    <row r="31" spans="1:1" x14ac:dyDescent="0.25">
      <c r="A31" t="s">
        <v>18</v>
      </c>
    </row>
    <row r="32" spans="1:1" x14ac:dyDescent="0.25">
      <c r="A32">
        <v>2025</v>
      </c>
    </row>
    <row r="33" spans="1:1" x14ac:dyDescent="0.25">
      <c r="A33">
        <v>775</v>
      </c>
    </row>
    <row r="34" spans="1:1" x14ac:dyDescent="0.25">
      <c r="A34">
        <v>2500</v>
      </c>
    </row>
    <row r="35" spans="1:1" x14ac:dyDescent="0.25">
      <c r="A35">
        <v>225</v>
      </c>
    </row>
    <row r="36" spans="1:1" x14ac:dyDescent="0.25">
      <c r="A36" t="s">
        <v>19</v>
      </c>
    </row>
    <row r="37" spans="1:1" x14ac:dyDescent="0.25">
      <c r="A37" t="s">
        <v>20</v>
      </c>
    </row>
    <row r="38" spans="1:1" x14ac:dyDescent="0.25">
      <c r="A38" t="s">
        <v>21</v>
      </c>
    </row>
    <row r="39" spans="1:1" x14ac:dyDescent="0.25">
      <c r="A39" t="s">
        <v>22</v>
      </c>
    </row>
    <row r="40" spans="1:1" x14ac:dyDescent="0.25">
      <c r="A40" t="s">
        <v>23</v>
      </c>
    </row>
    <row r="41" spans="1:1" x14ac:dyDescent="0.25">
      <c r="A41" t="s">
        <v>24</v>
      </c>
    </row>
    <row r="42" spans="1:1" x14ac:dyDescent="0.25">
      <c r="A42" t="s">
        <v>25</v>
      </c>
    </row>
    <row r="43" spans="1:1" x14ac:dyDescent="0.25">
      <c r="A43" t="s">
        <v>26</v>
      </c>
    </row>
    <row r="44" spans="1:1" x14ac:dyDescent="0.25">
      <c r="A44" t="s">
        <v>27</v>
      </c>
    </row>
    <row r="45" spans="1:1" x14ac:dyDescent="0.25">
      <c r="A45" t="s">
        <v>28</v>
      </c>
    </row>
    <row r="46" spans="1:1" x14ac:dyDescent="0.25">
      <c r="A46" t="s">
        <v>29</v>
      </c>
    </row>
    <row r="47" spans="1:1" x14ac:dyDescent="0.25">
      <c r="A47" t="s">
        <v>30</v>
      </c>
    </row>
    <row r="48" spans="1:1" x14ac:dyDescent="0.25">
      <c r="A48" t="s">
        <v>31</v>
      </c>
    </row>
    <row r="49" spans="1:1" x14ac:dyDescent="0.25">
      <c r="A49" t="s">
        <v>32</v>
      </c>
    </row>
    <row r="50" spans="1:1" x14ac:dyDescent="0.25">
      <c r="A50" t="s">
        <v>33</v>
      </c>
    </row>
    <row r="51" spans="1:1" x14ac:dyDescent="0.25">
      <c r="A51" t="s">
        <v>34</v>
      </c>
    </row>
    <row r="52" spans="1:1" x14ac:dyDescent="0.25">
      <c r="A52">
        <v>1.9</v>
      </c>
    </row>
    <row r="53" spans="1:1" x14ac:dyDescent="0.25">
      <c r="A53">
        <v>2</v>
      </c>
    </row>
    <row r="54" spans="1:1" x14ac:dyDescent="0.25">
      <c r="A54">
        <v>1.1000000000000001</v>
      </c>
    </row>
    <row r="55" spans="1:1" x14ac:dyDescent="0.25">
      <c r="A55">
        <v>1.2</v>
      </c>
    </row>
    <row r="56" spans="1:1" x14ac:dyDescent="0.25">
      <c r="A56" t="s">
        <v>35</v>
      </c>
    </row>
    <row r="57" spans="1:1" x14ac:dyDescent="0.25">
      <c r="A57" t="s">
        <v>36</v>
      </c>
    </row>
    <row r="58" spans="1:1" x14ac:dyDescent="0.25">
      <c r="A58" t="s">
        <v>37</v>
      </c>
    </row>
    <row r="59" spans="1:1" x14ac:dyDescent="0.25">
      <c r="A59" t="s">
        <v>38</v>
      </c>
    </row>
    <row r="60" spans="1:1" x14ac:dyDescent="0.25">
      <c r="A60" t="s">
        <v>39</v>
      </c>
    </row>
    <row r="61" spans="1:1" x14ac:dyDescent="0.25">
      <c r="A61" t="s">
        <v>40</v>
      </c>
    </row>
    <row r="62" spans="1:1" x14ac:dyDescent="0.25">
      <c r="A62" t="s">
        <v>41</v>
      </c>
    </row>
    <row r="63" spans="1:1" x14ac:dyDescent="0.25">
      <c r="A63" t="s">
        <v>42</v>
      </c>
    </row>
    <row r="64" spans="1:1" x14ac:dyDescent="0.25">
      <c r="A64" t="s">
        <v>43</v>
      </c>
    </row>
    <row r="65" spans="1:1" x14ac:dyDescent="0.25">
      <c r="A65" t="s">
        <v>44</v>
      </c>
    </row>
    <row r="66" spans="1:1" x14ac:dyDescent="0.25">
      <c r="A66" t="s">
        <v>45</v>
      </c>
    </row>
    <row r="67" spans="1:1" x14ac:dyDescent="0.25">
      <c r="A67">
        <v>18.3</v>
      </c>
    </row>
    <row r="68" spans="1:1" x14ac:dyDescent="0.25">
      <c r="A68">
        <v>18.399999999999999</v>
      </c>
    </row>
    <row r="69" spans="1:1" x14ac:dyDescent="0.25">
      <c r="A69">
        <v>19.3</v>
      </c>
    </row>
    <row r="70" spans="1:1" x14ac:dyDescent="0.25">
      <c r="A70">
        <v>19.399999999999999</v>
      </c>
    </row>
    <row r="71" spans="1:1" x14ac:dyDescent="0.25">
      <c r="A71" t="s">
        <v>46</v>
      </c>
    </row>
    <row r="72" spans="1:1" x14ac:dyDescent="0.25">
      <c r="A72">
        <v>19</v>
      </c>
    </row>
    <row r="73" spans="1:1" x14ac:dyDescent="0.25">
      <c r="A73">
        <v>26</v>
      </c>
    </row>
    <row r="74" spans="1:1" x14ac:dyDescent="0.25">
      <c r="A74">
        <v>34</v>
      </c>
    </row>
    <row r="75" spans="1:1" x14ac:dyDescent="0.25">
      <c r="A75">
        <v>46</v>
      </c>
    </row>
    <row r="76" spans="1:1" x14ac:dyDescent="0.25">
      <c r="A76" t="s">
        <v>47</v>
      </c>
    </row>
    <row r="77" spans="1:1" x14ac:dyDescent="0.25">
      <c r="A77">
        <v>19</v>
      </c>
    </row>
    <row r="78" spans="1:1" x14ac:dyDescent="0.25">
      <c r="A78">
        <v>28</v>
      </c>
    </row>
    <row r="79" spans="1:1" x14ac:dyDescent="0.25">
      <c r="A79">
        <v>34</v>
      </c>
    </row>
    <row r="80" spans="1:1" x14ac:dyDescent="0.25">
      <c r="A80">
        <v>43</v>
      </c>
    </row>
    <row r="81" spans="1:1" x14ac:dyDescent="0.25">
      <c r="A81" t="s">
        <v>48</v>
      </c>
    </row>
    <row r="82" spans="1:1" x14ac:dyDescent="0.25">
      <c r="A82">
        <v>74</v>
      </c>
    </row>
    <row r="83" spans="1:1" x14ac:dyDescent="0.25">
      <c r="A83">
        <v>74.099999999999994</v>
      </c>
    </row>
    <row r="84" spans="1:1" x14ac:dyDescent="0.25">
      <c r="A84">
        <v>74.2</v>
      </c>
    </row>
    <row r="85" spans="1:1" x14ac:dyDescent="0.25">
      <c r="A85">
        <v>74.3</v>
      </c>
    </row>
    <row r="86" spans="1:1" x14ac:dyDescent="0.25">
      <c r="A86" t="s">
        <v>49</v>
      </c>
    </row>
    <row r="87" spans="1:1" x14ac:dyDescent="0.25">
      <c r="A87" t="s">
        <v>50</v>
      </c>
    </row>
    <row r="88" spans="1:1" x14ac:dyDescent="0.25">
      <c r="A88" t="s">
        <v>51</v>
      </c>
    </row>
    <row r="89" spans="1:1" x14ac:dyDescent="0.25">
      <c r="A89" t="s">
        <v>52</v>
      </c>
    </row>
    <row r="90" spans="1:1" x14ac:dyDescent="0.25">
      <c r="A90" t="s">
        <v>53</v>
      </c>
    </row>
    <row r="91" spans="1:1" x14ac:dyDescent="0.25">
      <c r="A91" t="s">
        <v>54</v>
      </c>
    </row>
    <row r="92" spans="1:1" x14ac:dyDescent="0.25">
      <c r="A92" t="s">
        <v>50</v>
      </c>
    </row>
    <row r="93" spans="1:1" x14ac:dyDescent="0.25">
      <c r="A93" t="s">
        <v>53</v>
      </c>
    </row>
    <row r="94" spans="1:1" x14ac:dyDescent="0.25">
      <c r="A94" t="s">
        <v>51</v>
      </c>
    </row>
    <row r="95" spans="1:1" x14ac:dyDescent="0.25">
      <c r="A95" t="s">
        <v>52</v>
      </c>
    </row>
    <row r="96" spans="1:1" x14ac:dyDescent="0.25">
      <c r="A96" t="s">
        <v>55</v>
      </c>
    </row>
    <row r="97" spans="1:1" x14ac:dyDescent="0.25">
      <c r="A97" t="s">
        <v>56</v>
      </c>
    </row>
    <row r="98" spans="1:1" x14ac:dyDescent="0.25">
      <c r="A98" t="s">
        <v>57</v>
      </c>
    </row>
    <row r="99" spans="1:1" x14ac:dyDescent="0.25">
      <c r="A99" t="s">
        <v>58</v>
      </c>
    </row>
    <row r="100" spans="1:1" x14ac:dyDescent="0.25">
      <c r="A100" t="s">
        <v>59</v>
      </c>
    </row>
    <row r="101" spans="1:1" x14ac:dyDescent="0.25">
      <c r="A101" t="s">
        <v>60</v>
      </c>
    </row>
    <row r="102" spans="1:1" x14ac:dyDescent="0.25">
      <c r="A102" t="s">
        <v>61</v>
      </c>
    </row>
    <row r="103" spans="1:1" x14ac:dyDescent="0.25">
      <c r="A103" t="s">
        <v>62</v>
      </c>
    </row>
    <row r="104" spans="1:1" x14ac:dyDescent="0.25">
      <c r="A104" t="s">
        <v>63</v>
      </c>
    </row>
    <row r="105" spans="1:1" x14ac:dyDescent="0.25">
      <c r="A105" t="s">
        <v>64</v>
      </c>
    </row>
    <row r="106" spans="1:1" x14ac:dyDescent="0.25">
      <c r="A106" t="s">
        <v>65</v>
      </c>
    </row>
    <row r="107" spans="1:1" x14ac:dyDescent="0.25">
      <c r="A107" t="s">
        <v>66</v>
      </c>
    </row>
    <row r="108" spans="1:1" x14ac:dyDescent="0.25">
      <c r="A108" t="s">
        <v>67</v>
      </c>
    </row>
    <row r="109" spans="1:1" x14ac:dyDescent="0.25">
      <c r="A109" t="s">
        <v>68</v>
      </c>
    </row>
    <row r="110" spans="1:1" x14ac:dyDescent="0.25">
      <c r="A110" t="s">
        <v>69</v>
      </c>
    </row>
    <row r="111" spans="1:1" x14ac:dyDescent="0.25">
      <c r="A111" t="s">
        <v>70</v>
      </c>
    </row>
    <row r="112" spans="1:1" x14ac:dyDescent="0.25">
      <c r="A112" t="s">
        <v>68</v>
      </c>
    </row>
    <row r="113" spans="1:1" x14ac:dyDescent="0.25">
      <c r="A113" t="s">
        <v>71</v>
      </c>
    </row>
    <row r="114" spans="1:1" x14ac:dyDescent="0.25">
      <c r="A114" t="s">
        <v>72</v>
      </c>
    </row>
    <row r="115" spans="1:1" x14ac:dyDescent="0.25">
      <c r="A115" t="s">
        <v>73</v>
      </c>
    </row>
    <row r="116" spans="1:1" x14ac:dyDescent="0.25">
      <c r="A116" t="s">
        <v>74</v>
      </c>
    </row>
    <row r="117" spans="1:1" x14ac:dyDescent="0.25">
      <c r="A117" t="s">
        <v>75</v>
      </c>
    </row>
    <row r="118" spans="1:1" x14ac:dyDescent="0.25">
      <c r="A118" t="s">
        <v>76</v>
      </c>
    </row>
    <row r="119" spans="1:1" x14ac:dyDescent="0.25">
      <c r="A119" t="s">
        <v>71</v>
      </c>
    </row>
    <row r="120" spans="1:1" x14ac:dyDescent="0.25">
      <c r="A120" t="s">
        <v>73</v>
      </c>
    </row>
    <row r="121" spans="1:1" x14ac:dyDescent="0.25">
      <c r="A121" t="s">
        <v>77</v>
      </c>
    </row>
    <row r="122" spans="1:1" x14ac:dyDescent="0.25">
      <c r="A122" t="s">
        <v>78</v>
      </c>
    </row>
    <row r="123" spans="1:1" x14ac:dyDescent="0.25">
      <c r="A123" t="s">
        <v>67</v>
      </c>
    </row>
    <row r="124" spans="1:1" x14ac:dyDescent="0.25">
      <c r="A124" t="s">
        <v>79</v>
      </c>
    </row>
    <row r="125" spans="1:1" x14ac:dyDescent="0.25">
      <c r="A125" t="s">
        <v>69</v>
      </c>
    </row>
    <row r="126" spans="1:1" x14ac:dyDescent="0.25">
      <c r="A126" t="s">
        <v>80</v>
      </c>
    </row>
    <row r="127" spans="1:1" x14ac:dyDescent="0.25">
      <c r="A127">
        <v>940</v>
      </c>
    </row>
    <row r="128" spans="1:1" x14ac:dyDescent="0.25">
      <c r="A128">
        <v>943</v>
      </c>
    </row>
    <row r="129" spans="1:1" x14ac:dyDescent="0.25">
      <c r="A129">
        <v>946</v>
      </c>
    </row>
    <row r="130" spans="1:1" x14ac:dyDescent="0.25">
      <c r="A130">
        <v>948</v>
      </c>
    </row>
    <row r="131" spans="1:1" x14ac:dyDescent="0.25">
      <c r="A131" t="s">
        <v>81</v>
      </c>
    </row>
    <row r="132" spans="1:1" x14ac:dyDescent="0.25">
      <c r="A132" t="s">
        <v>82</v>
      </c>
    </row>
    <row r="133" spans="1:1" x14ac:dyDescent="0.25">
      <c r="A133" t="s">
        <v>83</v>
      </c>
    </row>
    <row r="134" spans="1:1" x14ac:dyDescent="0.25">
      <c r="A134" t="s">
        <v>84</v>
      </c>
    </row>
    <row r="135" spans="1:1" x14ac:dyDescent="0.25">
      <c r="A135" t="s">
        <v>85</v>
      </c>
    </row>
    <row r="136" spans="1:1" x14ac:dyDescent="0.25">
      <c r="A136" t="s">
        <v>86</v>
      </c>
    </row>
    <row r="137" spans="1:1" x14ac:dyDescent="0.25">
      <c r="A137" t="s">
        <v>87</v>
      </c>
    </row>
    <row r="138" spans="1:1" x14ac:dyDescent="0.25">
      <c r="A138" t="s">
        <v>88</v>
      </c>
    </row>
    <row r="139" spans="1:1" x14ac:dyDescent="0.25">
      <c r="A139" t="s">
        <v>89</v>
      </c>
    </row>
    <row r="140" spans="1:1" x14ac:dyDescent="0.25">
      <c r="A140" t="s">
        <v>90</v>
      </c>
    </row>
    <row r="141" spans="1:1" x14ac:dyDescent="0.25">
      <c r="A141" t="s">
        <v>91</v>
      </c>
    </row>
    <row r="142" spans="1:1" x14ac:dyDescent="0.25">
      <c r="A142" t="s">
        <v>92</v>
      </c>
    </row>
    <row r="143" spans="1:1" x14ac:dyDescent="0.25">
      <c r="A143" t="s">
        <v>93</v>
      </c>
    </row>
    <row r="144" spans="1:1" x14ac:dyDescent="0.25">
      <c r="A144" t="s">
        <v>94</v>
      </c>
    </row>
    <row r="145" spans="1:1" x14ac:dyDescent="0.25">
      <c r="A145" t="s">
        <v>95</v>
      </c>
    </row>
    <row r="146" spans="1:1" x14ac:dyDescent="0.25">
      <c r="A146" t="s">
        <v>96</v>
      </c>
    </row>
    <row r="147" spans="1:1" x14ac:dyDescent="0.25">
      <c r="A147" t="s">
        <v>97</v>
      </c>
    </row>
    <row r="148" spans="1:1" x14ac:dyDescent="0.25">
      <c r="A148" t="s">
        <v>98</v>
      </c>
    </row>
    <row r="149" spans="1:1" x14ac:dyDescent="0.25">
      <c r="A149" t="s">
        <v>99</v>
      </c>
    </row>
    <row r="150" spans="1:1" x14ac:dyDescent="0.25">
      <c r="A150" t="s">
        <v>100</v>
      </c>
    </row>
    <row r="151" spans="1:1" x14ac:dyDescent="0.25">
      <c r="A151" t="s">
        <v>101</v>
      </c>
    </row>
    <row r="152" spans="1:1" x14ac:dyDescent="0.25">
      <c r="A152">
        <v>67</v>
      </c>
    </row>
    <row r="153" spans="1:1" x14ac:dyDescent="0.25">
      <c r="A153">
        <v>69</v>
      </c>
    </row>
    <row r="154" spans="1:1" x14ac:dyDescent="0.25">
      <c r="A154" s="1">
        <v>72.5</v>
      </c>
    </row>
    <row r="155" spans="1:1" x14ac:dyDescent="0.25">
      <c r="A155" s="1">
        <v>74.5</v>
      </c>
    </row>
    <row r="156" spans="1:1" x14ac:dyDescent="0.25">
      <c r="A156" t="s">
        <v>102</v>
      </c>
    </row>
    <row r="157" spans="1:1" x14ac:dyDescent="0.25">
      <c r="A157" t="s">
        <v>103</v>
      </c>
    </row>
    <row r="158" spans="1:1" x14ac:dyDescent="0.25">
      <c r="A158" t="s">
        <v>104</v>
      </c>
    </row>
    <row r="159" spans="1:1" x14ac:dyDescent="0.25">
      <c r="A159" t="s">
        <v>105</v>
      </c>
    </row>
    <row r="160" spans="1:1" x14ac:dyDescent="0.25">
      <c r="A160" t="s">
        <v>106</v>
      </c>
    </row>
    <row r="161" spans="1:1" x14ac:dyDescent="0.25">
      <c r="A161" t="s">
        <v>107</v>
      </c>
    </row>
    <row r="162" spans="1:1" x14ac:dyDescent="0.25">
      <c r="A162" t="s">
        <v>108</v>
      </c>
    </row>
    <row r="163" spans="1:1" x14ac:dyDescent="0.25">
      <c r="A163" t="s">
        <v>109</v>
      </c>
    </row>
    <row r="164" spans="1:1" x14ac:dyDescent="0.25">
      <c r="A164" t="s">
        <v>110</v>
      </c>
    </row>
    <row r="165" spans="1:1" x14ac:dyDescent="0.25">
      <c r="A165" t="s">
        <v>111</v>
      </c>
    </row>
    <row r="166" spans="1:1" x14ac:dyDescent="0.25">
      <c r="A166" t="s">
        <v>112</v>
      </c>
    </row>
    <row r="167" spans="1:1" x14ac:dyDescent="0.25">
      <c r="A167">
        <v>31</v>
      </c>
    </row>
    <row r="168" spans="1:1" x14ac:dyDescent="0.25">
      <c r="A168">
        <v>32.5</v>
      </c>
    </row>
    <row r="169" spans="1:1" x14ac:dyDescent="0.25">
      <c r="A169">
        <v>33.25</v>
      </c>
    </row>
    <row r="170" spans="1:1" x14ac:dyDescent="0.25">
      <c r="A170">
        <v>34</v>
      </c>
    </row>
    <row r="171" spans="1:1" x14ac:dyDescent="0.25">
      <c r="A171" t="s">
        <v>113</v>
      </c>
    </row>
    <row r="172" spans="1:1" x14ac:dyDescent="0.25">
      <c r="A172">
        <v>23.5</v>
      </c>
    </row>
    <row r="173" spans="1:1" x14ac:dyDescent="0.25">
      <c r="A173">
        <v>25</v>
      </c>
    </row>
    <row r="174" spans="1:1" x14ac:dyDescent="0.25">
      <c r="A174">
        <v>26</v>
      </c>
    </row>
    <row r="175" spans="1:1" x14ac:dyDescent="0.25">
      <c r="A175">
        <v>26.75</v>
      </c>
    </row>
    <row r="176" spans="1:1" x14ac:dyDescent="0.25">
      <c r="A176" t="s">
        <v>114</v>
      </c>
    </row>
    <row r="177" spans="1:1" x14ac:dyDescent="0.25">
      <c r="A177">
        <v>34</v>
      </c>
    </row>
    <row r="178" spans="1:1" x14ac:dyDescent="0.25">
      <c r="A178">
        <v>34.5</v>
      </c>
    </row>
    <row r="179" spans="1:1" x14ac:dyDescent="0.25">
      <c r="A179">
        <v>34.79</v>
      </c>
    </row>
    <row r="180" spans="1:1" x14ac:dyDescent="0.25">
      <c r="A180">
        <v>34.869999999999997</v>
      </c>
    </row>
    <row r="181" spans="1:1" x14ac:dyDescent="0.25">
      <c r="A181" t="s">
        <v>115</v>
      </c>
    </row>
    <row r="182" spans="1:1" x14ac:dyDescent="0.25">
      <c r="A182" t="s">
        <v>116</v>
      </c>
    </row>
    <row r="183" spans="1:1" x14ac:dyDescent="0.25">
      <c r="A183" t="s">
        <v>117</v>
      </c>
    </row>
    <row r="184" spans="1:1" x14ac:dyDescent="0.25">
      <c r="A184" t="s">
        <v>118</v>
      </c>
    </row>
    <row r="185" spans="1:1" x14ac:dyDescent="0.25">
      <c r="A185" t="s">
        <v>119</v>
      </c>
    </row>
    <row r="186" spans="1:1" x14ac:dyDescent="0.25">
      <c r="A186" t="s">
        <v>120</v>
      </c>
    </row>
    <row r="187" spans="1:1" x14ac:dyDescent="0.25">
      <c r="A187">
        <v>6.13</v>
      </c>
    </row>
    <row r="188" spans="1:1" x14ac:dyDescent="0.25">
      <c r="A188">
        <v>7.11</v>
      </c>
    </row>
    <row r="189" spans="1:1" x14ac:dyDescent="0.25">
      <c r="A189">
        <v>5.19</v>
      </c>
    </row>
    <row r="190" spans="1:1" x14ac:dyDescent="0.25">
      <c r="A190">
        <v>9.0500000000000007</v>
      </c>
    </row>
    <row r="191" spans="1:1" x14ac:dyDescent="0.25">
      <c r="A191" t="s">
        <v>121</v>
      </c>
    </row>
    <row r="192" spans="1:1" x14ac:dyDescent="0.25">
      <c r="A192" t="s">
        <v>122</v>
      </c>
    </row>
    <row r="193" spans="1:1" x14ac:dyDescent="0.25">
      <c r="A193" t="s">
        <v>123</v>
      </c>
    </row>
    <row r="194" spans="1:1" x14ac:dyDescent="0.25">
      <c r="A194" t="s">
        <v>124</v>
      </c>
    </row>
    <row r="195" spans="1:1" x14ac:dyDescent="0.25">
      <c r="A195" t="s">
        <v>125</v>
      </c>
    </row>
    <row r="196" spans="1:1" x14ac:dyDescent="0.25">
      <c r="A196" t="s">
        <v>126</v>
      </c>
    </row>
    <row r="197" spans="1:1" x14ac:dyDescent="0.25">
      <c r="A197" t="s">
        <v>127</v>
      </c>
    </row>
    <row r="198" spans="1:1" x14ac:dyDescent="0.25">
      <c r="A198" t="s">
        <v>128</v>
      </c>
    </row>
    <row r="199" spans="1:1" x14ac:dyDescent="0.25">
      <c r="A199" t="s">
        <v>129</v>
      </c>
    </row>
    <row r="200" spans="1:1" x14ac:dyDescent="0.25">
      <c r="A200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00358-8853-4BB1-9091-BFAF7559F1EA}">
  <dimension ref="A1:A279"/>
  <sheetViews>
    <sheetView tabSelected="1" workbookViewId="0">
      <selection activeCell="E9" sqref="E9"/>
    </sheetView>
  </sheetViews>
  <sheetFormatPr defaultRowHeight="15" x14ac:dyDescent="0.25"/>
  <sheetData>
    <row r="1" spans="1:1" x14ac:dyDescent="0.25">
      <c r="A1" t="str">
        <f>soal!A1</f>
        <v>Jika kita memperhatikan statistika maka secara garis besar urutan fungsi-fungsinya adalah....</v>
      </c>
    </row>
    <row r="2" spans="1:1" x14ac:dyDescent="0.25">
      <c r="A2" t="str">
        <f>"A. "&amp;soal!A2</f>
        <v>A. Pengumpulan data, penarikan kesimpulan, pengolahan dan penganalisaan data, pembuatan keputusan</v>
      </c>
    </row>
    <row r="3" spans="1:1" x14ac:dyDescent="0.25">
      <c r="A3" t="str">
        <f>"B. "&amp;soal!A3</f>
        <v>B. Pengolahan dan penganalisaan data, pengumpulan data, penarikan kesimpulan, pembuatan keputusan</v>
      </c>
    </row>
    <row r="4" spans="1:1" x14ac:dyDescent="0.25">
      <c r="A4" t="str">
        <f>"C. "&amp;soal!A4</f>
        <v>C. Pengumpulan data, pengolahan dan penganalisaan data, pembuatan keputusan, penarikan kesimpulan</v>
      </c>
    </row>
    <row r="5" spans="1:1" x14ac:dyDescent="0.25">
      <c r="A5" t="str">
        <f>"D. "&amp;soal!A5</f>
        <v>D. Pengumpulan data, pengolahan dan penganalisaan data, penarikan kesimpulan, pembuatan keputusan</v>
      </c>
    </row>
    <row r="6" spans="1:1" x14ac:dyDescent="0.25">
      <c r="A6" t="str">
        <f>"ANSWER : "&amp;VLOOKUP(1,kunci!B3:C102,2)</f>
        <v>ANSWER : D</v>
      </c>
    </row>
    <row r="8" spans="1:1" x14ac:dyDescent="0.25">
      <c r="A8" t="str">
        <f>soal!A6</f>
        <v>Pernyataan berikut yang termasuk data kualitatif adalah....</v>
      </c>
    </row>
    <row r="9" spans="1:1" x14ac:dyDescent="0.25">
      <c r="A9" t="str">
        <f>"A. "&amp;soal!A7</f>
        <v>A. Banyak halaman buku yang sudah dibaca Sandy pada hari ini.</v>
      </c>
    </row>
    <row r="10" spans="1:1" x14ac:dyDescent="0.25">
      <c r="A10" t="str">
        <f>"B. "&amp;soal!A8</f>
        <v>B. Kecepatan kendaraan tiap jam.</v>
      </c>
    </row>
    <row r="11" spans="1:1" x14ac:dyDescent="0.25">
      <c r="A11" t="str">
        <f>"C. "&amp;soal!A9</f>
        <v>C. Jumlah kecelakaan lalu lintas pada tahun 2019 menurun.</v>
      </c>
    </row>
    <row r="12" spans="1:1" x14ac:dyDescent="0.25">
      <c r="A12" t="str">
        <f>"D. "&amp;soal!A10</f>
        <v>D. Keliling tanah Pak Ali 2.560 m.</v>
      </c>
    </row>
    <row r="13" spans="1:1" x14ac:dyDescent="0.25">
      <c r="A13" t="str">
        <f>"ANSWER : "&amp;VLOOKUP(2,kunci!B3:C102,2)</f>
        <v>ANSWER : C</v>
      </c>
    </row>
    <row r="15" spans="1:1" x14ac:dyDescent="0.25">
      <c r="A15" t="str">
        <f>soal!A11</f>
        <v>Seorang petugas dari kantor kecamatan sedang mengumpulkan data tentang penghasilan setiap bulan dari setiap kepala keluarga yang ada di suatu perumahan. Setelah dihitung ternyata rata-rata penghasilan setiap keluarga adalah Rp350.000,00/bulan. Nilai Rp350.000,00 per bulan ini dinamakan....</v>
      </c>
    </row>
    <row r="16" spans="1:1" x14ac:dyDescent="0.25">
      <c r="A16" t="str">
        <f>"A. "&amp;soal!A12</f>
        <v>A. Parameter</v>
      </c>
    </row>
    <row r="17" spans="1:1" x14ac:dyDescent="0.25">
      <c r="A17" t="str">
        <f>"B. "&amp;soal!A13</f>
        <v>B. Data statistik</v>
      </c>
    </row>
    <row r="18" spans="1:1" x14ac:dyDescent="0.25">
      <c r="A18" t="str">
        <f>"C. "&amp;soal!A14</f>
        <v>C. Statistik</v>
      </c>
    </row>
    <row r="19" spans="1:1" x14ac:dyDescent="0.25">
      <c r="A19" t="str">
        <f>"D. "&amp;soal!A15</f>
        <v xml:space="preserve">D. Sampel </v>
      </c>
    </row>
    <row r="20" spans="1:1" x14ac:dyDescent="0.25">
      <c r="A20" t="str">
        <f>"ANSWER : "&amp;VLOOKUP(3,kunci!B3:C102,2)</f>
        <v>ANSWER : C</v>
      </c>
    </row>
    <row r="22" spans="1:1" x14ac:dyDescent="0.25">
      <c r="A22" t="str">
        <f>soal!A16</f>
        <v>10,5500 dibulatkan hingga persepuluhan menjadi....</v>
      </c>
    </row>
    <row r="23" spans="1:1" x14ac:dyDescent="0.25">
      <c r="A23" t="str">
        <f>"A. "&amp;soal!A17</f>
        <v>A. 10,5</v>
      </c>
    </row>
    <row r="24" spans="1:1" x14ac:dyDescent="0.25">
      <c r="A24" t="str">
        <f>"B. "&amp;soal!A18</f>
        <v>B. 11</v>
      </c>
    </row>
    <row r="25" spans="1:1" x14ac:dyDescent="0.25">
      <c r="A25" t="str">
        <f>"C. "&amp;soal!A19</f>
        <v>C. 10,6</v>
      </c>
    </row>
    <row r="26" spans="1:1" x14ac:dyDescent="0.25">
      <c r="A26" t="str">
        <f>"D. "&amp;soal!A20</f>
        <v>D. 10,55</v>
      </c>
    </row>
    <row r="27" spans="1:1" x14ac:dyDescent="0.25">
      <c r="A27" t="str">
        <f>"ANSWER : "&amp;VLOOKUP(4,kunci!B3:C102,2)</f>
        <v>ANSWER : C</v>
      </c>
    </row>
    <row r="29" spans="1:1" x14ac:dyDescent="0.25">
      <c r="A29" t="str">
        <f>soal!A21</f>
        <v>951,065 dibulatkan hingga perseratusan menjadi....</v>
      </c>
    </row>
    <row r="30" spans="1:1" x14ac:dyDescent="0.25">
      <c r="A30" t="str">
        <f>"A. "&amp;soal!A22</f>
        <v>A. 951,06</v>
      </c>
    </row>
    <row r="31" spans="1:1" x14ac:dyDescent="0.25">
      <c r="A31" t="str">
        <f>"B. "&amp;soal!A23</f>
        <v>B. 951,1</v>
      </c>
    </row>
    <row r="32" spans="1:1" x14ac:dyDescent="0.25">
      <c r="A32" t="str">
        <f>"C. "&amp;soal!A24</f>
        <v>C. 951,07</v>
      </c>
    </row>
    <row r="33" spans="1:1" x14ac:dyDescent="0.25">
      <c r="A33" t="str">
        <f>"D. "&amp;soal!A25</f>
        <v>D. 951</v>
      </c>
    </row>
    <row r="34" spans="1:1" x14ac:dyDescent="0.25">
      <c r="A34" t="str">
        <f>"ANSWER : "&amp;VLOOKUP(5,kunci!B3:C102,2)</f>
        <v>ANSWER : A</v>
      </c>
    </row>
    <row r="36" spans="1:1" x14ac:dyDescent="0.25">
      <c r="A36" t="str">
        <f>soal!A26</f>
        <v>Jika X_1=-2,X_2=1,Y_1=2 dan Y_2=4 maka ∑_(i=1)^2▒〖〖X_i〗^3 〖Y_i〗^2 〗 sama dengan....</v>
      </c>
    </row>
    <row r="37" spans="1:1" x14ac:dyDescent="0.25">
      <c r="A37" t="str">
        <f>"A. "&amp;soal!A27</f>
        <v>A. 48</v>
      </c>
    </row>
    <row r="38" spans="1:1" x14ac:dyDescent="0.25">
      <c r="A38" t="str">
        <f>"B. "&amp;soal!A28</f>
        <v>B. -13</v>
      </c>
    </row>
    <row r="39" spans="1:1" x14ac:dyDescent="0.25">
      <c r="A39" t="str">
        <f>"C. "&amp;soal!A29</f>
        <v>C. 52</v>
      </c>
    </row>
    <row r="40" spans="1:1" x14ac:dyDescent="0.25">
      <c r="A40" t="str">
        <f>"D. "&amp;soal!A30</f>
        <v>D. -16</v>
      </c>
    </row>
    <row r="41" spans="1:1" x14ac:dyDescent="0.25">
      <c r="A41" t="str">
        <f>"ANSWER : "&amp;VLOOKUP(6,kunci!B3:C102,2)</f>
        <v>ANSWER : D</v>
      </c>
    </row>
    <row r="43" spans="1:1" x14ac:dyDescent="0.25">
      <c r="A43" t="str">
        <f>soal!A31</f>
        <v>Jika X_1=-2,〖 X〗_2=-1,X_3=2,〖 Y〗_1=2,Y_2=-2 dan Y_3=5 maka [∑_(i=1)^3▒〖X_i〗^2 ]^2 [∑_(i=1)^3▒Y_i ]^2 sama dengan....</v>
      </c>
    </row>
    <row r="44" spans="1:1" x14ac:dyDescent="0.25">
      <c r="A44" t="str">
        <f>"A. "&amp;soal!A32</f>
        <v>A. 2025</v>
      </c>
    </row>
    <row r="45" spans="1:1" x14ac:dyDescent="0.25">
      <c r="A45" t="str">
        <f>"B. "&amp;soal!A33</f>
        <v>B. 775</v>
      </c>
    </row>
    <row r="46" spans="1:1" x14ac:dyDescent="0.25">
      <c r="A46" t="str">
        <f>"C. "&amp;soal!A34</f>
        <v>C. 2500</v>
      </c>
    </row>
    <row r="47" spans="1:1" x14ac:dyDescent="0.25">
      <c r="A47" t="str">
        <f>"D. "&amp;soal!A35</f>
        <v>D. 225</v>
      </c>
    </row>
    <row r="48" spans="1:1" x14ac:dyDescent="0.25">
      <c r="A48" t="str">
        <f>"ANSWER : "&amp;VLOOKUP(7,kunci!B3:C102,2)</f>
        <v>ANSWER : A</v>
      </c>
    </row>
    <row r="50" spans="1:1" x14ac:dyDescent="0.25">
      <c r="A50" t="str">
        <f>soal!A36</f>
        <v>∑_(x=0)^3▒(X-2i)^2  sama dengan....</v>
      </c>
    </row>
    <row r="51" spans="1:1" x14ac:dyDescent="0.25">
      <c r="A51" t="str">
        <f>"A. "&amp;soal!A37</f>
        <v>A. 4X^2-24X+14</v>
      </c>
    </row>
    <row r="52" spans="1:1" x14ac:dyDescent="0.25">
      <c r="A52" t="str">
        <f>"B. "&amp;soal!A38</f>
        <v>B. 12i^2-24i+14</v>
      </c>
    </row>
    <row r="53" spans="1:1" x14ac:dyDescent="0.25">
      <c r="A53" t="str">
        <f>"C. "&amp;soal!A39</f>
        <v>C. 16i^2-24i+14</v>
      </c>
    </row>
    <row r="54" spans="1:1" x14ac:dyDescent="0.25">
      <c r="A54" t="str">
        <f>"D. "&amp;soal!A40</f>
        <v>D. 16i^2-24i-14</v>
      </c>
    </row>
    <row r="55" spans="1:1" x14ac:dyDescent="0.25">
      <c r="A55" t="str">
        <f>"ANSWER : "&amp;VLOOKUP(8,kunci!B3:C102,2)</f>
        <v>ANSWER : C</v>
      </c>
    </row>
    <row r="57" spans="1:1" x14ac:dyDescent="0.25">
      <c r="A57" t="str">
        <f>soal!A41</f>
        <v>Dalam tabel distribusi frekuensi, ujung bawah kelas interval pertamanya ditentukan oleh....</v>
      </c>
    </row>
    <row r="58" spans="1:1" x14ac:dyDescent="0.25">
      <c r="A58" t="str">
        <f>"A. "&amp;soal!A42</f>
        <v>A. selalu nilai data yang terkecil</v>
      </c>
    </row>
    <row r="59" spans="1:1" x14ac:dyDescent="0.25">
      <c r="A59" t="str">
        <f>"B. "&amp;soal!A43</f>
        <v>B. selalu nilai data yang lebih kecil dari nilai data yang terkecil</v>
      </c>
    </row>
    <row r="60" spans="1:1" x14ac:dyDescent="0.25">
      <c r="A60" t="str">
        <f>"C. "&amp;soal!A44</f>
        <v>C. bisa nilai data yang terkecil dan bisa juga nilai data yang lebih kecil dari nilai data yang terkecil</v>
      </c>
    </row>
    <row r="61" spans="1:1" x14ac:dyDescent="0.25">
      <c r="A61" t="str">
        <f>"D. "&amp;soal!A45</f>
        <v>D. tidak ada pembatasan</v>
      </c>
    </row>
    <row r="62" spans="1:1" x14ac:dyDescent="0.25">
      <c r="A62" t="str">
        <f>"ANSWER : "&amp;VLOOKUP(9,kunci!B3:C102,2)</f>
        <v>ANSWER : C</v>
      </c>
    </row>
    <row r="64" spans="1:1" x14ac:dyDescent="0.25">
      <c r="A64" t="str">
        <f>soal!A46</f>
        <v>Tabel berikut memperlihatkan daftar tinggi badan mahasiswa jurusan pendidikan matematika FKIP.</v>
      </c>
    </row>
    <row r="65" spans="1:1" x14ac:dyDescent="0.25">
      <c r="A65" t="str">
        <f>"A. "&amp;soal!A47</f>
        <v>A. batas bawah kelas interval pertama adalah 160,1</v>
      </c>
    </row>
    <row r="66" spans="1:1" x14ac:dyDescent="0.25">
      <c r="A66" t="str">
        <f>"B. "&amp;soal!A48</f>
        <v>B. panjang kelas untuk kelas interval pertama adalah 1,1</v>
      </c>
    </row>
    <row r="67" spans="1:1" x14ac:dyDescent="0.25">
      <c r="A67" t="str">
        <f>"C. "&amp;soal!A49</f>
        <v>C. titik tengah untuk kelas interval pertama adalah 160,6</v>
      </c>
    </row>
    <row r="68" spans="1:1" x14ac:dyDescent="0.25">
      <c r="A68" t="str">
        <f>"D. "&amp;soal!A50</f>
        <v>D. batas atas kelas interval pertama adalah 161,25</v>
      </c>
    </row>
    <row r="69" spans="1:1" x14ac:dyDescent="0.25">
      <c r="A69" t="str">
        <f>"ANSWER : "&amp;VLOOKUP(10,kunci!B3:C102,2)</f>
        <v>ANSWER : D</v>
      </c>
    </row>
    <row r="71" spans="1:1" x14ac:dyDescent="0.25">
      <c r="A71" t="str">
        <f>soal!A51</f>
        <v>Dari soal nomor 10, panjang kelas untuk kelas interval kelima adalah....</v>
      </c>
    </row>
    <row r="72" spans="1:1" x14ac:dyDescent="0.25">
      <c r="A72" t="str">
        <f>"A. "&amp;soal!A52</f>
        <v>A. 1,9</v>
      </c>
    </row>
    <row r="73" spans="1:1" x14ac:dyDescent="0.25">
      <c r="A73" t="str">
        <f>"B. "&amp;soal!A53</f>
        <v>B. 2</v>
      </c>
    </row>
    <row r="74" spans="1:1" x14ac:dyDescent="0.25">
      <c r="A74" t="str">
        <f>"C. "&amp;soal!A54</f>
        <v>C. 1,1</v>
      </c>
    </row>
    <row r="75" spans="1:1" x14ac:dyDescent="0.25">
      <c r="A75" t="str">
        <f>"D. "&amp;soal!A55</f>
        <v>D. 1,2</v>
      </c>
    </row>
    <row r="76" spans="1:1" x14ac:dyDescent="0.25">
      <c r="A76" t="str">
        <f>"ANSWER : "&amp;VLOOKUP(11,kunci!B3:C102,2)</f>
        <v>ANSWER : B</v>
      </c>
    </row>
    <row r="78" spans="1:1" x14ac:dyDescent="0.25">
      <c r="A78" t="str">
        <f>soal!A56</f>
        <v>Dari soal nomor 10 maka....</v>
      </c>
    </row>
    <row r="79" spans="1:1" x14ac:dyDescent="0.25">
      <c r="A79" t="str">
        <f>"A. "&amp;soal!A57</f>
        <v>A. titik tengah kelas interval kedua adalah 160,85</v>
      </c>
    </row>
    <row r="80" spans="1:1" x14ac:dyDescent="0.25">
      <c r="A80" t="str">
        <f>"B. "&amp;soal!A58</f>
        <v>B. titik tengah kelas interval ketiga adalah 163,5</v>
      </c>
    </row>
    <row r="81" spans="1:1" x14ac:dyDescent="0.25">
      <c r="A81" t="str">
        <f>"C. "&amp;soal!A59</f>
        <v>C. titik tengah kelas interval keempat adalah 165,0</v>
      </c>
    </row>
    <row r="82" spans="1:1" x14ac:dyDescent="0.25">
      <c r="A82" t="str">
        <f>"D. "&amp;soal!A60</f>
        <v>D. titik tengah kelas interval ketujuh adalah 170,25</v>
      </c>
    </row>
    <row r="83" spans="1:1" x14ac:dyDescent="0.25">
      <c r="A83" t="str">
        <f>"ANSWER : "&amp;VLOOKUP(12,kunci!B3:C102,2)</f>
        <v>ANSWER : C</v>
      </c>
    </row>
    <row r="85" spans="1:1" x14ac:dyDescent="0.25">
      <c r="A85" t="str">
        <f>soal!A61</f>
        <v>Dari soal nomor 10, banyak kelas yang digunakan berdasarkan aturan Sturges adalah....</v>
      </c>
    </row>
    <row r="86" spans="1:1" x14ac:dyDescent="0.25">
      <c r="A86" t="str">
        <f>"A. "&amp;soal!A62</f>
        <v>A. 5 buah atau 6 buah</v>
      </c>
    </row>
    <row r="87" spans="1:1" x14ac:dyDescent="0.25">
      <c r="A87" t="str">
        <f>"B. "&amp;soal!A63</f>
        <v>B. 6 buah atau 7 buah</v>
      </c>
    </row>
    <row r="88" spans="1:1" x14ac:dyDescent="0.25">
      <c r="A88" t="str">
        <f>"C. "&amp;soal!A64</f>
        <v>C. 7 buah atau 8 buah</v>
      </c>
    </row>
    <row r="89" spans="1:1" x14ac:dyDescent="0.25">
      <c r="A89" t="str">
        <f>"D. "&amp;soal!A65</f>
        <v>D. tidak bisa ditentukan</v>
      </c>
    </row>
    <row r="90" spans="1:1" x14ac:dyDescent="0.25">
      <c r="A90" t="str">
        <f>"ANSWER : "&amp;VLOOKUP(13,kunci!B3:C102,2)</f>
        <v>ANSWER : C</v>
      </c>
    </row>
    <row r="92" spans="1:1" x14ac:dyDescent="0.25">
      <c r="A92" t="str">
        <f>soal!A66</f>
        <v>Berikut adalah tabel tinggi badan sejumlah pemuda Desa “A”   Banyaknya persentase dari warga yang mempunyai tinggi badan terletak pada kelas interval keempat adalah....</v>
      </c>
    </row>
    <row r="93" spans="1:1" x14ac:dyDescent="0.25">
      <c r="A93" t="str">
        <f>"A. "&amp;soal!A67</f>
        <v>A. 18,3</v>
      </c>
    </row>
    <row r="94" spans="1:1" x14ac:dyDescent="0.25">
      <c r="A94" t="str">
        <f>"B. "&amp;soal!A68</f>
        <v>B. 18,4</v>
      </c>
    </row>
    <row r="95" spans="1:1" x14ac:dyDescent="0.25">
      <c r="A95" t="str">
        <f>"C. "&amp;soal!A69</f>
        <v>C. 19,3</v>
      </c>
    </row>
    <row r="96" spans="1:1" x14ac:dyDescent="0.25">
      <c r="A96" t="str">
        <f>"D. "&amp;soal!A70</f>
        <v>D. 19,4</v>
      </c>
    </row>
    <row r="97" spans="1:1" x14ac:dyDescent="0.25">
      <c r="A97" t="str">
        <f>"ANSWER : "&amp;VLOOKUP(14,kunci!B3:C102,2)</f>
        <v>ANSWER : D</v>
      </c>
    </row>
    <row r="99" spans="1:1" x14ac:dyDescent="0.25">
      <c r="A99" t="str">
        <f>soal!A71</f>
        <v>Dari soal nomor 14, banyak warga yang mempunyai tinggi badan kurang dari 166,3 cm adalah....</v>
      </c>
    </row>
    <row r="100" spans="1:1" x14ac:dyDescent="0.25">
      <c r="A100" t="str">
        <f>"A. "&amp;soal!A72</f>
        <v>A. 19</v>
      </c>
    </row>
    <row r="101" spans="1:1" x14ac:dyDescent="0.25">
      <c r="A101" t="str">
        <f>"B. "&amp;soal!A73</f>
        <v>B. 26</v>
      </c>
    </row>
    <row r="102" spans="1:1" x14ac:dyDescent="0.25">
      <c r="A102" t="str">
        <f>"C. "&amp;soal!A74</f>
        <v>C. 34</v>
      </c>
    </row>
    <row r="103" spans="1:1" x14ac:dyDescent="0.25">
      <c r="A103" t="str">
        <f>"D. "&amp;soal!A75</f>
        <v>D. 46</v>
      </c>
    </row>
    <row r="104" spans="1:1" x14ac:dyDescent="0.25">
      <c r="A104" t="str">
        <f>"ANSWER : "&amp;VLOOKUP(15,kunci!B3:C102,2)</f>
        <v>ANSWER : C</v>
      </c>
    </row>
    <row r="106" spans="1:1" x14ac:dyDescent="0.25">
      <c r="A106" t="str">
        <f>soal!A76</f>
        <v>Dari soal nomor 14, banyak warga yang mempunyai tinggi badan paling kecil 164,2 cm adalah....</v>
      </c>
    </row>
    <row r="107" spans="1:1" x14ac:dyDescent="0.25">
      <c r="A107" t="str">
        <f>"A. "&amp;soal!A77</f>
        <v>A. 19</v>
      </c>
    </row>
    <row r="108" spans="1:1" x14ac:dyDescent="0.25">
      <c r="A108" t="str">
        <f>"B. "&amp;soal!A78</f>
        <v>B. 28</v>
      </c>
    </row>
    <row r="109" spans="1:1" x14ac:dyDescent="0.25">
      <c r="A109" t="str">
        <f>"C. "&amp;soal!A79</f>
        <v>C. 34</v>
      </c>
    </row>
    <row r="110" spans="1:1" x14ac:dyDescent="0.25">
      <c r="A110" t="str">
        <f>"D. "&amp;soal!A80</f>
        <v>D. 43</v>
      </c>
    </row>
    <row r="111" spans="1:1" x14ac:dyDescent="0.25">
      <c r="A111" t="str">
        <f>"ANSWER : "&amp;VLOOKUP(16,kunci!B3:C102,2)</f>
        <v>ANSWER : D</v>
      </c>
    </row>
    <row r="113" spans="1:1" x14ac:dyDescent="0.25">
      <c r="A113" t="str">
        <f>soal!A81</f>
        <v>Dari soal nomor 14, besarnya persentase dari warga yang mempunyai tinggi badan kurang dari 168,4 cm adalah....</v>
      </c>
    </row>
    <row r="114" spans="1:1" x14ac:dyDescent="0.25">
      <c r="A114" t="str">
        <f>"A. "&amp;soal!A82</f>
        <v>A. 74</v>
      </c>
    </row>
    <row r="115" spans="1:1" x14ac:dyDescent="0.25">
      <c r="A115" t="str">
        <f>"B. "&amp;soal!A83</f>
        <v>B. 74,1</v>
      </c>
    </row>
    <row r="116" spans="1:1" x14ac:dyDescent="0.25">
      <c r="A116" t="str">
        <f>"C. "&amp;soal!A84</f>
        <v>C. 74,2</v>
      </c>
    </row>
    <row r="117" spans="1:1" x14ac:dyDescent="0.25">
      <c r="A117" t="str">
        <f>"D. "&amp;soal!A85</f>
        <v>D. 74,3</v>
      </c>
    </row>
    <row r="118" spans="1:1" x14ac:dyDescent="0.25">
      <c r="A118" t="str">
        <f>"ANSWER : "&amp;VLOOKUP(17,kunci!B3:C102,2)</f>
        <v>ANSWER : C</v>
      </c>
    </row>
    <row r="120" spans="1:1" x14ac:dyDescent="0.25">
      <c r="A120" t="str">
        <f>soal!A86</f>
        <v>Untuk menggambarkan diagram batang, sebaiknya data yang digunakan adalah data....</v>
      </c>
    </row>
    <row r="121" spans="1:1" x14ac:dyDescent="0.25">
      <c r="A121" t="str">
        <f>"A. "&amp;soal!A87</f>
        <v>A. diskrit</v>
      </c>
    </row>
    <row r="122" spans="1:1" x14ac:dyDescent="0.25">
      <c r="A122" t="str">
        <f>"B. "&amp;soal!A88</f>
        <v>B. kontinu</v>
      </c>
    </row>
    <row r="123" spans="1:1" x14ac:dyDescent="0.25">
      <c r="A123" t="str">
        <f>"C. "&amp;soal!A89</f>
        <v>C. kualitatif</v>
      </c>
    </row>
    <row r="124" spans="1:1" x14ac:dyDescent="0.25">
      <c r="A124" t="str">
        <f>"D. "&amp;soal!A90</f>
        <v>D. kuantitatif</v>
      </c>
    </row>
    <row r="125" spans="1:1" x14ac:dyDescent="0.25">
      <c r="A125" t="str">
        <f>"ANSWER : "&amp;VLOOKUP(18,kunci!B3:C102,2)</f>
        <v>ANSWER : C</v>
      </c>
    </row>
    <row r="127" spans="1:1" x14ac:dyDescent="0.25">
      <c r="A127" t="str">
        <f>soal!A91</f>
        <v>Untuk menggambarkan diagram lingkaran, sebaiknya data yang digunakan adalah data....</v>
      </c>
    </row>
    <row r="128" spans="1:1" x14ac:dyDescent="0.25">
      <c r="A128" t="str">
        <f>"A. "&amp;soal!A92</f>
        <v>A. diskrit</v>
      </c>
    </row>
    <row r="129" spans="1:1" x14ac:dyDescent="0.25">
      <c r="A129" t="str">
        <f>"B. "&amp;soal!A93</f>
        <v>B. kuantitatif</v>
      </c>
    </row>
    <row r="130" spans="1:1" x14ac:dyDescent="0.25">
      <c r="A130" t="str">
        <f>"C. "&amp;soal!A94</f>
        <v>C. kontinu</v>
      </c>
    </row>
    <row r="131" spans="1:1" x14ac:dyDescent="0.25">
      <c r="A131" t="str">
        <f>"D. "&amp;soal!A95</f>
        <v>D. kualitatif</v>
      </c>
    </row>
    <row r="132" spans="1:1" x14ac:dyDescent="0.25">
      <c r="A132" t="str">
        <f>"ANSWER : "&amp;VLOOKUP(19,kunci!B3:C102,2)</f>
        <v>ANSWER : D</v>
      </c>
    </row>
    <row r="134" spans="1:1" x14ac:dyDescent="0.25">
      <c r="A134" t="str">
        <f>soal!A96</f>
        <v>Hal-hal yang perlu diperhatikan dalam menggambarkan diagram lingkaran di bawah ini semuanya benar, kecuali....</v>
      </c>
    </row>
    <row r="135" spans="1:1" x14ac:dyDescent="0.25">
      <c r="A135" t="str">
        <f>"A. "&amp;soal!A97</f>
        <v>A. memasukkan kategori yang pertama ke dalam lingkaran dari titik yang tertinggi</v>
      </c>
    </row>
    <row r="136" spans="1:1" x14ac:dyDescent="0.25">
      <c r="A136" t="str">
        <f>"B. "&amp;soal!A98</f>
        <v>B. memasukkan semua kategori ke dalam lingkaran menggunakan busur derajat</v>
      </c>
    </row>
    <row r="137" spans="1:1" x14ac:dyDescent="0.25">
      <c r="A137" t="str">
        <f>"C. "&amp;soal!A99</f>
        <v>C. untuk memasukkan kategori lainnya harus searah jarum jam</v>
      </c>
    </row>
    <row r="138" spans="1:1" x14ac:dyDescent="0.25">
      <c r="A138" t="str">
        <f>"D. "&amp;soal!A100</f>
        <v>D. untuk setiap kategori hendaknya diberi warna atau corak yang sama dalam lingkarannya</v>
      </c>
    </row>
    <row r="139" spans="1:1" x14ac:dyDescent="0.25">
      <c r="A139" t="str">
        <f>"ANSWER : "&amp;VLOOKUP(20,kunci!B3:C102,2)</f>
        <v>ANSWER : D</v>
      </c>
    </row>
    <row r="141" spans="1:1" x14ac:dyDescent="0.25">
      <c r="A141" t="str">
        <f>soal!A101</f>
        <v>Misalkan nilai dari kategori B adalah 22 dan jumlah nilai dari seluruh kategori adalah 72 maka besarnya persentase dan besarnya derajat dari B itu masing-masing adalah....</v>
      </c>
    </row>
    <row r="142" spans="1:1" x14ac:dyDescent="0.25">
      <c r="A142" t="str">
        <f>"A. "&amp;soal!A102</f>
        <v>A. 30,6% dan 110,2o</v>
      </c>
    </row>
    <row r="143" spans="1:1" x14ac:dyDescent="0.25">
      <c r="A143" t="str">
        <f>"B. "&amp;soal!A103</f>
        <v>B. 30,7% dan 110,5o</v>
      </c>
    </row>
    <row r="144" spans="1:1" x14ac:dyDescent="0.25">
      <c r="A144" t="str">
        <f>"C. "&amp;soal!A104</f>
        <v>C. 30,5% dan 110,1o</v>
      </c>
    </row>
    <row r="145" spans="1:1" x14ac:dyDescent="0.25">
      <c r="A145" t="str">
        <f>"D. "&amp;soal!A105</f>
        <v>D. 30,7% dan 110,6o</v>
      </c>
    </row>
    <row r="146" spans="1:1" x14ac:dyDescent="0.25">
      <c r="A146" t="str">
        <f>"ANSWER : "&amp;VLOOKUP(21,kunci!B3:C102,2)</f>
        <v>ANSWER : A</v>
      </c>
    </row>
    <row r="148" spans="1:1" x14ac:dyDescent="0.25">
      <c r="A148" t="str">
        <f>soal!A106</f>
        <v>Hal-hal yang perlu diperhatikan dalam menggambarkan poligon frekuensi di bawah ini semuanya benar, kecuali....</v>
      </c>
    </row>
    <row r="149" spans="1:1" x14ac:dyDescent="0.25">
      <c r="A149" t="str">
        <f>"A. "&amp;soal!A107</f>
        <v>A. sumbu tegaknya berupa frekuensi</v>
      </c>
    </row>
    <row r="150" spans="1:1" x14ac:dyDescent="0.25">
      <c r="A150" t="str">
        <f>"B. "&amp;soal!A108</f>
        <v>B. batang-batangnya saling berimpitan</v>
      </c>
    </row>
    <row r="151" spans="1:1" x14ac:dyDescent="0.25">
      <c r="A151" t="str">
        <f>"C. "&amp;soal!A109</f>
        <v>C. sumbu datarnya berupa ujung-ujung kelas interval</v>
      </c>
    </row>
    <row r="152" spans="1:1" x14ac:dyDescent="0.25">
      <c r="A152" t="str">
        <f>"D. "&amp;soal!A110</f>
        <v>D. sumbu datarnya bisa juga titik tengah</v>
      </c>
    </row>
    <row r="153" spans="1:1" x14ac:dyDescent="0.25">
      <c r="A153" t="str">
        <f>"ANSWER : "&amp;VLOOKUP(22,kunci!B3:C102,2)</f>
        <v>ANSWER : C</v>
      </c>
    </row>
    <row r="155" spans="1:1" x14ac:dyDescent="0.25">
      <c r="A155" t="str">
        <f>soal!A111</f>
        <v xml:space="preserve">Hal-hal yang perlu diperhatikan dalam menggambarkan ozaiv positif di bawah ini semuanya benar, kecuali.... </v>
      </c>
    </row>
    <row r="156" spans="1:1" x14ac:dyDescent="0.25">
      <c r="A156" t="str">
        <f>"A. "&amp;soal!A112</f>
        <v>A. sumbu datarnya berupa ujung-ujung kelas interval</v>
      </c>
    </row>
    <row r="157" spans="1:1" x14ac:dyDescent="0.25">
      <c r="A157" t="str">
        <f>"B. "&amp;soal!A113</f>
        <v>B. sumbu tegaknya berupa frekuensi kumulatif</v>
      </c>
    </row>
    <row r="158" spans="1:1" x14ac:dyDescent="0.25">
      <c r="A158" t="str">
        <f>"C. "&amp;soal!A114</f>
        <v>C. grafiknya berjalan dari bawah ke kanan atas</v>
      </c>
    </row>
    <row r="159" spans="1:1" x14ac:dyDescent="0.25">
      <c r="A159" t="str">
        <f>"D. "&amp;soal!A115</f>
        <v>D. grafiknya berupa kumpulan titik-titik</v>
      </c>
    </row>
    <row r="160" spans="1:1" x14ac:dyDescent="0.25">
      <c r="A160" t="str">
        <f>"ANSWER : "&amp;VLOOKUP(23,kunci!B3:C102,2)</f>
        <v>ANSWER : A</v>
      </c>
    </row>
    <row r="162" spans="1:1" x14ac:dyDescent="0.25">
      <c r="A162" t="str">
        <f>soal!A116</f>
        <v>Hal-hal yang perlu diperhatikan dalam menggambarkan ozaiv negatif di bawah ini semuanya benar, kecuali....</v>
      </c>
    </row>
    <row r="163" spans="1:1" x14ac:dyDescent="0.25">
      <c r="A163" t="str">
        <f>"A. "&amp;soal!A117</f>
        <v>A. grafiknya berjalan dari kiri bawah ke kanan atas</v>
      </c>
    </row>
    <row r="164" spans="1:1" x14ac:dyDescent="0.25">
      <c r="A164" t="str">
        <f>"B. "&amp;soal!A118</f>
        <v>B. sumbu datarnya berupa ujung-ujung bawah kelas interval</v>
      </c>
    </row>
    <row r="165" spans="1:1" x14ac:dyDescent="0.25">
      <c r="A165" t="str">
        <f>"C. "&amp;soal!A119</f>
        <v>C. sumbu tegaknya berupa frekuensi kumulatif</v>
      </c>
    </row>
    <row r="166" spans="1:1" x14ac:dyDescent="0.25">
      <c r="A166" t="str">
        <f>"D. "&amp;soal!A120</f>
        <v>D. grafiknya berupa kumpulan titik-titik</v>
      </c>
    </row>
    <row r="167" spans="1:1" x14ac:dyDescent="0.25">
      <c r="A167" t="str">
        <f>"ANSWER : "&amp;VLOOKUP(24,kunci!B3:C102,2)</f>
        <v>ANSWER : A</v>
      </c>
    </row>
    <row r="169" spans="1:1" x14ac:dyDescent="0.25">
      <c r="A169" t="str">
        <f>soal!A121</f>
        <v>Misalkan anda akan menggambarkan grafik dari yang sudah disusun dalam tabel distribusi frekuensi relatif. Hal-hal yang perlu diperhatikan dalam menggambarkan grafik di bawah ini semuanya benar, kecuali....</v>
      </c>
    </row>
    <row r="170" spans="1:1" x14ac:dyDescent="0.25">
      <c r="A170" t="str">
        <f>"A. "&amp;soal!A122</f>
        <v>A. sumbu datarnya berupa ujung bawah kelas interval</v>
      </c>
    </row>
    <row r="171" spans="1:1" x14ac:dyDescent="0.25">
      <c r="A171" t="str">
        <f>"B. "&amp;soal!A123</f>
        <v>B. batang-batangnya saling berimpitan</v>
      </c>
    </row>
    <row r="172" spans="1:1" x14ac:dyDescent="0.25">
      <c r="A172" t="str">
        <f>"C. "&amp;soal!A124</f>
        <v>C. sumbu tegaknya berupa frekuensi relatif</v>
      </c>
    </row>
    <row r="173" spans="1:1" x14ac:dyDescent="0.25">
      <c r="A173" t="str">
        <f>"D. "&amp;soal!A125</f>
        <v>D. sumbu datarnya bisa juga titik tengah</v>
      </c>
    </row>
    <row r="174" spans="1:1" x14ac:dyDescent="0.25">
      <c r="A174" t="str">
        <f>"ANSWER : "&amp;VLOOKUP(25,kunci!B3:C102,2)</f>
        <v>ANSWER : A</v>
      </c>
    </row>
    <row r="176" spans="1:1" x14ac:dyDescent="0.25">
      <c r="A176" t="str">
        <f>soal!A126</f>
        <v>Suatu barisan bilangan merupakan deret aritmetika dengan suku pertama 2 dan suku terakhir 1895 dengan beda setiap dua suku yang berdekatan sama dengan 3. Nilai rata-rata semua suku deret itu ialah....</v>
      </c>
    </row>
    <row r="177" spans="1:1" x14ac:dyDescent="0.25">
      <c r="A177" t="str">
        <f>"A. "&amp;soal!A127</f>
        <v>A. 940</v>
      </c>
    </row>
    <row r="178" spans="1:1" x14ac:dyDescent="0.25">
      <c r="A178" t="str">
        <f>"B. "&amp;soal!A128</f>
        <v>B. 943</v>
      </c>
    </row>
    <row r="179" spans="1:1" x14ac:dyDescent="0.25">
      <c r="A179" t="str">
        <f>"C. "&amp;soal!A129</f>
        <v>C. 946</v>
      </c>
    </row>
    <row r="180" spans="1:1" x14ac:dyDescent="0.25">
      <c r="A180" t="str">
        <f>"D. "&amp;soal!A130</f>
        <v>D. 948</v>
      </c>
    </row>
    <row r="181" spans="1:1" x14ac:dyDescent="0.25">
      <c r="A181" t="str">
        <f>"ANSWER : "&amp;VLOOKUP(26,kunci!B3:C102,2)</f>
        <v>ANSWER : D</v>
      </c>
    </row>
    <row r="183" spans="1:1" x14ac:dyDescent="0.25">
      <c r="A183" t="str">
        <f>soal!A131</f>
        <v>Nilai rata-rata dari data terkelompok sama dengan nilai rata-rata dari semua nilai....</v>
      </c>
    </row>
    <row r="184" spans="1:1" x14ac:dyDescent="0.25">
      <c r="A184" t="str">
        <f>"A. "&amp;soal!A132</f>
        <v>A. data itu</v>
      </c>
    </row>
    <row r="185" spans="1:1" x14ac:dyDescent="0.25">
      <c r="A185" t="str">
        <f>"B. "&amp;soal!A133</f>
        <v>B. setiap kelas interval</v>
      </c>
    </row>
    <row r="186" spans="1:1" x14ac:dyDescent="0.25">
      <c r="A186" t="str">
        <f>"C. "&amp;soal!A134</f>
        <v>C. tengah dari setiap kelas interval</v>
      </c>
    </row>
    <row r="187" spans="1:1" x14ac:dyDescent="0.25">
      <c r="A187" t="str">
        <f>"D. "&amp;soal!A135</f>
        <v>D. ujung bawah dan ujung atas dibagi banyaknya kelas interval</v>
      </c>
    </row>
    <row r="188" spans="1:1" x14ac:dyDescent="0.25">
      <c r="A188" t="str">
        <f>"ANSWER : "&amp;VLOOKUP(27,kunci!B3:C102,2)</f>
        <v>ANSWER : C</v>
      </c>
    </row>
    <row r="190" spans="1:1" x14ac:dyDescent="0.25">
      <c r="A190" t="str">
        <f>soal!A136</f>
        <v>Dalam menghitung nilai rata-rata suatu data terkelompok dengan cara “nilai rata-rata duga” maka nilai rata-rata duga itu (AM) dapat ditentukan pada....</v>
      </c>
    </row>
    <row r="191" spans="1:1" x14ac:dyDescent="0.25">
      <c r="A191" t="str">
        <f>"A. "&amp;soal!A137</f>
        <v>A. setiap kelas</v>
      </c>
    </row>
    <row r="192" spans="1:1" x14ac:dyDescent="0.25">
      <c r="A192" t="str">
        <f>"B. "&amp;soal!A138</f>
        <v>B. kelas interval yang berfrekuensi paling tinggi</v>
      </c>
    </row>
    <row r="193" spans="1:1" x14ac:dyDescent="0.25">
      <c r="A193" t="str">
        <f>"C. "&amp;soal!A139</f>
        <v>C. kelas interval yang berkedudukan di tengah dari deretan kelas interval</v>
      </c>
    </row>
    <row r="194" spans="1:1" x14ac:dyDescent="0.25">
      <c r="A194" t="str">
        <f>"D. "&amp;soal!A140</f>
        <v>D. kelas interval yang berfrekuensi paling rendah</v>
      </c>
    </row>
    <row r="195" spans="1:1" x14ac:dyDescent="0.25">
      <c r="A195" t="str">
        <f>"ANSWER : "&amp;VLOOKUP(28,kunci!B3:C102,2)</f>
        <v>ANSWER : A</v>
      </c>
    </row>
    <row r="197" spans="1:1" x14ac:dyDescent="0.25">
      <c r="A197" t="str">
        <f>soal!A141</f>
        <v>Nilai rata-rata duga (AM) merupakan....</v>
      </c>
    </row>
    <row r="198" spans="1:1" x14ac:dyDescent="0.25">
      <c r="A198" t="str">
        <f>"A. "&amp;soal!A142</f>
        <v>A. nilai rata-rata antara nilai data terendah dan nilai data tertinggi</v>
      </c>
    </row>
    <row r="199" spans="1:1" x14ac:dyDescent="0.25">
      <c r="A199" t="str">
        <f>"B. "&amp;soal!A143</f>
        <v>B. salah satu tanda kelas interval</v>
      </c>
    </row>
    <row r="200" spans="1:1" x14ac:dyDescent="0.25">
      <c r="A200" t="str">
        <f>"C. "&amp;soal!A144</f>
        <v>C. nilai rata-rata setiap kelas interval</v>
      </c>
    </row>
    <row r="201" spans="1:1" x14ac:dyDescent="0.25">
      <c r="A201" t="str">
        <f>"D. "&amp;soal!A145</f>
        <v>D. setengah dari jumlah nilai terendah dengan nilai tertinggi dari setiap kelas interval</v>
      </c>
    </row>
    <row r="202" spans="1:1" x14ac:dyDescent="0.25">
      <c r="A202" t="str">
        <f>"ANSWER : "&amp;VLOOKUP(29,kunci!B3:C102,2)</f>
        <v>ANSWER : B</v>
      </c>
    </row>
    <row r="204" spans="1:1" x14ac:dyDescent="0.25">
      <c r="A204" t="str">
        <f>soal!A146</f>
        <v>Apa yang anda ketahui tentang kurva simetris?</v>
      </c>
    </row>
    <row r="205" spans="1:1" x14ac:dyDescent="0.25">
      <c r="A205" t="str">
        <f>"A. "&amp;soal!A147</f>
        <v>A. Selalu mempunyai sebuah modus.</v>
      </c>
    </row>
    <row r="206" spans="1:1" x14ac:dyDescent="0.25">
      <c r="A206" t="str">
        <f>"B. "&amp;soal!A148</f>
        <v>B. Mungkin mempunyai lebih dari sebuah modus.</v>
      </c>
    </row>
    <row r="207" spans="1:1" x14ac:dyDescent="0.25">
      <c r="A207" t="str">
        <f>"C. "&amp;soal!A149</f>
        <v>C. Mungkin tidak mempunyai modus.</v>
      </c>
    </row>
    <row r="208" spans="1:1" x14ac:dyDescent="0.25">
      <c r="A208" t="str">
        <f>"D. "&amp;soal!A150</f>
        <v>D. Letak pusat kecenderungan selalu tidak setempat.</v>
      </c>
    </row>
    <row r="209" spans="1:1" x14ac:dyDescent="0.25">
      <c r="A209" t="str">
        <f>"ANSWER : "&amp;VLOOKUP(30,kunci!B3:C102,2)</f>
        <v>ANSWER : B</v>
      </c>
    </row>
    <row r="211" spans="1:1" x14ac:dyDescent="0.25">
      <c r="A211" t="str">
        <f>soal!A151</f>
        <v>Sampel dengan data 74, 81, 65, 56, 96, 63, 55, 91, 93, 85, 51, 59, dan 69 mempunyai nilai Me....</v>
      </c>
    </row>
    <row r="212" spans="1:1" x14ac:dyDescent="0.25">
      <c r="A212" t="str">
        <f>"A. "&amp;soal!A152</f>
        <v>A. 67</v>
      </c>
    </row>
    <row r="213" spans="1:1" x14ac:dyDescent="0.25">
      <c r="A213" t="str">
        <f>"B. "&amp;soal!A153</f>
        <v>B. 69</v>
      </c>
    </row>
    <row r="214" spans="1:1" x14ac:dyDescent="0.25">
      <c r="A214" t="str">
        <f>"C. "&amp;soal!A154</f>
        <v>C. 72,5</v>
      </c>
    </row>
    <row r="215" spans="1:1" x14ac:dyDescent="0.25">
      <c r="A215" t="str">
        <f>"D. "&amp;soal!A155</f>
        <v>D. 74,5</v>
      </c>
    </row>
    <row r="216" spans="1:1" x14ac:dyDescent="0.25">
      <c r="A216" t="str">
        <f>"ANSWER : "&amp;VLOOKUP(31,kunci!B3:C102,2)</f>
        <v>ANSWER : B</v>
      </c>
    </row>
    <row r="218" spans="1:1" x14ac:dyDescent="0.25">
      <c r="A218" t="str">
        <f>soal!A156</f>
        <v>Jika diberikan data statistik Me = 89 dan Mo = 87, artinya....</v>
      </c>
    </row>
    <row r="219" spans="1:1" x14ac:dyDescent="0.25">
      <c r="A219" t="str">
        <f>"A. "&amp;soal!A157</f>
        <v>A. 50% bernilai 89 dan 50% lagi bernilai 87</v>
      </c>
    </row>
    <row r="220" spans="1:1" x14ac:dyDescent="0.25">
      <c r="A220" t="str">
        <f>"B. "&amp;soal!A158</f>
        <v>B. umumnya bernilai 87 sedangkan nilainya 50% saja yang bernilai 89</v>
      </c>
    </row>
    <row r="221" spans="1:1" x14ac:dyDescent="0.25">
      <c r="A221" t="str">
        <f>"C. "&amp;soal!A159</f>
        <v>C. 50% bernilai di atas 89 dan 50% lagi bernilai di bawah 87</v>
      </c>
    </row>
    <row r="222" spans="1:1" x14ac:dyDescent="0.25">
      <c r="A222" t="str">
        <f>"D. "&amp;soal!A160</f>
        <v>D. 50% bernilai di atas 89 dan 50% lagi bernilai di bawahnya tetapi pada umumnya bernilai 87</v>
      </c>
    </row>
    <row r="223" spans="1:1" x14ac:dyDescent="0.25">
      <c r="A223" t="str">
        <f>"ANSWER : "&amp;VLOOKUP(32,kunci!B3:C102,2)</f>
        <v>ANSWER : D</v>
      </c>
    </row>
    <row r="225" spans="1:1" x14ac:dyDescent="0.25">
      <c r="A225" t="str">
        <f>soal!A161</f>
        <v>Apa yang anda ketahui tentang kurva normal?</v>
      </c>
    </row>
    <row r="226" spans="1:1" x14ac:dyDescent="0.25">
      <c r="A226" t="str">
        <f>"A. "&amp;soal!A162</f>
        <v>A. Tidak selalu mempunyai satu modus.</v>
      </c>
    </row>
    <row r="227" spans="1:1" x14ac:dyDescent="0.25">
      <c r="A227" t="str">
        <f>"B. "&amp;soal!A163</f>
        <v>B. Letak pusat kecenderungan pada satu titik.</v>
      </c>
    </row>
    <row r="228" spans="1:1" x14ac:dyDescent="0.25">
      <c r="A228" t="str">
        <f>"C. "&amp;soal!A164</f>
        <v>C. Tidak mempunyai median.</v>
      </c>
    </row>
    <row r="229" spans="1:1" x14ac:dyDescent="0.25">
      <c r="A229" t="str">
        <f>"D. "&amp;soal!A165</f>
        <v>D. Berlaku hubungan 3Mo = 2Me - x ̅</v>
      </c>
    </row>
    <row r="230" spans="1:1" x14ac:dyDescent="0.25">
      <c r="A230" t="str">
        <f>"ANSWER : "&amp;VLOOKUP(33,kunci!B3:C102,2)</f>
        <v>ANSWER : B</v>
      </c>
    </row>
    <row r="232" spans="1:1" x14ac:dyDescent="0.25">
      <c r="A232" t="str">
        <f>soal!A166</f>
        <v>Data tersebar 7, 10, 13, 13, 15, 19, 20, 25, 25, 27, 29, 31, 34, 34, 35, dan 37. Nilai K_3=....</v>
      </c>
    </row>
    <row r="233" spans="1:1" x14ac:dyDescent="0.25">
      <c r="A233" t="str">
        <f>"A. "&amp;soal!A167</f>
        <v>A. 31</v>
      </c>
    </row>
    <row r="234" spans="1:1" x14ac:dyDescent="0.25">
      <c r="A234" t="str">
        <f>"B. "&amp;soal!A168</f>
        <v>B. 32,5</v>
      </c>
    </row>
    <row r="235" spans="1:1" x14ac:dyDescent="0.25">
      <c r="A235" t="str">
        <f>"C. "&amp;soal!A169</f>
        <v>C. 33,25</v>
      </c>
    </row>
    <row r="236" spans="1:1" x14ac:dyDescent="0.25">
      <c r="A236" t="str">
        <f>"D. "&amp;soal!A170</f>
        <v>D. 34</v>
      </c>
    </row>
    <row r="237" spans="1:1" x14ac:dyDescent="0.25">
      <c r="A237" t="str">
        <f>"ANSWER : "&amp;VLOOKUP(34,kunci!B3:C102,2)</f>
        <v>ANSWER : C</v>
      </c>
    </row>
    <row r="239" spans="1:1" x14ac:dyDescent="0.25">
      <c r="A239" t="str">
        <f>soal!A171</f>
        <v>Dari data pada nomor 34, nilai D_5=....</v>
      </c>
    </row>
    <row r="240" spans="1:1" x14ac:dyDescent="0.25">
      <c r="A240" t="str">
        <f>"A. "&amp;soal!A172</f>
        <v>A. 23,5</v>
      </c>
    </row>
    <row r="241" spans="1:1" x14ac:dyDescent="0.25">
      <c r="A241" t="str">
        <f>"B. "&amp;soal!A173</f>
        <v>B. 25</v>
      </c>
    </row>
    <row r="242" spans="1:1" x14ac:dyDescent="0.25">
      <c r="A242" t="str">
        <f>"C. "&amp;soal!A174</f>
        <v>C. 26</v>
      </c>
    </row>
    <row r="243" spans="1:1" x14ac:dyDescent="0.25">
      <c r="A243" t="str">
        <f>"D. "&amp;soal!A175</f>
        <v>D. 26,75</v>
      </c>
    </row>
    <row r="244" spans="1:1" x14ac:dyDescent="0.25">
      <c r="A244" t="str">
        <f>"ANSWER : "&amp;VLOOKUP(35,kunci!B3:C102,2)</f>
        <v>ANSWER : B</v>
      </c>
    </row>
    <row r="246" spans="1:1" x14ac:dyDescent="0.25">
      <c r="A246" t="str">
        <f>soal!A176</f>
        <v>Dari data pada nomor 34, nilai P_87=....</v>
      </c>
    </row>
    <row r="247" spans="1:1" x14ac:dyDescent="0.25">
      <c r="A247" t="str">
        <f>"A. "&amp;soal!A177</f>
        <v>A. 34</v>
      </c>
    </row>
    <row r="248" spans="1:1" x14ac:dyDescent="0.25">
      <c r="A248" t="str">
        <f>"B. "&amp;soal!A178</f>
        <v>B. 34,5</v>
      </c>
    </row>
    <row r="249" spans="1:1" x14ac:dyDescent="0.25">
      <c r="A249" t="str">
        <f>"C. "&amp;soal!A179</f>
        <v>C. 34,79</v>
      </c>
    </row>
    <row r="250" spans="1:1" x14ac:dyDescent="0.25">
      <c r="A250" t="str">
        <f>"D. "&amp;soal!A180</f>
        <v>D. 34,87</v>
      </c>
    </row>
    <row r="251" spans="1:1" x14ac:dyDescent="0.25">
      <c r="A251" t="str">
        <f>"ANSWER : "&amp;VLOOKUP(36,kunci!B3:C102,2)</f>
        <v>ANSWER : C</v>
      </c>
    </row>
    <row r="253" spans="1:1" x14ac:dyDescent="0.25">
      <c r="A253" t="str">
        <f>soal!A181</f>
        <v>Suatu baris bilangan terdiri atas 11 unsur. Letak nilai K_2 dan P_57 pada unsur ke....</v>
      </c>
    </row>
    <row r="254" spans="1:1" x14ac:dyDescent="0.25">
      <c r="A254" t="str">
        <f>"A. "&amp;soal!A182</f>
        <v>A. 6 dan ke-6,84</v>
      </c>
    </row>
    <row r="255" spans="1:1" x14ac:dyDescent="0.25">
      <c r="A255" t="str">
        <f>"B. "&amp;soal!A183</f>
        <v>B. 6 dan ke-10</v>
      </c>
    </row>
    <row r="256" spans="1:1" x14ac:dyDescent="0.25">
      <c r="A256" t="str">
        <f>"C. "&amp;soal!A184</f>
        <v>C. 5,5 dan ke-9,5</v>
      </c>
    </row>
    <row r="257" spans="1:1" x14ac:dyDescent="0.25">
      <c r="A257" t="str">
        <f>"D. "&amp;soal!A185</f>
        <v>D. 5,5 dan ke-10,5</v>
      </c>
    </row>
    <row r="258" spans="1:1" x14ac:dyDescent="0.25">
      <c r="A258" t="str">
        <f>"ANSWER : "&amp;VLOOKUP(37,kunci!B3:C102,2)</f>
        <v>ANSWER : A</v>
      </c>
    </row>
    <row r="260" spans="1:1" x14ac:dyDescent="0.25">
      <c r="A260" t="str">
        <f>soal!A186</f>
        <v>Rata-rata simpangan dari 25, 25, 17, 34, 21, 42 adalah....</v>
      </c>
    </row>
    <row r="261" spans="1:1" x14ac:dyDescent="0.25">
      <c r="A261" t="str">
        <f>"A. "&amp;soal!A187</f>
        <v>A. 6,13</v>
      </c>
    </row>
    <row r="262" spans="1:1" x14ac:dyDescent="0.25">
      <c r="A262" t="str">
        <f>"B. "&amp;soal!A188</f>
        <v>B. 7,11</v>
      </c>
    </row>
    <row r="263" spans="1:1" x14ac:dyDescent="0.25">
      <c r="A263" t="str">
        <f>"C. "&amp;soal!A189</f>
        <v>C. 5,19</v>
      </c>
    </row>
    <row r="264" spans="1:1" x14ac:dyDescent="0.25">
      <c r="A264" t="str">
        <f>"D. "&amp;soal!A190</f>
        <v>D. 9,05</v>
      </c>
    </row>
    <row r="265" spans="1:1" x14ac:dyDescent="0.25">
      <c r="A265" t="str">
        <f>"ANSWER : "&amp;VLOOKUP(38,kunci!B3:C102,2)</f>
        <v>ANSWER : B</v>
      </c>
    </row>
    <row r="267" spans="1:1" x14ac:dyDescent="0.25">
      <c r="A267" t="str">
        <f>soal!A191</f>
        <v>Panjang sebidang tanah diukur 5 kali pengukuran dengan hasil pengukuran yang berbeda-beda: 12,01 m, 11,97 m, 12,14 m, 11,97 m, dan 12,0 m. Panjang bidang tanah sebenarnya terletak pada interval....</v>
      </c>
    </row>
    <row r="268" spans="1:1" x14ac:dyDescent="0.25">
      <c r="A268" t="str">
        <f>"A. "&amp;soal!A192</f>
        <v>A. (12,00 – 12,02) m</v>
      </c>
    </row>
    <row r="269" spans="1:1" x14ac:dyDescent="0.25">
      <c r="A269" t="str">
        <f>"B. "&amp;soal!A193</f>
        <v>B. (11,974 – 12,018) m</v>
      </c>
    </row>
    <row r="270" spans="1:1" x14ac:dyDescent="0.25">
      <c r="A270" t="str">
        <f>"C. "&amp;soal!A194</f>
        <v>C. (11,97 – 12,09) m</v>
      </c>
    </row>
    <row r="271" spans="1:1" x14ac:dyDescent="0.25">
      <c r="A271" t="str">
        <f>"D. "&amp;soal!A195</f>
        <v>D. (11,948 – 12,088) m</v>
      </c>
    </row>
    <row r="272" spans="1:1" x14ac:dyDescent="0.25">
      <c r="A272" t="str">
        <f>"ANSWER : "&amp;VLOOKUP(39,kunci!B3:C102,2)</f>
        <v>ANSWER : D</v>
      </c>
    </row>
    <row r="274" spans="1:1" x14ac:dyDescent="0.25">
      <c r="A274" t="str">
        <f>soal!A196</f>
        <v>Hasil menimbang sebuah benda dengan 5 kali penimbangan menghasilkan penimbangan yang berbeda: 57,87 kg, 58,09 kg, 58,17 kg, 57,96 kg, dan 57,89 kg. Berat benda sebenarnya terletak dalam interval....</v>
      </c>
    </row>
    <row r="275" spans="1:1" x14ac:dyDescent="0.25">
      <c r="A275" t="str">
        <f>"A. "&amp;soal!A197</f>
        <v>A. (57,996 – 58,126) kg</v>
      </c>
    </row>
    <row r="276" spans="1:1" x14ac:dyDescent="0.25">
      <c r="A276" t="str">
        <f>"B. "&amp;soal!A198</f>
        <v>B. (57,886 – 58,126) kg</v>
      </c>
    </row>
    <row r="277" spans="1:1" x14ac:dyDescent="0.25">
      <c r="A277" t="str">
        <f>"C. "&amp;soal!A199</f>
        <v>C. (57,886 – 57,996) kg</v>
      </c>
    </row>
    <row r="278" spans="1:1" x14ac:dyDescent="0.25">
      <c r="A278" t="str">
        <f>"D. "&amp;soal!A200</f>
        <v>D. (57,996 – 78,197) kg</v>
      </c>
    </row>
    <row r="279" spans="1:1" x14ac:dyDescent="0.25">
      <c r="A279" t="str">
        <f>"ANSWER : "&amp;VLOOKUP(40,kunci!B3:C102,2)</f>
        <v>ANSWER : B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E9ECA-0B46-4763-B9CC-3385DDF17E00}">
  <dimension ref="B2:C102"/>
  <sheetViews>
    <sheetView topLeftCell="A82" workbookViewId="0">
      <selection activeCell="E40" sqref="E40"/>
    </sheetView>
  </sheetViews>
  <sheetFormatPr defaultRowHeight="15" x14ac:dyDescent="0.25"/>
  <cols>
    <col min="2" max="2" width="6.5703125" style="3" customWidth="1"/>
  </cols>
  <sheetData>
    <row r="2" spans="2:3" ht="30" x14ac:dyDescent="0.25">
      <c r="B2" s="6" t="s">
        <v>131</v>
      </c>
      <c r="C2" s="4" t="s">
        <v>132</v>
      </c>
    </row>
    <row r="3" spans="2:3" x14ac:dyDescent="0.25">
      <c r="B3" s="5">
        <v>1</v>
      </c>
      <c r="C3" s="7" t="s">
        <v>133</v>
      </c>
    </row>
    <row r="4" spans="2:3" x14ac:dyDescent="0.25">
      <c r="B4" s="5">
        <v>2</v>
      </c>
      <c r="C4" s="7" t="s">
        <v>134</v>
      </c>
    </row>
    <row r="5" spans="2:3" x14ac:dyDescent="0.25">
      <c r="B5" s="5">
        <v>3</v>
      </c>
      <c r="C5" s="7" t="s">
        <v>134</v>
      </c>
    </row>
    <row r="6" spans="2:3" x14ac:dyDescent="0.25">
      <c r="B6" s="5">
        <v>4</v>
      </c>
      <c r="C6" s="7" t="s">
        <v>134</v>
      </c>
    </row>
    <row r="7" spans="2:3" x14ac:dyDescent="0.25">
      <c r="B7" s="5">
        <v>5</v>
      </c>
      <c r="C7" s="7" t="s">
        <v>135</v>
      </c>
    </row>
    <row r="8" spans="2:3" x14ac:dyDescent="0.25">
      <c r="B8" s="5">
        <v>6</v>
      </c>
      <c r="C8" s="7" t="s">
        <v>133</v>
      </c>
    </row>
    <row r="9" spans="2:3" x14ac:dyDescent="0.25">
      <c r="B9" s="5">
        <v>7</v>
      </c>
      <c r="C9" s="7" t="s">
        <v>135</v>
      </c>
    </row>
    <row r="10" spans="2:3" x14ac:dyDescent="0.25">
      <c r="B10" s="5">
        <v>8</v>
      </c>
      <c r="C10" s="7" t="s">
        <v>134</v>
      </c>
    </row>
    <row r="11" spans="2:3" x14ac:dyDescent="0.25">
      <c r="B11" s="5">
        <v>9</v>
      </c>
      <c r="C11" s="7" t="s">
        <v>134</v>
      </c>
    </row>
    <row r="12" spans="2:3" x14ac:dyDescent="0.25">
      <c r="B12" s="5">
        <v>10</v>
      </c>
      <c r="C12" s="7" t="s">
        <v>133</v>
      </c>
    </row>
    <row r="13" spans="2:3" x14ac:dyDescent="0.25">
      <c r="B13" s="5">
        <v>11</v>
      </c>
      <c r="C13" s="8" t="s">
        <v>136</v>
      </c>
    </row>
    <row r="14" spans="2:3" x14ac:dyDescent="0.25">
      <c r="B14" s="5">
        <v>12</v>
      </c>
      <c r="C14" s="8" t="s">
        <v>134</v>
      </c>
    </row>
    <row r="15" spans="2:3" x14ac:dyDescent="0.25">
      <c r="B15" s="5">
        <v>13</v>
      </c>
      <c r="C15" s="8" t="s">
        <v>134</v>
      </c>
    </row>
    <row r="16" spans="2:3" x14ac:dyDescent="0.25">
      <c r="B16" s="5">
        <v>14</v>
      </c>
      <c r="C16" s="8" t="s">
        <v>133</v>
      </c>
    </row>
    <row r="17" spans="2:3" x14ac:dyDescent="0.25">
      <c r="B17" s="5">
        <v>15</v>
      </c>
      <c r="C17" s="8" t="s">
        <v>134</v>
      </c>
    </row>
    <row r="18" spans="2:3" x14ac:dyDescent="0.25">
      <c r="B18" s="5">
        <v>16</v>
      </c>
      <c r="C18" s="8" t="s">
        <v>133</v>
      </c>
    </row>
    <row r="19" spans="2:3" x14ac:dyDescent="0.25">
      <c r="B19" s="5">
        <v>17</v>
      </c>
      <c r="C19" s="8" t="s">
        <v>134</v>
      </c>
    </row>
    <row r="20" spans="2:3" x14ac:dyDescent="0.25">
      <c r="B20" s="5">
        <v>18</v>
      </c>
      <c r="C20" s="8" t="s">
        <v>134</v>
      </c>
    </row>
    <row r="21" spans="2:3" x14ac:dyDescent="0.25">
      <c r="B21" s="5">
        <v>19</v>
      </c>
      <c r="C21" s="8" t="s">
        <v>133</v>
      </c>
    </row>
    <row r="22" spans="2:3" x14ac:dyDescent="0.25">
      <c r="B22" s="5">
        <v>20</v>
      </c>
      <c r="C22" s="8" t="s">
        <v>133</v>
      </c>
    </row>
    <row r="23" spans="2:3" x14ac:dyDescent="0.25">
      <c r="B23" s="5">
        <v>21</v>
      </c>
      <c r="C23" s="9" t="s">
        <v>135</v>
      </c>
    </row>
    <row r="24" spans="2:3" x14ac:dyDescent="0.25">
      <c r="B24" s="5">
        <v>22</v>
      </c>
      <c r="C24" s="9" t="s">
        <v>134</v>
      </c>
    </row>
    <row r="25" spans="2:3" x14ac:dyDescent="0.25">
      <c r="B25" s="5">
        <v>23</v>
      </c>
      <c r="C25" s="9" t="s">
        <v>135</v>
      </c>
    </row>
    <row r="26" spans="2:3" x14ac:dyDescent="0.25">
      <c r="B26" s="5">
        <v>24</v>
      </c>
      <c r="C26" s="9" t="s">
        <v>135</v>
      </c>
    </row>
    <row r="27" spans="2:3" x14ac:dyDescent="0.25">
      <c r="B27" s="5">
        <v>25</v>
      </c>
      <c r="C27" s="9" t="s">
        <v>135</v>
      </c>
    </row>
    <row r="28" spans="2:3" x14ac:dyDescent="0.25">
      <c r="B28" s="5">
        <v>26</v>
      </c>
      <c r="C28" s="9" t="s">
        <v>133</v>
      </c>
    </row>
    <row r="29" spans="2:3" x14ac:dyDescent="0.25">
      <c r="B29" s="5">
        <v>27</v>
      </c>
      <c r="C29" s="9" t="s">
        <v>134</v>
      </c>
    </row>
    <row r="30" spans="2:3" x14ac:dyDescent="0.25">
      <c r="B30" s="5">
        <v>28</v>
      </c>
      <c r="C30" s="9" t="s">
        <v>135</v>
      </c>
    </row>
    <row r="31" spans="2:3" x14ac:dyDescent="0.25">
      <c r="B31" s="5">
        <v>29</v>
      </c>
      <c r="C31" s="9" t="s">
        <v>136</v>
      </c>
    </row>
    <row r="32" spans="2:3" x14ac:dyDescent="0.25">
      <c r="B32" s="5">
        <v>30</v>
      </c>
      <c r="C32" s="9" t="s">
        <v>136</v>
      </c>
    </row>
    <row r="33" spans="2:3" x14ac:dyDescent="0.25">
      <c r="B33" s="5">
        <v>31</v>
      </c>
      <c r="C33" s="10" t="s">
        <v>136</v>
      </c>
    </row>
    <row r="34" spans="2:3" x14ac:dyDescent="0.25">
      <c r="B34" s="5">
        <v>32</v>
      </c>
      <c r="C34" s="10" t="s">
        <v>133</v>
      </c>
    </row>
    <row r="35" spans="2:3" x14ac:dyDescent="0.25">
      <c r="B35" s="5">
        <v>33</v>
      </c>
      <c r="C35" s="10" t="s">
        <v>136</v>
      </c>
    </row>
    <row r="36" spans="2:3" x14ac:dyDescent="0.25">
      <c r="B36" s="5">
        <v>34</v>
      </c>
      <c r="C36" s="10" t="s">
        <v>134</v>
      </c>
    </row>
    <row r="37" spans="2:3" x14ac:dyDescent="0.25">
      <c r="B37" s="5">
        <v>35</v>
      </c>
      <c r="C37" s="10" t="s">
        <v>136</v>
      </c>
    </row>
    <row r="38" spans="2:3" x14ac:dyDescent="0.25">
      <c r="B38" s="5">
        <v>36</v>
      </c>
      <c r="C38" s="10" t="s">
        <v>134</v>
      </c>
    </row>
    <row r="39" spans="2:3" x14ac:dyDescent="0.25">
      <c r="B39" s="5">
        <v>37</v>
      </c>
      <c r="C39" s="10" t="s">
        <v>135</v>
      </c>
    </row>
    <row r="40" spans="2:3" x14ac:dyDescent="0.25">
      <c r="B40" s="5">
        <v>38</v>
      </c>
      <c r="C40" s="10" t="s">
        <v>136</v>
      </c>
    </row>
    <row r="41" spans="2:3" x14ac:dyDescent="0.25">
      <c r="B41" s="5">
        <v>39</v>
      </c>
      <c r="C41" s="10" t="s">
        <v>133</v>
      </c>
    </row>
    <row r="42" spans="2:3" x14ac:dyDescent="0.25">
      <c r="B42" s="5">
        <v>40</v>
      </c>
      <c r="C42" s="10" t="s">
        <v>136</v>
      </c>
    </row>
    <row r="43" spans="2:3" x14ac:dyDescent="0.25">
      <c r="B43" s="5">
        <v>41</v>
      </c>
      <c r="C43" s="2"/>
    </row>
    <row r="44" spans="2:3" x14ac:dyDescent="0.25">
      <c r="B44" s="5">
        <v>42</v>
      </c>
      <c r="C44" s="2"/>
    </row>
    <row r="45" spans="2:3" x14ac:dyDescent="0.25">
      <c r="B45" s="5">
        <v>43</v>
      </c>
      <c r="C45" s="2"/>
    </row>
    <row r="46" spans="2:3" x14ac:dyDescent="0.25">
      <c r="B46" s="5">
        <v>44</v>
      </c>
      <c r="C46" s="2"/>
    </row>
    <row r="47" spans="2:3" x14ac:dyDescent="0.25">
      <c r="B47" s="5">
        <v>45</v>
      </c>
      <c r="C47" s="2"/>
    </row>
    <row r="48" spans="2:3" x14ac:dyDescent="0.25">
      <c r="B48" s="5">
        <v>46</v>
      </c>
      <c r="C48" s="2"/>
    </row>
    <row r="49" spans="2:3" x14ac:dyDescent="0.25">
      <c r="B49" s="5">
        <v>47</v>
      </c>
      <c r="C49" s="2"/>
    </row>
    <row r="50" spans="2:3" x14ac:dyDescent="0.25">
      <c r="B50" s="5">
        <v>48</v>
      </c>
      <c r="C50" s="2"/>
    </row>
    <row r="51" spans="2:3" x14ac:dyDescent="0.25">
      <c r="B51" s="5">
        <v>49</v>
      </c>
      <c r="C51" s="2"/>
    </row>
    <row r="52" spans="2:3" x14ac:dyDescent="0.25">
      <c r="B52" s="5">
        <v>50</v>
      </c>
      <c r="C52" s="2"/>
    </row>
    <row r="53" spans="2:3" x14ac:dyDescent="0.25">
      <c r="B53" s="5">
        <v>51</v>
      </c>
      <c r="C53" s="2"/>
    </row>
    <row r="54" spans="2:3" x14ac:dyDescent="0.25">
      <c r="B54" s="5">
        <v>52</v>
      </c>
      <c r="C54" s="2"/>
    </row>
    <row r="55" spans="2:3" x14ac:dyDescent="0.25">
      <c r="B55" s="5">
        <v>53</v>
      </c>
      <c r="C55" s="2"/>
    </row>
    <row r="56" spans="2:3" x14ac:dyDescent="0.25">
      <c r="B56" s="5">
        <v>54</v>
      </c>
      <c r="C56" s="2"/>
    </row>
    <row r="57" spans="2:3" x14ac:dyDescent="0.25">
      <c r="B57" s="5">
        <v>55</v>
      </c>
      <c r="C57" s="2"/>
    </row>
    <row r="58" spans="2:3" x14ac:dyDescent="0.25">
      <c r="B58" s="5">
        <v>56</v>
      </c>
      <c r="C58" s="2"/>
    </row>
    <row r="59" spans="2:3" x14ac:dyDescent="0.25">
      <c r="B59" s="5">
        <v>57</v>
      </c>
      <c r="C59" s="2"/>
    </row>
    <row r="60" spans="2:3" x14ac:dyDescent="0.25">
      <c r="B60" s="5">
        <v>58</v>
      </c>
      <c r="C60" s="2"/>
    </row>
    <row r="61" spans="2:3" x14ac:dyDescent="0.25">
      <c r="B61" s="5">
        <v>59</v>
      </c>
      <c r="C61" s="2"/>
    </row>
    <row r="62" spans="2:3" x14ac:dyDescent="0.25">
      <c r="B62" s="5">
        <v>60</v>
      </c>
      <c r="C62" s="2"/>
    </row>
    <row r="63" spans="2:3" x14ac:dyDescent="0.25">
      <c r="B63" s="5">
        <v>61</v>
      </c>
      <c r="C63" s="2"/>
    </row>
    <row r="64" spans="2:3" x14ac:dyDescent="0.25">
      <c r="B64" s="5">
        <v>62</v>
      </c>
      <c r="C64" s="2"/>
    </row>
    <row r="65" spans="2:3" x14ac:dyDescent="0.25">
      <c r="B65" s="5">
        <v>63</v>
      </c>
      <c r="C65" s="2"/>
    </row>
    <row r="66" spans="2:3" x14ac:dyDescent="0.25">
      <c r="B66" s="5">
        <v>64</v>
      </c>
      <c r="C66" s="2"/>
    </row>
    <row r="67" spans="2:3" x14ac:dyDescent="0.25">
      <c r="B67" s="5">
        <v>65</v>
      </c>
      <c r="C67" s="2"/>
    </row>
    <row r="68" spans="2:3" x14ac:dyDescent="0.25">
      <c r="B68" s="5">
        <v>66</v>
      </c>
      <c r="C68" s="2"/>
    </row>
    <row r="69" spans="2:3" x14ac:dyDescent="0.25">
      <c r="B69" s="5">
        <v>67</v>
      </c>
      <c r="C69" s="2"/>
    </row>
    <row r="70" spans="2:3" x14ac:dyDescent="0.25">
      <c r="B70" s="5">
        <v>68</v>
      </c>
      <c r="C70" s="2"/>
    </row>
    <row r="71" spans="2:3" x14ac:dyDescent="0.25">
      <c r="B71" s="5">
        <v>69</v>
      </c>
      <c r="C71" s="2"/>
    </row>
    <row r="72" spans="2:3" x14ac:dyDescent="0.25">
      <c r="B72" s="5">
        <v>70</v>
      </c>
      <c r="C72" s="2"/>
    </row>
    <row r="73" spans="2:3" x14ac:dyDescent="0.25">
      <c r="B73" s="5">
        <v>71</v>
      </c>
      <c r="C73" s="2"/>
    </row>
    <row r="74" spans="2:3" x14ac:dyDescent="0.25">
      <c r="B74" s="5">
        <v>72</v>
      </c>
      <c r="C74" s="2"/>
    </row>
    <row r="75" spans="2:3" x14ac:dyDescent="0.25">
      <c r="B75" s="5">
        <v>73</v>
      </c>
      <c r="C75" s="2"/>
    </row>
    <row r="76" spans="2:3" x14ac:dyDescent="0.25">
      <c r="B76" s="5">
        <v>74</v>
      </c>
      <c r="C76" s="2"/>
    </row>
    <row r="77" spans="2:3" x14ac:dyDescent="0.25">
      <c r="B77" s="5">
        <v>75</v>
      </c>
      <c r="C77" s="2"/>
    </row>
    <row r="78" spans="2:3" x14ac:dyDescent="0.25">
      <c r="B78" s="5">
        <v>76</v>
      </c>
      <c r="C78" s="2"/>
    </row>
    <row r="79" spans="2:3" x14ac:dyDescent="0.25">
      <c r="B79" s="5">
        <v>77</v>
      </c>
      <c r="C79" s="2"/>
    </row>
    <row r="80" spans="2:3" x14ac:dyDescent="0.25">
      <c r="B80" s="5">
        <v>78</v>
      </c>
      <c r="C80" s="2"/>
    </row>
    <row r="81" spans="2:3" x14ac:dyDescent="0.25">
      <c r="B81" s="5">
        <v>79</v>
      </c>
      <c r="C81" s="2"/>
    </row>
    <row r="82" spans="2:3" x14ac:dyDescent="0.25">
      <c r="B82" s="5">
        <v>80</v>
      </c>
      <c r="C82" s="2"/>
    </row>
    <row r="83" spans="2:3" x14ac:dyDescent="0.25">
      <c r="B83" s="5">
        <v>81</v>
      </c>
      <c r="C83" s="2"/>
    </row>
    <row r="84" spans="2:3" x14ac:dyDescent="0.25">
      <c r="B84" s="5">
        <v>82</v>
      </c>
      <c r="C84" s="2"/>
    </row>
    <row r="85" spans="2:3" x14ac:dyDescent="0.25">
      <c r="B85" s="5">
        <v>83</v>
      </c>
      <c r="C85" s="2"/>
    </row>
    <row r="86" spans="2:3" x14ac:dyDescent="0.25">
      <c r="B86" s="5">
        <v>84</v>
      </c>
      <c r="C86" s="2"/>
    </row>
    <row r="87" spans="2:3" x14ac:dyDescent="0.25">
      <c r="B87" s="5">
        <v>85</v>
      </c>
      <c r="C87" s="2"/>
    </row>
    <row r="88" spans="2:3" x14ac:dyDescent="0.25">
      <c r="B88" s="5">
        <v>86</v>
      </c>
      <c r="C88" s="2"/>
    </row>
    <row r="89" spans="2:3" x14ac:dyDescent="0.25">
      <c r="B89" s="5">
        <v>87</v>
      </c>
      <c r="C89" s="2"/>
    </row>
    <row r="90" spans="2:3" x14ac:dyDescent="0.25">
      <c r="B90" s="5">
        <v>88</v>
      </c>
      <c r="C90" s="2"/>
    </row>
    <row r="91" spans="2:3" x14ac:dyDescent="0.25">
      <c r="B91" s="5">
        <v>89</v>
      </c>
      <c r="C91" s="2"/>
    </row>
    <row r="92" spans="2:3" x14ac:dyDescent="0.25">
      <c r="B92" s="5">
        <v>90</v>
      </c>
      <c r="C92" s="2"/>
    </row>
    <row r="93" spans="2:3" x14ac:dyDescent="0.25">
      <c r="B93" s="5">
        <v>91</v>
      </c>
      <c r="C93" s="2"/>
    </row>
    <row r="94" spans="2:3" x14ac:dyDescent="0.25">
      <c r="B94" s="5">
        <v>92</v>
      </c>
      <c r="C94" s="2"/>
    </row>
    <row r="95" spans="2:3" x14ac:dyDescent="0.25">
      <c r="B95" s="5">
        <v>93</v>
      </c>
      <c r="C95" s="2"/>
    </row>
    <row r="96" spans="2:3" x14ac:dyDescent="0.25">
      <c r="B96" s="5">
        <v>94</v>
      </c>
      <c r="C96" s="2"/>
    </row>
    <row r="97" spans="2:3" x14ac:dyDescent="0.25">
      <c r="B97" s="5">
        <v>95</v>
      </c>
      <c r="C97" s="2"/>
    </row>
    <row r="98" spans="2:3" x14ac:dyDescent="0.25">
      <c r="B98" s="5">
        <v>96</v>
      </c>
      <c r="C98" s="2"/>
    </row>
    <row r="99" spans="2:3" x14ac:dyDescent="0.25">
      <c r="B99" s="5">
        <v>97</v>
      </c>
      <c r="C99" s="2"/>
    </row>
    <row r="100" spans="2:3" x14ac:dyDescent="0.25">
      <c r="B100" s="5">
        <v>98</v>
      </c>
      <c r="C100" s="2"/>
    </row>
    <row r="101" spans="2:3" x14ac:dyDescent="0.25">
      <c r="B101" s="5">
        <v>99</v>
      </c>
      <c r="C101" s="2"/>
    </row>
    <row r="102" spans="2:3" x14ac:dyDescent="0.25">
      <c r="B102" s="5">
        <v>100</v>
      </c>
      <c r="C102" s="2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soal</vt:lpstr>
      <vt:lpstr>hasil</vt:lpstr>
      <vt:lpstr>kunci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2019-12-22T15:59:45Z</dcterms:created>
  <dcterms:modified xsi:type="dcterms:W3CDTF">2019-12-22T17:11:24Z</dcterms:modified>
</cp:coreProperties>
</file>