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E:\excel\data file\"/>
    </mc:Choice>
  </mc:AlternateContent>
  <xr:revisionPtr revIDLastSave="0" documentId="8_{BF41DA59-7986-447D-B624-1D3004147A1C}" xr6:coauthVersionLast="36" xr6:coauthVersionMax="36" xr10:uidLastSave="{00000000-0000-0000-0000-000000000000}"/>
  <bookViews>
    <workbookView xWindow="0" yWindow="0" windowWidth="24000" windowHeight="9075" tabRatio="867" firstSheet="2" activeTab="8" xr2:uid="{21FA34DC-2409-42F1-8998-13B90A1E7156}"/>
  </bookViews>
  <sheets>
    <sheet name="  VLOOKUP TRUE" sheetId="3" r:id="rId1"/>
    <sheet name="VLOOKUP FALSE" sheetId="4" r:id="rId2"/>
    <sheet name="VLOOKUP ROWS COLS" sheetId="5" r:id="rId3"/>
    <sheet name="VLOOKUP VALIDATION LIST" sheetId="6" r:id="rId4"/>
    <sheet name="VLOOKUP CHAT" sheetId="8" r:id="rId5"/>
    <sheet name=" IFERROR AND VLOOKUP" sheetId="7" r:id="rId6"/>
    <sheet name="REVERSE VLOOKUP" sheetId="9" r:id="rId7"/>
    <sheet name="VLOOKUP QUERIE1" sheetId="11" r:id="rId8"/>
    <sheet name="VLOOKUP QUERIE2" sheetId="12" r:id="rId9"/>
  </sheets>
  <externalReferences>
    <externalReference r:id="rId10"/>
  </externalReferences>
  <definedNames>
    <definedName name="list1" localSheetId="2">'VLOOKUP ROWS COLS'!$A$1:$E$11</definedName>
    <definedName name="list1">'[1]VLOOKUP 3'!$A$1:$E$11</definedName>
    <definedName name="PS" localSheetId="2">#REF!</definedName>
    <definedName name="PS">#REF!</definedName>
    <definedName name="RK" localSheetId="2">#REF!</definedName>
    <definedName name="RK">#REF!</definedName>
    <definedName name="shit1">'VLOOKUP FALSE'!$A$1:$H$10</definedName>
    <definedName name="shit2">'[1]VLOOKUP 2'!$J$1:$K$5</definedName>
    <definedName name="shit3">'[1]VLOOKUP 2'!$M$1:$N$4</definedName>
    <definedName name="shit4">'[1]VLOOKUP 2'!$A$12:$B$20</definedName>
    <definedName name="shit5">'[1]VLOOKUP 2'!$D$12:$H$21</definedName>
    <definedName name="SITE1">' IFERROR AND VLOOKUP'!$A$3:$D$9</definedName>
    <definedName name="SITE10">' IFERROR AND VLOOKUP'!$A$27:$D$33</definedName>
    <definedName name="SITE11">' IFERROR AND VLOOKUP'!$F$27:$I$33</definedName>
    <definedName name="SITE12">' IFERROR AND VLOOKUP'!$K$27:$N$33</definedName>
    <definedName name="SITE2">' IFERROR AND VLOOKUP'!$F$3:$I$9</definedName>
    <definedName name="SITE3">' IFERROR AND VLOOKUP'!$K$3:$N$9</definedName>
    <definedName name="SITE4">' IFERROR AND VLOOKUP'!$A$11:$D$17</definedName>
    <definedName name="SITE5">' IFERROR AND VLOOKUP'!$F$11:$I$17</definedName>
    <definedName name="SITE6">' IFERROR AND VLOOKUP'!$K$11:$N$17</definedName>
    <definedName name="SITE7">' IFERROR AND VLOOKUP'!$A$19:$D$25</definedName>
    <definedName name="SITE8">' IFERROR AND VLOOKUP'!$F$19:$I$25</definedName>
    <definedName name="SITE9">' IFERROR AND VLOOKUP'!$K$19:$N$25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5" i="12" l="1"/>
  <c r="H17" i="12" s="1"/>
  <c r="P8" i="12"/>
  <c r="O8" i="12"/>
  <c r="N8" i="12"/>
  <c r="P7" i="12"/>
  <c r="O7" i="12"/>
  <c r="N7" i="12"/>
  <c r="P6" i="12"/>
  <c r="O6" i="12"/>
  <c r="N6" i="12"/>
  <c r="P5" i="12"/>
  <c r="O5" i="12"/>
  <c r="N5" i="12"/>
  <c r="L12" i="11" a="1"/>
  <c r="L12" i="11" s="1"/>
  <c r="I12" i="11" a="1"/>
  <c r="I12" i="11" s="1"/>
  <c r="H9" i="11" a="1"/>
  <c r="H9" i="11" s="1"/>
  <c r="H6" i="11" a="1"/>
  <c r="H6" i="11" s="1"/>
  <c r="H6" i="9"/>
  <c r="H5" i="9"/>
  <c r="H4" i="9"/>
  <c r="H3" i="9"/>
  <c r="H5" i="8"/>
  <c r="H3" i="8"/>
  <c r="I2" i="8"/>
  <c r="I6" i="8" s="1"/>
  <c r="H2" i="8"/>
  <c r="H6" i="8" s="1"/>
  <c r="G37" i="7"/>
  <c r="H37" i="7" s="1"/>
  <c r="I37" i="7" s="1"/>
  <c r="A11" i="6"/>
  <c r="A10" i="6"/>
  <c r="A9" i="6"/>
  <c r="A8" i="6"/>
  <c r="A7" i="6"/>
  <c r="A6" i="6"/>
  <c r="A5" i="6"/>
  <c r="A4" i="6"/>
  <c r="A3" i="6"/>
  <c r="A2" i="6"/>
  <c r="J11" i="6" s="1"/>
  <c r="G2" i="5"/>
  <c r="H2" i="5" s="1"/>
  <c r="J2" i="5"/>
  <c r="K2" i="5"/>
  <c r="N2" i="5"/>
  <c r="O2" i="5"/>
  <c r="P2" i="5"/>
  <c r="Q2" i="5"/>
  <c r="H6" i="5"/>
  <c r="K6" i="5"/>
  <c r="H7" i="5"/>
  <c r="K7" i="5"/>
  <c r="K8" i="5" s="1"/>
  <c r="H8" i="5"/>
  <c r="H9" i="5"/>
  <c r="N13" i="4"/>
  <c r="M13" i="4"/>
  <c r="L13" i="4"/>
  <c r="K13" i="4"/>
  <c r="H10" i="4"/>
  <c r="G10" i="4"/>
  <c r="H9" i="4"/>
  <c r="G9" i="4"/>
  <c r="H8" i="4"/>
  <c r="G8" i="4"/>
  <c r="H7" i="4"/>
  <c r="G7" i="4"/>
  <c r="H6" i="4"/>
  <c r="G6" i="4"/>
  <c r="H5" i="4"/>
  <c r="G5" i="4"/>
  <c r="H4" i="4"/>
  <c r="G4" i="4"/>
  <c r="H3" i="4"/>
  <c r="G3" i="4"/>
  <c r="H2" i="4"/>
  <c r="G2" i="4"/>
  <c r="E23" i="3"/>
  <c r="D23" i="3"/>
  <c r="C23" i="3"/>
  <c r="B23" i="3"/>
  <c r="E22" i="3"/>
  <c r="D22" i="3"/>
  <c r="C22" i="3"/>
  <c r="B22" i="3"/>
  <c r="E21" i="3"/>
  <c r="D21" i="3"/>
  <c r="C21" i="3"/>
  <c r="B21" i="3"/>
  <c r="E20" i="3"/>
  <c r="D20" i="3"/>
  <c r="C20" i="3"/>
  <c r="B20" i="3"/>
  <c r="E19" i="3"/>
  <c r="D19" i="3"/>
  <c r="C19" i="3"/>
  <c r="B19" i="3"/>
  <c r="E18" i="3"/>
  <c r="D18" i="3"/>
  <c r="C18" i="3"/>
  <c r="B18" i="3"/>
  <c r="E17" i="3"/>
  <c r="D17" i="3"/>
  <c r="C17" i="3"/>
  <c r="B17" i="3"/>
  <c r="E16" i="3"/>
  <c r="D16" i="3"/>
  <c r="C16" i="3"/>
  <c r="B16" i="3"/>
  <c r="M15" i="3"/>
  <c r="N15" i="3" s="1"/>
  <c r="O15" i="3" s="1"/>
  <c r="P15" i="3" s="1"/>
  <c r="E15" i="3"/>
  <c r="D15" i="3"/>
  <c r="C15" i="3"/>
  <c r="B15" i="3"/>
  <c r="E14" i="3"/>
  <c r="D14" i="3"/>
  <c r="C14" i="3"/>
  <c r="B14" i="3"/>
  <c r="I3" i="8" l="1"/>
  <c r="I5" i="8"/>
  <c r="H4" i="8"/>
  <c r="I4" i="8"/>
  <c r="H6" i="6"/>
  <c r="H7" i="6"/>
  <c r="H8" i="6"/>
  <c r="H9" i="6"/>
  <c r="H10" i="6"/>
  <c r="H11" i="6"/>
  <c r="I6" i="6"/>
  <c r="I7" i="6"/>
  <c r="I8" i="6"/>
  <c r="I9" i="6"/>
  <c r="I10" i="6"/>
  <c r="I11" i="6"/>
  <c r="J6" i="6"/>
  <c r="J7" i="6"/>
  <c r="J8" i="6"/>
  <c r="J9" i="6"/>
  <c r="J10" i="6"/>
  <c r="I2" i="5"/>
</calcChain>
</file>

<file path=xl/sharedStrings.xml><?xml version="1.0" encoding="utf-8"?>
<sst xmlns="http://schemas.openxmlformats.org/spreadsheetml/2006/main" count="683" uniqueCount="224">
  <si>
    <t>Unique Product</t>
  </si>
  <si>
    <t>Product</t>
  </si>
  <si>
    <t>Zone</t>
  </si>
  <si>
    <t>Sales</t>
  </si>
  <si>
    <t>Iodex</t>
  </si>
  <si>
    <t>South City</t>
  </si>
  <si>
    <t>Tigerbalm</t>
  </si>
  <si>
    <t>North City</t>
  </si>
  <si>
    <t>Toothpaste</t>
  </si>
  <si>
    <t>Westh City</t>
  </si>
  <si>
    <t>Zandubalm</t>
  </si>
  <si>
    <t>EMP COD</t>
  </si>
  <si>
    <t>NAME</t>
  </si>
  <si>
    <t>ADDRESS</t>
  </si>
  <si>
    <t>DEPARTMENT</t>
  </si>
  <si>
    <t>SALARY</t>
  </si>
  <si>
    <t>ANKIT</t>
  </si>
  <si>
    <t>NOIDA</t>
  </si>
  <si>
    <t>HR</t>
  </si>
  <si>
    <t>SUMIT</t>
  </si>
  <si>
    <t>DELHI</t>
  </si>
  <si>
    <t>SALES</t>
  </si>
  <si>
    <t>RAHUL</t>
  </si>
  <si>
    <t>GOA</t>
  </si>
  <si>
    <t>IT</t>
  </si>
  <si>
    <t>MOHIT</t>
  </si>
  <si>
    <t>MUMBAI</t>
  </si>
  <si>
    <t>FIN</t>
  </si>
  <si>
    <t>RAJ</t>
  </si>
  <si>
    <t>RAIPUR</t>
  </si>
  <si>
    <t>MARKTING</t>
  </si>
  <si>
    <t>ritesh</t>
  </si>
  <si>
    <t>BIHAR</t>
  </si>
  <si>
    <t>A/C</t>
  </si>
  <si>
    <t>suresh</t>
  </si>
  <si>
    <t>gangesh</t>
  </si>
  <si>
    <t>arvind</t>
  </si>
  <si>
    <t>vipul</t>
  </si>
  <si>
    <t>C/A</t>
  </si>
  <si>
    <t>lhbt</t>
  </si>
  <si>
    <t>Salesman</t>
  </si>
  <si>
    <t>Porduct</t>
  </si>
  <si>
    <t>Performance</t>
  </si>
  <si>
    <t>Area Code</t>
  </si>
  <si>
    <t>Traget</t>
  </si>
  <si>
    <t>Ritesh</t>
  </si>
  <si>
    <t>Bihar</t>
  </si>
  <si>
    <t>Poor</t>
  </si>
  <si>
    <t>Suresh</t>
  </si>
  <si>
    <t>Noida</t>
  </si>
  <si>
    <t>Average</t>
  </si>
  <si>
    <t>Gangesh</t>
  </si>
  <si>
    <t>Delhi</t>
  </si>
  <si>
    <t>Good</t>
  </si>
  <si>
    <t>Vipul</t>
  </si>
  <si>
    <t>Best</t>
  </si>
  <si>
    <t>Ankit</t>
  </si>
  <si>
    <t>Amit</t>
  </si>
  <si>
    <t>Manish</t>
  </si>
  <si>
    <t>Sonal</t>
  </si>
  <si>
    <t>Rahul</t>
  </si>
  <si>
    <t>Sales ID</t>
  </si>
  <si>
    <t>Product Id</t>
  </si>
  <si>
    <t>Salesman ID</t>
  </si>
  <si>
    <t>pr1002</t>
  </si>
  <si>
    <t>pr1003</t>
  </si>
  <si>
    <t>pr1004</t>
  </si>
  <si>
    <t>pr1005</t>
  </si>
  <si>
    <t>pr1006</t>
  </si>
  <si>
    <t>pr1007</t>
  </si>
  <si>
    <t>pr1008</t>
  </si>
  <si>
    <t>pr1009</t>
  </si>
  <si>
    <t>pr1010</t>
  </si>
  <si>
    <t>West City</t>
  </si>
  <si>
    <t xml:space="preserve">Sales  </t>
  </si>
  <si>
    <t>(3) =A12*A13</t>
  </si>
  <si>
    <t>(2) =COLUMNS(2:2)</t>
  </si>
  <si>
    <t>(1) =ROWS(A:A)</t>
  </si>
  <si>
    <t>Slesman</t>
  </si>
  <si>
    <t xml:space="preserve">FORMULAS:- </t>
  </si>
  <si>
    <t>2022 SALARY SLIP ( 12 MONTH )</t>
  </si>
  <si>
    <t>JANUARY</t>
  </si>
  <si>
    <t>FEBRUARY</t>
  </si>
  <si>
    <t>MARMARCH</t>
  </si>
  <si>
    <t>ID</t>
  </si>
  <si>
    <t>RITESH</t>
  </si>
  <si>
    <t>MANISH</t>
  </si>
  <si>
    <t>SALES MAN</t>
  </si>
  <si>
    <t>NARESH</t>
  </si>
  <si>
    <t>TEACHER</t>
  </si>
  <si>
    <t>SURESH</t>
  </si>
  <si>
    <t>SONAM</t>
  </si>
  <si>
    <t>RAMESH</t>
  </si>
  <si>
    <t>WORKERS</t>
  </si>
  <si>
    <t>GANGESH</t>
  </si>
  <si>
    <t>MR</t>
  </si>
  <si>
    <t>SAUSAM</t>
  </si>
  <si>
    <t>MANAGER</t>
  </si>
  <si>
    <t>COACH</t>
  </si>
  <si>
    <t>CEO</t>
  </si>
  <si>
    <t>AMBE</t>
  </si>
  <si>
    <t>ASSISTANT MANAGER</t>
  </si>
  <si>
    <t>GARD</t>
  </si>
  <si>
    <t>AMIT</t>
  </si>
  <si>
    <t>EO</t>
  </si>
  <si>
    <t>SONAL</t>
  </si>
  <si>
    <t>TEACHICAL HEAD</t>
  </si>
  <si>
    <t>RITESH JHA</t>
  </si>
  <si>
    <t>ADM</t>
  </si>
  <si>
    <t>APRAPRIL</t>
  </si>
  <si>
    <t>MAY</t>
  </si>
  <si>
    <t>JUNE</t>
  </si>
  <si>
    <t>SHWETA</t>
  </si>
  <si>
    <t>SR. ANALYST</t>
  </si>
  <si>
    <t>ARJUN</t>
  </si>
  <si>
    <t>KL RAHUL</t>
  </si>
  <si>
    <t>SONU</t>
  </si>
  <si>
    <t>EXECUTIE</t>
  </si>
  <si>
    <t>RIYA</t>
  </si>
  <si>
    <t>DHABAN</t>
  </si>
  <si>
    <t>VIPUL</t>
  </si>
  <si>
    <t>RITIKA</t>
  </si>
  <si>
    <t>VIRAT KOHLI</t>
  </si>
  <si>
    <t>ANITA</t>
  </si>
  <si>
    <t>MAHI</t>
  </si>
  <si>
    <t>SUBHAS</t>
  </si>
  <si>
    <t>ARVIND</t>
  </si>
  <si>
    <t>ROHIT</t>
  </si>
  <si>
    <t>SANTOSHI</t>
  </si>
  <si>
    <t>JULY</t>
  </si>
  <si>
    <t>AUGUST</t>
  </si>
  <si>
    <t>SEPTEMBER</t>
  </si>
  <si>
    <t>Noah</t>
  </si>
  <si>
    <t>Micheal</t>
  </si>
  <si>
    <t>MOHAN</t>
  </si>
  <si>
    <t>Liam</t>
  </si>
  <si>
    <t>Alexander</t>
  </si>
  <si>
    <t>RAMES</t>
  </si>
  <si>
    <t>Mason</t>
  </si>
  <si>
    <t>James</t>
  </si>
  <si>
    <t>MAHESH</t>
  </si>
  <si>
    <t>William</t>
  </si>
  <si>
    <t>Daniel</t>
  </si>
  <si>
    <t>HOPP</t>
  </si>
  <si>
    <t>Ethan</t>
  </si>
  <si>
    <t>Elijah</t>
  </si>
  <si>
    <t>OCTOBER</t>
  </si>
  <si>
    <t>NOVEMBER</t>
  </si>
  <si>
    <t>DECEMBER</t>
  </si>
  <si>
    <t>Carter</t>
  </si>
  <si>
    <t>Anthony</t>
  </si>
  <si>
    <t>Jayden</t>
  </si>
  <si>
    <t>Luke</t>
  </si>
  <si>
    <t>Samuel</t>
  </si>
  <si>
    <t>Matthen</t>
  </si>
  <si>
    <t>Logen</t>
  </si>
  <si>
    <t>Gabriel</t>
  </si>
  <si>
    <t>Jaseph</t>
  </si>
  <si>
    <t>Christopher</t>
  </si>
  <si>
    <t>Joshua</t>
  </si>
  <si>
    <t>David</t>
  </si>
  <si>
    <t>Olover</t>
  </si>
  <si>
    <t>John</t>
  </si>
  <si>
    <t>Lucas</t>
  </si>
  <si>
    <t>Branch</t>
  </si>
  <si>
    <t>Year 20117</t>
  </si>
  <si>
    <t>Year 2018</t>
  </si>
  <si>
    <t>Year 2019</t>
  </si>
  <si>
    <t>Year 2020</t>
  </si>
  <si>
    <t>Mumbai</t>
  </si>
  <si>
    <t>Pune</t>
  </si>
  <si>
    <t>Nagpur</t>
  </si>
  <si>
    <t xml:space="preserve">NOT:- </t>
  </si>
  <si>
    <t>ye man Developer me Insert me combo box le ge or use bana lege or phir right clik karege or Format Control per clik kar de ge or Input Range me Year sel.. Kar lege Cell link me h1 (Cell) lege or ok kar dege</t>
  </si>
  <si>
    <t>Year 2017</t>
  </si>
  <si>
    <t>Product ID</t>
  </si>
  <si>
    <t xml:space="preserve">CHOOSE FORMILA </t>
  </si>
  <si>
    <t xml:space="preserve">Mobil No. </t>
  </si>
  <si>
    <t xml:space="preserve">Product  </t>
  </si>
  <si>
    <t xml:space="preserve">NOTE:- </t>
  </si>
  <si>
    <t>First Name</t>
  </si>
  <si>
    <t xml:space="preserve">Last Name </t>
  </si>
  <si>
    <t xml:space="preserve">Total Salary </t>
  </si>
  <si>
    <t>Solve These Queries Using Vlookup</t>
  </si>
  <si>
    <t>Rivi</t>
  </si>
  <si>
    <t>Singh</t>
  </si>
  <si>
    <t xml:space="preserve">Ravi  </t>
  </si>
  <si>
    <t>Verma</t>
  </si>
  <si>
    <t>Tiwari</t>
  </si>
  <si>
    <t>NOT:-</t>
  </si>
  <si>
    <t>Pandey</t>
  </si>
  <si>
    <t>Q.1</t>
  </si>
  <si>
    <t>Name</t>
  </si>
  <si>
    <t>Total Salary</t>
  </si>
  <si>
    <t>Ritesh Singh</t>
  </si>
  <si>
    <t>Q.2</t>
  </si>
  <si>
    <t>SureshTiwari</t>
  </si>
  <si>
    <t>Q.3</t>
  </si>
  <si>
    <t xml:space="preserve">Firstname   </t>
  </si>
  <si>
    <t>Last Name</t>
  </si>
  <si>
    <t>we can set the Choose accounting function to need and set it as table. In this above example we convert 5 number tables into 1 number table.</t>
  </si>
  <si>
    <t>Here we will do (Ctrl + Shift + Enter) only then it will appear ( {} ) we have used this so this is the answer</t>
  </si>
  <si>
    <t>EMP. COD</t>
  </si>
  <si>
    <t>Ritesh jha</t>
  </si>
  <si>
    <t>MARKS</t>
  </si>
  <si>
    <t>Suresh jha</t>
  </si>
  <si>
    <t>Vipul jha</t>
  </si>
  <si>
    <t>Ankit jha</t>
  </si>
  <si>
    <t>Amit jha</t>
  </si>
  <si>
    <t>(1) =SUMIF(B2:B11,"MANISH JHA",D2:D11)</t>
  </si>
  <si>
    <t>Manish jha</t>
  </si>
  <si>
    <t>CO</t>
  </si>
  <si>
    <t>(2) =SUMIFS(D2:D11,B2:B11,A8&amp;"*")</t>
  </si>
  <si>
    <t>Gangesh jha</t>
  </si>
  <si>
    <t>(3) =INDEX(B2:B11,5)</t>
  </si>
  <si>
    <t>Arvind jha</t>
  </si>
  <si>
    <t>(4) =MATCH("Amit jha",B2:B11,0)</t>
  </si>
  <si>
    <t>Arjun jha</t>
  </si>
  <si>
    <t>(5) =INDEX(D2:D11,MATCH(F2,A2:A11))</t>
  </si>
  <si>
    <t>Ambe jha</t>
  </si>
  <si>
    <t>(6) =HLOOKUP(F11,H1:O2,2,0)</t>
  </si>
  <si>
    <t>(7) =VLOOKUP(F2,A1:D11,4,0)</t>
  </si>
  <si>
    <t>(8) =IFERROR(IFERROR(VLOOKUP(F2,A1:D11,4,0),VLOOKUP(F2,A13:D23,4,0)),"NO DATA")</t>
  </si>
  <si>
    <t>RAAZ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</si>
</sst>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1\ 000000000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6"/>
      <color rgb="FFFF0000"/>
      <name val="Algerian"/>
      <family val="5"/>
    </font>
    <font>
      <sz val="18"/>
      <color theme="0"/>
      <name val="Calibri"/>
      <family val="2"/>
      <scheme val="minor"/>
    </font>
    <font>
      <sz val="26"/>
      <color theme="1"/>
      <name val="Calibri"/>
      <family val="2"/>
      <scheme val="minor"/>
    </font>
    <font>
      <sz val="28"/>
      <color theme="1"/>
      <name val="Calibri"/>
      <family val="2"/>
      <scheme val="minor"/>
    </font>
  </fonts>
  <fills count="22">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bgColor theme="5"/>
      </patternFill>
    </fill>
    <fill>
      <patternFill patternType="solid">
        <fgColor theme="5" tint="0.79998168889431442"/>
        <bgColor theme="5" tint="0.79998168889431442"/>
      </patternFill>
    </fill>
    <fill>
      <patternFill patternType="solid">
        <fgColor theme="7"/>
        <bgColor theme="7"/>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8"/>
        <bgColor indexed="64"/>
      </patternFill>
    </fill>
    <fill>
      <patternFill patternType="solid">
        <fgColor theme="1"/>
        <bgColor indexed="64"/>
      </patternFill>
    </fill>
    <fill>
      <patternFill patternType="solid">
        <fgColor theme="5"/>
        <bgColor indexed="64"/>
      </patternFill>
    </fill>
    <fill>
      <patternFill patternType="solid">
        <fgColor theme="7"/>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98168889431442"/>
        <bgColor indexed="64"/>
      </patternFill>
    </fill>
  </fills>
  <borders count="5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bottom/>
      <diagonal/>
    </border>
    <border>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212">
    <xf numFmtId="0" fontId="0" fillId="0" borderId="0" xfId="0"/>
    <xf numFmtId="0" fontId="0" fillId="2" borderId="1" xfId="0" applyFill="1" applyBorder="1"/>
    <xf numFmtId="0" fontId="0" fillId="3" borderId="2" xfId="0" applyFill="1" applyBorder="1"/>
    <xf numFmtId="0" fontId="0" fillId="3" borderId="3" xfId="0" applyFill="1" applyBorder="1"/>
    <xf numFmtId="0" fontId="0" fillId="3" borderId="4" xfId="0" applyFill="1" applyBorder="1"/>
    <xf numFmtId="0" fontId="0" fillId="4" borderId="5" xfId="0" applyFill="1" applyBorder="1"/>
    <xf numFmtId="0" fontId="0" fillId="4" borderId="6" xfId="0" applyFill="1" applyBorder="1"/>
    <xf numFmtId="0" fontId="0" fillId="4" borderId="7" xfId="0" applyFill="1" applyBorder="1"/>
    <xf numFmtId="0" fontId="0" fillId="3" borderId="5" xfId="0" applyFill="1" applyBorder="1"/>
    <xf numFmtId="0" fontId="0" fillId="3" borderId="6" xfId="0" applyFill="1" applyBorder="1"/>
    <xf numFmtId="0" fontId="0" fillId="3" borderId="7" xfId="0" applyFill="1" applyBorder="1"/>
    <xf numFmtId="0" fontId="0" fillId="4" borderId="8" xfId="0" applyFill="1" applyBorder="1"/>
    <xf numFmtId="0" fontId="0" fillId="4" borderId="9" xfId="0" applyFill="1" applyBorder="1"/>
    <xf numFmtId="0" fontId="0" fillId="4" borderId="10" xfId="0" applyFill="1" applyBorder="1"/>
    <xf numFmtId="0" fontId="0" fillId="3" borderId="10" xfId="0" applyFill="1" applyBorder="1"/>
    <xf numFmtId="0" fontId="0" fillId="0" borderId="13" xfId="0" applyBorder="1"/>
    <xf numFmtId="0" fontId="0" fillId="0" borderId="10" xfId="0" applyBorder="1"/>
    <xf numFmtId="0" fontId="0" fillId="5" borderId="12" xfId="0" applyFont="1" applyFill="1" applyBorder="1"/>
    <xf numFmtId="0" fontId="0" fillId="5" borderId="14" xfId="0" applyFont="1" applyFill="1" applyBorder="1"/>
    <xf numFmtId="0" fontId="0" fillId="5" borderId="15" xfId="0" applyFont="1" applyFill="1" applyBorder="1"/>
    <xf numFmtId="0" fontId="2" fillId="5" borderId="16" xfId="0" applyFont="1" applyFill="1" applyBorder="1"/>
    <xf numFmtId="0" fontId="2" fillId="5" borderId="17" xfId="0" applyFont="1" applyFill="1" applyBorder="1"/>
    <xf numFmtId="0" fontId="2" fillId="5" borderId="15" xfId="0" applyFont="1" applyFill="1" applyBorder="1"/>
    <xf numFmtId="0" fontId="2" fillId="5" borderId="18" xfId="0" applyFont="1" applyFill="1" applyBorder="1"/>
    <xf numFmtId="0" fontId="2" fillId="5" borderId="19" xfId="0" applyFont="1" applyFill="1" applyBorder="1"/>
    <xf numFmtId="0" fontId="2" fillId="5" borderId="20" xfId="0" applyFont="1" applyFill="1" applyBorder="1"/>
    <xf numFmtId="0" fontId="0" fillId="6" borderId="21" xfId="0" applyFont="1" applyFill="1" applyBorder="1"/>
    <xf numFmtId="0" fontId="0" fillId="6" borderId="22" xfId="0" applyFont="1" applyFill="1" applyBorder="1"/>
    <xf numFmtId="0" fontId="0" fillId="6" borderId="23" xfId="0" applyFont="1" applyFill="1" applyBorder="1"/>
    <xf numFmtId="0" fontId="0" fillId="6" borderId="2" xfId="0" applyFont="1" applyFill="1" applyBorder="1"/>
    <xf numFmtId="0" fontId="0" fillId="6" borderId="3" xfId="0" applyFont="1" applyFill="1" applyBorder="1"/>
    <xf numFmtId="0" fontId="0" fillId="6" borderId="4" xfId="0" applyFont="1" applyFill="1" applyBorder="1"/>
    <xf numFmtId="0" fontId="0" fillId="6" borderId="18" xfId="0" applyFont="1" applyFill="1" applyBorder="1"/>
    <xf numFmtId="0" fontId="0" fillId="6" borderId="19" xfId="0" applyFont="1" applyFill="1" applyBorder="1"/>
    <xf numFmtId="0" fontId="0" fillId="6" borderId="20" xfId="0" applyFont="1" applyFill="1" applyBorder="1"/>
    <xf numFmtId="0" fontId="0" fillId="0" borderId="24" xfId="0" applyFont="1" applyBorder="1"/>
    <xf numFmtId="0" fontId="0" fillId="0" borderId="25" xfId="0" applyFont="1" applyBorder="1"/>
    <xf numFmtId="0" fontId="0" fillId="0" borderId="26" xfId="0" applyFont="1" applyBorder="1"/>
    <xf numFmtId="0" fontId="0" fillId="0" borderId="5" xfId="0" applyFont="1" applyBorder="1"/>
    <xf numFmtId="0" fontId="0" fillId="0" borderId="6" xfId="0" applyFont="1" applyBorder="1"/>
    <xf numFmtId="0" fontId="0" fillId="0" borderId="7" xfId="0" applyFont="1" applyBorder="1"/>
    <xf numFmtId="0" fontId="0" fillId="6" borderId="24" xfId="0" applyFont="1" applyFill="1" applyBorder="1"/>
    <xf numFmtId="0" fontId="0" fillId="6" borderId="25" xfId="0" applyFont="1" applyFill="1" applyBorder="1"/>
    <xf numFmtId="0" fontId="0" fillId="6" borderId="26" xfId="0" applyFont="1" applyFill="1" applyBorder="1"/>
    <xf numFmtId="0" fontId="0" fillId="6" borderId="5" xfId="0" applyFont="1" applyFill="1" applyBorder="1"/>
    <xf numFmtId="0" fontId="0" fillId="6" borderId="6" xfId="0" applyFont="1" applyFill="1" applyBorder="1"/>
    <xf numFmtId="0" fontId="0" fillId="6" borderId="7" xfId="0" applyFont="1" applyFill="1" applyBorder="1"/>
    <xf numFmtId="0" fontId="0" fillId="0" borderId="27" xfId="0" applyFont="1" applyBorder="1"/>
    <xf numFmtId="0" fontId="0" fillId="0" borderId="28" xfId="0" applyFont="1" applyBorder="1"/>
    <xf numFmtId="0" fontId="0" fillId="0" borderId="10" xfId="0" applyFont="1" applyBorder="1"/>
    <xf numFmtId="0" fontId="0" fillId="0" borderId="8" xfId="0" applyFont="1" applyBorder="1"/>
    <xf numFmtId="0" fontId="0" fillId="0" borderId="9" xfId="0" applyFont="1" applyBorder="1"/>
    <xf numFmtId="0" fontId="2" fillId="7" borderId="12" xfId="0" applyFont="1" applyFill="1" applyBorder="1"/>
    <xf numFmtId="0" fontId="2" fillId="7" borderId="14" xfId="0" applyFont="1" applyFill="1" applyBorder="1"/>
    <xf numFmtId="0" fontId="2" fillId="7" borderId="15" xfId="0" applyFont="1" applyFill="1" applyBorder="1"/>
    <xf numFmtId="0" fontId="0" fillId="8" borderId="21" xfId="0" applyFont="1" applyFill="1" applyBorder="1"/>
    <xf numFmtId="0" fontId="0" fillId="8" borderId="22" xfId="0" applyFont="1" applyFill="1" applyBorder="1"/>
    <xf numFmtId="0" fontId="0" fillId="8" borderId="23" xfId="0" applyFont="1" applyFill="1" applyBorder="1"/>
    <xf numFmtId="0" fontId="1" fillId="5" borderId="16" xfId="0" applyFont="1" applyFill="1" applyBorder="1"/>
    <xf numFmtId="0" fontId="1" fillId="5" borderId="17" xfId="0" applyFont="1" applyFill="1" applyBorder="1"/>
    <xf numFmtId="0" fontId="1" fillId="5" borderId="15" xfId="0" applyFont="1" applyFill="1" applyBorder="1"/>
    <xf numFmtId="0" fontId="0" fillId="9" borderId="24" xfId="0" applyFont="1" applyFill="1" applyBorder="1"/>
    <xf numFmtId="0" fontId="0" fillId="9" borderId="25" xfId="0" applyFont="1" applyFill="1" applyBorder="1"/>
    <xf numFmtId="0" fontId="0" fillId="9" borderId="26" xfId="0" applyFont="1" applyFill="1" applyBorder="1"/>
    <xf numFmtId="0" fontId="0" fillId="8" borderId="24" xfId="0" applyFont="1" applyFill="1" applyBorder="1"/>
    <xf numFmtId="0" fontId="0" fillId="8" borderId="25" xfId="0" applyFont="1" applyFill="1" applyBorder="1"/>
    <xf numFmtId="0" fontId="0" fillId="8" borderId="26" xfId="0" applyFont="1" applyFill="1" applyBorder="1"/>
    <xf numFmtId="0" fontId="0" fillId="9" borderId="27" xfId="0" applyFont="1" applyFill="1" applyBorder="1"/>
    <xf numFmtId="0" fontId="0" fillId="9" borderId="28" xfId="0" applyFont="1" applyFill="1" applyBorder="1"/>
    <xf numFmtId="0" fontId="0" fillId="9" borderId="10" xfId="0" applyFont="1" applyFill="1" applyBorder="1"/>
    <xf numFmtId="0" fontId="0" fillId="2" borderId="16" xfId="0" applyFill="1" applyBorder="1"/>
    <xf numFmtId="0" fontId="0" fillId="2" borderId="17" xfId="0" applyFill="1" applyBorder="1"/>
    <xf numFmtId="0" fontId="0" fillId="2" borderId="15" xfId="0" applyFill="1" applyBorder="1"/>
    <xf numFmtId="0" fontId="0" fillId="2" borderId="29" xfId="0" applyFill="1" applyBorder="1"/>
    <xf numFmtId="0" fontId="0" fillId="2" borderId="30" xfId="0" applyFill="1" applyBorder="1"/>
    <xf numFmtId="0" fontId="0" fillId="2" borderId="3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32" xfId="0" applyFill="1" applyBorder="1"/>
    <xf numFmtId="0" fontId="0" fillId="10" borderId="33" xfId="0" applyFill="1" applyBorder="1"/>
    <xf numFmtId="0" fontId="0" fillId="2" borderId="34" xfId="0" applyFill="1" applyBorder="1"/>
    <xf numFmtId="0" fontId="0" fillId="10" borderId="35" xfId="0" applyFill="1" applyBorder="1"/>
    <xf numFmtId="0" fontId="0" fillId="10" borderId="5" xfId="0" applyFill="1" applyBorder="1"/>
    <xf numFmtId="0" fontId="0" fillId="10" borderId="6" xfId="0" applyFill="1" applyBorder="1"/>
    <xf numFmtId="0" fontId="0" fillId="10" borderId="7" xfId="0" applyFill="1" applyBorder="1"/>
    <xf numFmtId="0" fontId="0" fillId="10" borderId="34" xfId="0" applyFill="1" applyBorder="1"/>
    <xf numFmtId="0" fontId="0" fillId="2" borderId="36" xfId="0" applyFill="1" applyBorder="1"/>
    <xf numFmtId="0" fontId="0" fillId="10" borderId="37" xfId="0" applyFill="1" applyBorder="1"/>
    <xf numFmtId="0" fontId="0" fillId="10" borderId="36" xfId="0" applyFill="1" applyBorder="1"/>
    <xf numFmtId="0" fontId="0" fillId="10" borderId="8" xfId="0" applyFill="1" applyBorder="1"/>
    <xf numFmtId="0" fontId="0" fillId="10" borderId="9" xfId="0" applyFill="1" applyBorder="1"/>
    <xf numFmtId="0" fontId="0" fillId="10" borderId="10" xfId="0" applyFill="1" applyBorder="1"/>
    <xf numFmtId="0" fontId="0" fillId="11" borderId="18" xfId="0" applyFill="1" applyBorder="1"/>
    <xf numFmtId="0" fontId="0" fillId="11" borderId="38" xfId="0" applyFill="1" applyBorder="1"/>
    <xf numFmtId="0" fontId="0" fillId="11" borderId="39" xfId="0" applyFill="1" applyBorder="1"/>
    <xf numFmtId="0" fontId="0" fillId="11" borderId="0" xfId="0" applyFill="1" applyBorder="1"/>
    <xf numFmtId="0" fontId="0" fillId="2" borderId="40" xfId="0" applyFill="1" applyBorder="1"/>
    <xf numFmtId="0" fontId="0" fillId="2" borderId="41" xfId="0" applyFill="1" applyBorder="1"/>
    <xf numFmtId="0" fontId="0" fillId="2" borderId="13" xfId="0" applyFill="1" applyBorder="1"/>
    <xf numFmtId="0" fontId="0" fillId="11" borderId="42" xfId="0" applyFill="1" applyBorder="1"/>
    <xf numFmtId="0" fontId="0" fillId="10" borderId="43" xfId="0" applyFill="1" applyBorder="1"/>
    <xf numFmtId="0" fontId="0" fillId="11" borderId="44" xfId="0" applyFill="1" applyBorder="1"/>
    <xf numFmtId="0" fontId="0" fillId="11" borderId="45" xfId="0" applyFill="1" applyBorder="1"/>
    <xf numFmtId="0" fontId="0" fillId="11" borderId="46" xfId="0" applyFill="1" applyBorder="1"/>
    <xf numFmtId="0" fontId="0" fillId="3" borderId="9" xfId="0" applyFill="1" applyBorder="1"/>
    <xf numFmtId="0" fontId="0" fillId="12" borderId="7" xfId="0" applyFill="1" applyBorder="1"/>
    <xf numFmtId="0" fontId="0" fillId="12" borderId="6" xfId="0" applyFill="1" applyBorder="1"/>
    <xf numFmtId="0" fontId="0" fillId="12" borderId="3" xfId="0" applyFill="1" applyBorder="1"/>
    <xf numFmtId="0" fontId="0" fillId="3" borderId="37" xfId="0" applyFill="1" applyBorder="1" applyAlignment="1">
      <alignment horizontal="center"/>
    </xf>
    <xf numFmtId="0" fontId="0" fillId="12" borderId="1" xfId="0" applyFill="1" applyBorder="1"/>
    <xf numFmtId="0" fontId="0" fillId="12" borderId="35" xfId="0" applyFill="1" applyBorder="1" applyAlignment="1">
      <alignment horizontal="center"/>
    </xf>
    <xf numFmtId="0" fontId="0" fillId="3" borderId="1" xfId="0" applyFill="1" applyBorder="1"/>
    <xf numFmtId="0" fontId="0" fillId="3" borderId="35" xfId="0" applyFill="1" applyBorder="1" applyAlignment="1">
      <alignment horizontal="center"/>
    </xf>
    <xf numFmtId="0" fontId="0" fillId="2" borderId="29" xfId="0" applyFill="1" applyBorder="1" applyAlignment="1">
      <alignment horizontal="left"/>
    </xf>
    <xf numFmtId="0" fontId="0" fillId="2" borderId="12" xfId="0" applyFill="1" applyBorder="1" applyAlignment="1">
      <alignment horizontal="left"/>
    </xf>
    <xf numFmtId="0" fontId="0" fillId="3" borderId="31" xfId="0" applyFill="1" applyBorder="1" applyAlignment="1">
      <alignment horizontal="center"/>
    </xf>
    <xf numFmtId="0" fontId="0" fillId="12" borderId="10" xfId="0" applyFill="1" applyBorder="1"/>
    <xf numFmtId="0" fontId="0" fillId="12" borderId="9" xfId="0" applyFill="1" applyBorder="1"/>
    <xf numFmtId="0" fontId="0" fillId="12" borderId="43" xfId="0" applyFill="1" applyBorder="1"/>
    <xf numFmtId="0" fontId="0" fillId="12" borderId="36" xfId="0" applyFill="1" applyBorder="1"/>
    <xf numFmtId="0" fontId="0" fillId="12" borderId="4" xfId="0" applyFill="1" applyBorder="1"/>
    <xf numFmtId="0" fontId="0" fillId="4" borderId="47" xfId="0" applyFill="1" applyBorder="1"/>
    <xf numFmtId="0" fontId="3" fillId="13" borderId="12" xfId="0" applyFont="1" applyFill="1" applyBorder="1" applyAlignment="1">
      <alignment horizontal="center" vertical="center"/>
    </xf>
    <xf numFmtId="0" fontId="0" fillId="13" borderId="48" xfId="0" applyFill="1" applyBorder="1" applyAlignment="1">
      <alignment horizontal="center" vertical="center"/>
    </xf>
    <xf numFmtId="0" fontId="0" fillId="13" borderId="29" xfId="0" applyFill="1" applyBorder="1" applyAlignment="1">
      <alignment horizontal="center" vertical="center"/>
    </xf>
    <xf numFmtId="0" fontId="0" fillId="11" borderId="21" xfId="0" applyFill="1" applyBorder="1"/>
    <xf numFmtId="0" fontId="2" fillId="2" borderId="18" xfId="0" applyFont="1" applyFill="1" applyBorder="1" applyAlignment="1">
      <alignment horizontal="center"/>
    </xf>
    <xf numFmtId="0" fontId="2" fillId="2" borderId="38" xfId="0" applyFont="1" applyFill="1" applyBorder="1" applyAlignment="1">
      <alignment horizontal="center"/>
    </xf>
    <xf numFmtId="0" fontId="2" fillId="2" borderId="39" xfId="0" applyFont="1" applyFill="1" applyBorder="1" applyAlignment="1">
      <alignment horizontal="center"/>
    </xf>
    <xf numFmtId="0" fontId="2" fillId="2" borderId="49" xfId="0" applyFont="1" applyFill="1" applyBorder="1" applyAlignment="1">
      <alignment horizontal="center"/>
    </xf>
    <xf numFmtId="0" fontId="2" fillId="2" borderId="50" xfId="0" applyFont="1" applyFill="1" applyBorder="1" applyAlignment="1">
      <alignment horizontal="center"/>
    </xf>
    <xf numFmtId="0" fontId="2" fillId="2" borderId="20" xfId="0" applyFont="1" applyFill="1" applyBorder="1" applyAlignment="1">
      <alignment horizontal="center"/>
    </xf>
    <xf numFmtId="0" fontId="2" fillId="4" borderId="16" xfId="0" applyFont="1" applyFill="1" applyBorder="1"/>
    <xf numFmtId="0" fontId="2" fillId="4" borderId="17" xfId="0" applyFont="1" applyFill="1" applyBorder="1"/>
    <xf numFmtId="0" fontId="2" fillId="4" borderId="15" xfId="0" applyFont="1" applyFill="1" applyBorder="1"/>
    <xf numFmtId="0" fontId="2" fillId="4" borderId="1" xfId="0" applyFont="1" applyFill="1" applyBorder="1"/>
    <xf numFmtId="0" fontId="0" fillId="12" borderId="2" xfId="0" applyFill="1" applyBorder="1"/>
    <xf numFmtId="0" fontId="0" fillId="11" borderId="2" xfId="0" applyFill="1" applyBorder="1"/>
    <xf numFmtId="0" fontId="0" fillId="11" borderId="3" xfId="0" applyFill="1" applyBorder="1"/>
    <xf numFmtId="0" fontId="0" fillId="11" borderId="4" xfId="0" applyFill="1" applyBorder="1" applyAlignment="1">
      <alignment horizontal="left" vertical="center"/>
    </xf>
    <xf numFmtId="0" fontId="0" fillId="11" borderId="5" xfId="0" applyFill="1" applyBorder="1"/>
    <xf numFmtId="0" fontId="0" fillId="11" borderId="6" xfId="0" applyFill="1" applyBorder="1"/>
    <xf numFmtId="0" fontId="0" fillId="11" borderId="7" xfId="0" applyFill="1" applyBorder="1" applyAlignment="1">
      <alignment horizontal="left" vertical="center"/>
    </xf>
    <xf numFmtId="0" fontId="0" fillId="11" borderId="8" xfId="0" applyFill="1" applyBorder="1"/>
    <xf numFmtId="0" fontId="0" fillId="11" borderId="9" xfId="0" applyFill="1" applyBorder="1"/>
    <xf numFmtId="0" fontId="0" fillId="11" borderId="10" xfId="0" applyFill="1" applyBorder="1" applyAlignment="1">
      <alignment horizontal="left" vertical="center"/>
    </xf>
    <xf numFmtId="0" fontId="0" fillId="11" borderId="51" xfId="0" applyFill="1" applyBorder="1"/>
    <xf numFmtId="0" fontId="0" fillId="11" borderId="52" xfId="0" applyFill="1" applyBorder="1"/>
    <xf numFmtId="0" fontId="0" fillId="11" borderId="0" xfId="0" applyFill="1"/>
    <xf numFmtId="0" fontId="0" fillId="14" borderId="2" xfId="0" applyFill="1" applyBorder="1"/>
    <xf numFmtId="0" fontId="0" fillId="4" borderId="3" xfId="0" applyFill="1" applyBorder="1"/>
    <xf numFmtId="0" fontId="0" fillId="0" borderId="16" xfId="0" applyBorder="1"/>
    <xf numFmtId="0" fontId="0" fillId="14" borderId="5" xfId="0" applyFill="1" applyBorder="1"/>
    <xf numFmtId="0" fontId="0" fillId="0" borderId="18" xfId="0" applyBorder="1" applyAlignment="1">
      <alignment horizontal="left" vertical="top"/>
    </xf>
    <xf numFmtId="0" fontId="0" fillId="0" borderId="38" xfId="0" applyBorder="1" applyAlignment="1">
      <alignment horizontal="left" vertical="top"/>
    </xf>
    <xf numFmtId="0" fontId="0" fillId="0" borderId="39" xfId="0" applyBorder="1" applyAlignment="1">
      <alignment horizontal="left" vertical="top"/>
    </xf>
    <xf numFmtId="0" fontId="0" fillId="0" borderId="21" xfId="0" applyBorder="1" applyAlignment="1">
      <alignment horizontal="left" wrapText="1"/>
    </xf>
    <xf numFmtId="0" fontId="0" fillId="0" borderId="0" xfId="0" applyBorder="1" applyAlignment="1">
      <alignment horizontal="left" wrapText="1"/>
    </xf>
    <xf numFmtId="0" fontId="0" fillId="0" borderId="42" xfId="0" applyBorder="1" applyAlignment="1">
      <alignment horizontal="left" wrapText="1"/>
    </xf>
    <xf numFmtId="0" fontId="0" fillId="0" borderId="44" xfId="0" applyBorder="1" applyAlignment="1">
      <alignment horizontal="left" wrapText="1"/>
    </xf>
    <xf numFmtId="0" fontId="0" fillId="0" borderId="45" xfId="0" applyBorder="1" applyAlignment="1">
      <alignment horizontal="left" wrapText="1"/>
    </xf>
    <xf numFmtId="0" fontId="0" fillId="0" borderId="46" xfId="0" applyBorder="1" applyAlignment="1">
      <alignment horizontal="left" wrapText="1"/>
    </xf>
    <xf numFmtId="0" fontId="0" fillId="2" borderId="16" xfId="0" applyFill="1" applyBorder="1" applyAlignment="1">
      <alignment horizontal="center"/>
    </xf>
    <xf numFmtId="0" fontId="0" fillId="2" borderId="15" xfId="0" applyFill="1" applyBorder="1" applyAlignment="1">
      <alignment horizontal="center"/>
    </xf>
    <xf numFmtId="0" fontId="0" fillId="3" borderId="2" xfId="0" applyFill="1" applyBorder="1" applyAlignment="1"/>
    <xf numFmtId="0" fontId="0" fillId="3" borderId="4" xfId="0" applyFill="1" applyBorder="1" applyAlignment="1">
      <alignment horizontal="center"/>
    </xf>
    <xf numFmtId="164" fontId="0" fillId="0" borderId="0" xfId="0" applyNumberFormat="1"/>
    <xf numFmtId="0" fontId="0" fillId="4" borderId="5" xfId="0" applyFill="1" applyBorder="1" applyAlignment="1"/>
    <xf numFmtId="0" fontId="0" fillId="4" borderId="7" xfId="0" applyFill="1" applyBorder="1" applyAlignment="1">
      <alignment horizontal="center"/>
    </xf>
    <xf numFmtId="0" fontId="0" fillId="3" borderId="5" xfId="0" applyFill="1" applyBorder="1" applyAlignment="1"/>
    <xf numFmtId="0" fontId="0" fillId="3" borderId="8" xfId="0" applyFill="1" applyBorder="1" applyAlignment="1"/>
    <xf numFmtId="0" fontId="0" fillId="4" borderId="10" xfId="0" applyFill="1" applyBorder="1" applyAlignment="1">
      <alignment horizontal="center"/>
    </xf>
    <xf numFmtId="0" fontId="0" fillId="0" borderId="18" xfId="0" applyBorder="1" applyAlignment="1">
      <alignment horizontal="left"/>
    </xf>
    <xf numFmtId="0" fontId="0" fillId="0" borderId="38" xfId="0" applyBorder="1" applyAlignment="1">
      <alignment horizontal="left"/>
    </xf>
    <xf numFmtId="0" fontId="0" fillId="0" borderId="39" xfId="0" applyBorder="1" applyAlignment="1">
      <alignment horizontal="left"/>
    </xf>
    <xf numFmtId="0" fontId="0" fillId="15" borderId="1" xfId="0" applyFill="1" applyBorder="1"/>
    <xf numFmtId="0" fontId="4" fillId="16" borderId="0" xfId="0" applyFont="1" applyFill="1" applyAlignment="1">
      <alignment horizontal="center" vertical="center"/>
    </xf>
    <xf numFmtId="0" fontId="0" fillId="14" borderId="3" xfId="0" applyFill="1" applyBorder="1"/>
    <xf numFmtId="0" fontId="0" fillId="14" borderId="4" xfId="0" applyFill="1" applyBorder="1"/>
    <xf numFmtId="0" fontId="0" fillId="14" borderId="6" xfId="0" applyFill="1" applyBorder="1"/>
    <xf numFmtId="0" fontId="0" fillId="14" borderId="7" xfId="0" applyFill="1" applyBorder="1"/>
    <xf numFmtId="0" fontId="5" fillId="17" borderId="0" xfId="0" applyFont="1" applyFill="1" applyAlignment="1">
      <alignment horizontal="center"/>
    </xf>
    <xf numFmtId="0" fontId="0" fillId="0" borderId="11" xfId="0" applyBorder="1"/>
    <xf numFmtId="0" fontId="0" fillId="0" borderId="8" xfId="0" applyBorder="1"/>
    <xf numFmtId="0" fontId="5" fillId="18" borderId="0" xfId="0" applyFont="1" applyFill="1" applyAlignment="1">
      <alignment horizontal="center"/>
    </xf>
    <xf numFmtId="0" fontId="6" fillId="15" borderId="0" xfId="0" applyFont="1" applyFill="1" applyAlignment="1">
      <alignment horizontal="center"/>
    </xf>
    <xf numFmtId="0" fontId="0" fillId="0" borderId="41" xfId="0" applyBorder="1"/>
    <xf numFmtId="0" fontId="0" fillId="0" borderId="9" xfId="0" applyBorder="1"/>
    <xf numFmtId="0" fontId="0" fillId="0" borderId="38" xfId="0" applyBorder="1"/>
    <xf numFmtId="0" fontId="0" fillId="17" borderId="1" xfId="0" applyFill="1" applyBorder="1"/>
    <xf numFmtId="0" fontId="0" fillId="10" borderId="1" xfId="0" applyFill="1" applyBorder="1"/>
    <xf numFmtId="0" fontId="0" fillId="0" borderId="39" xfId="0" applyBorder="1"/>
    <xf numFmtId="0" fontId="0" fillId="19" borderId="2" xfId="0" applyFill="1" applyBorder="1" applyAlignment="1">
      <alignment horizontal="center"/>
    </xf>
    <xf numFmtId="0" fontId="0" fillId="19" borderId="2" xfId="0" applyFill="1" applyBorder="1" applyAlignment="1">
      <alignment horizontal="left" vertical="top"/>
    </xf>
    <xf numFmtId="0" fontId="0" fillId="19" borderId="32" xfId="0" applyFill="1" applyBorder="1" applyAlignment="1">
      <alignment horizontal="center"/>
    </xf>
    <xf numFmtId="0" fontId="0" fillId="0" borderId="0" xfId="0" applyBorder="1"/>
    <xf numFmtId="0" fontId="0" fillId="20" borderId="1" xfId="0" applyFill="1" applyBorder="1"/>
    <xf numFmtId="0" fontId="0" fillId="0" borderId="42" xfId="0" applyBorder="1"/>
    <xf numFmtId="0" fontId="0" fillId="21" borderId="5" xfId="0" applyFill="1" applyBorder="1" applyAlignment="1">
      <alignment horizontal="center"/>
    </xf>
    <xf numFmtId="0" fontId="0" fillId="21" borderId="5" xfId="0" applyFill="1" applyBorder="1" applyAlignment="1">
      <alignment horizontal="left" vertical="top"/>
    </xf>
    <xf numFmtId="0" fontId="0" fillId="21" borderId="34" xfId="0" applyFill="1" applyBorder="1" applyAlignment="1">
      <alignment horizontal="center"/>
    </xf>
    <xf numFmtId="0" fontId="0" fillId="0" borderId="0" xfId="0" applyFill="1" applyBorder="1"/>
    <xf numFmtId="0" fontId="0" fillId="21" borderId="8" xfId="0" applyFill="1" applyBorder="1" applyAlignment="1">
      <alignment horizontal="center"/>
    </xf>
    <xf numFmtId="0" fontId="0" fillId="21" borderId="8" xfId="0" applyFill="1" applyBorder="1" applyAlignment="1">
      <alignment horizontal="left" vertical="top"/>
    </xf>
    <xf numFmtId="0" fontId="0" fillId="21" borderId="36" xfId="0" applyFill="1" applyBorder="1" applyAlignment="1">
      <alignment horizontal="center"/>
    </xf>
    <xf numFmtId="0" fontId="0" fillId="0" borderId="21" xfId="0" applyBorder="1"/>
    <xf numFmtId="0" fontId="0" fillId="19" borderId="2" xfId="0" applyFill="1" applyBorder="1" applyAlignment="1">
      <alignment horizontal="left"/>
    </xf>
    <xf numFmtId="0" fontId="0" fillId="21" borderId="5" xfId="0" applyFill="1" applyBorder="1" applyAlignment="1">
      <alignment horizontal="left"/>
    </xf>
    <xf numFmtId="0" fontId="0" fillId="21" borderId="8" xfId="0" applyFill="1" applyBorder="1" applyAlignment="1">
      <alignment horizontal="left"/>
    </xf>
    <xf numFmtId="0" fontId="0" fillId="0" borderId="45" xfId="0" applyBorder="1"/>
    <xf numFmtId="0" fontId="0" fillId="0" borderId="4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'VLOOKUP CHAT'!$H$2</c:f>
              <c:strCache>
                <c:ptCount val="1"/>
                <c:pt idx="0">
                  <c:v>Year 2020</c:v>
                </c:pt>
              </c:strCache>
            </c:strRef>
          </c:tx>
          <c:spPr>
            <a:solidFill>
              <a:schemeClr val="accent1"/>
            </a:solidFill>
            <a:ln>
              <a:noFill/>
            </a:ln>
            <a:effectLst/>
          </c:spPr>
          <c:invertIfNegative val="0"/>
          <c:cat>
            <c:strRef>
              <c:f>'VLOOKUP CHAT'!$G$3:$G$6</c:f>
              <c:strCache>
                <c:ptCount val="4"/>
                <c:pt idx="0">
                  <c:v>Delhi</c:v>
                </c:pt>
                <c:pt idx="1">
                  <c:v>Mumbai</c:v>
                </c:pt>
                <c:pt idx="2">
                  <c:v>Pune</c:v>
                </c:pt>
                <c:pt idx="3">
                  <c:v>Nagpur</c:v>
                </c:pt>
              </c:strCache>
            </c:strRef>
          </c:cat>
          <c:val>
            <c:numRef>
              <c:f>'VLOOKUP CHAT'!$H$3:$H$6</c:f>
              <c:numCache>
                <c:formatCode>General</c:formatCode>
                <c:ptCount val="4"/>
                <c:pt idx="0">
                  <c:v>1607</c:v>
                </c:pt>
                <c:pt idx="1">
                  <c:v>1754</c:v>
                </c:pt>
                <c:pt idx="2">
                  <c:v>1652</c:v>
                </c:pt>
                <c:pt idx="3">
                  <c:v>1579</c:v>
                </c:pt>
              </c:numCache>
            </c:numRef>
          </c:val>
          <c:extLst>
            <c:ext xmlns:c16="http://schemas.microsoft.com/office/drawing/2014/chart" uri="{C3380CC4-5D6E-409C-BE32-E72D297353CC}">
              <c16:uniqueId val="{00000000-E3BA-4AB1-B846-D5D30E1FA17D}"/>
            </c:ext>
          </c:extLst>
        </c:ser>
        <c:ser>
          <c:idx val="1"/>
          <c:order val="1"/>
          <c:tx>
            <c:strRef>
              <c:f>'VLOOKUP CHAT'!$I$2</c:f>
              <c:strCache>
                <c:ptCount val="1"/>
                <c:pt idx="0">
                  <c:v>Year 2018</c:v>
                </c:pt>
              </c:strCache>
            </c:strRef>
          </c:tx>
          <c:spPr>
            <a:solidFill>
              <a:schemeClr val="accent2"/>
            </a:solidFill>
            <a:ln>
              <a:noFill/>
            </a:ln>
            <a:effectLst/>
          </c:spPr>
          <c:invertIfNegative val="0"/>
          <c:cat>
            <c:strRef>
              <c:f>'VLOOKUP CHAT'!$G$3:$G$6</c:f>
              <c:strCache>
                <c:ptCount val="4"/>
                <c:pt idx="0">
                  <c:v>Delhi</c:v>
                </c:pt>
                <c:pt idx="1">
                  <c:v>Mumbai</c:v>
                </c:pt>
                <c:pt idx="2">
                  <c:v>Pune</c:v>
                </c:pt>
                <c:pt idx="3">
                  <c:v>Nagpur</c:v>
                </c:pt>
              </c:strCache>
            </c:strRef>
          </c:cat>
          <c:val>
            <c:numRef>
              <c:f>'VLOOKUP CHAT'!$I$3:$I$6</c:f>
              <c:numCache>
                <c:formatCode>General</c:formatCode>
                <c:ptCount val="4"/>
                <c:pt idx="0">
                  <c:v>1160</c:v>
                </c:pt>
                <c:pt idx="1">
                  <c:v>1281</c:v>
                </c:pt>
                <c:pt idx="2">
                  <c:v>1382</c:v>
                </c:pt>
                <c:pt idx="3">
                  <c:v>1148</c:v>
                </c:pt>
              </c:numCache>
            </c:numRef>
          </c:val>
          <c:extLst>
            <c:ext xmlns:c16="http://schemas.microsoft.com/office/drawing/2014/chart" uri="{C3380CC4-5D6E-409C-BE32-E72D297353CC}">
              <c16:uniqueId val="{00000001-E3BA-4AB1-B846-D5D30E1FA17D}"/>
            </c:ext>
          </c:extLst>
        </c:ser>
        <c:dLbls>
          <c:showLegendKey val="0"/>
          <c:showVal val="0"/>
          <c:showCatName val="0"/>
          <c:showSerName val="0"/>
          <c:showPercent val="0"/>
          <c:showBubbleSize val="0"/>
        </c:dLbls>
        <c:gapWidth val="219"/>
        <c:overlap val="-27"/>
        <c:axId val="147765504"/>
        <c:axId val="147779584"/>
      </c:barChart>
      <c:catAx>
        <c:axId val="14776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79584"/>
        <c:crosses val="autoZero"/>
        <c:auto val="1"/>
        <c:lblAlgn val="ctr"/>
        <c:lblOffset val="100"/>
        <c:noMultiLvlLbl val="0"/>
      </c:catAx>
      <c:valAx>
        <c:axId val="147779584"/>
        <c:scaling>
          <c:orientation val="minMax"/>
          <c:max val="1800"/>
          <c:min val="0"/>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7765504"/>
        <c:crosses val="autoZero"/>
        <c:crossBetween val="between"/>
      </c:valAx>
      <c:spPr>
        <a:noFill/>
        <a:ln>
          <a:noFill/>
        </a:ln>
        <a:effectLst/>
      </c:spPr>
    </c:plotArea>
    <c:legend>
      <c:legendPos val="b"/>
      <c:layout>
        <c:manualLayout>
          <c:xMode val="edge"/>
          <c:yMode val="edge"/>
          <c:x val="0.35063342082239712"/>
          <c:y val="2.3726305045202636E-2"/>
          <c:w val="0.32504396325459328"/>
          <c:h val="7.78552161948614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trlProps/ctrlProp1.xml><?xml version="1.0" encoding="utf-8"?>
<formControlPr xmlns="http://schemas.microsoft.com/office/spreadsheetml/2009/9/main" objectType="Drop" dropStyle="combo" dx="16" fmlaLink="$H$1" fmlaRange="$A$8:$A$11" noThreeD="1" sel="4" val="0"/>
</file>

<file path=xl/ctrlProps/ctrlProp2.xml><?xml version="1.0" encoding="utf-8"?>
<formControlPr xmlns="http://schemas.microsoft.com/office/spreadsheetml/2009/9/main" objectType="Drop" dropStyle="combo" dx="16" fmlaLink="$I$1" fmlaRange="$A$8:$A$11" noThreeD="1" sel="2" val="0"/>
</file>

<file path=xl/ctrlProps/ctrlProp3.xml><?xml version="1.0" encoding="utf-8"?>
<formControlPr xmlns="http://schemas.microsoft.com/office/spreadsheetml/2009/9/main" objectType="Drop" dropStyle="combo" dx="16" fmlaLink="$K$11" fmlaRange="$A$8:$A$11" noThreeD="1" sel="1"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314325</xdr:colOff>
      <xdr:row>8</xdr:row>
      <xdr:rowOff>4762</xdr:rowOff>
    </xdr:from>
    <xdr:to>
      <xdr:col>8</xdr:col>
      <xdr:colOff>542925</xdr:colOff>
      <xdr:row>22</xdr:row>
      <xdr:rowOff>80962</xdr:rowOff>
    </xdr:to>
    <xdr:graphicFrame macro="">
      <xdr:nvGraphicFramePr>
        <xdr:cNvPr id="2" name="Chart 1">
          <a:extLst>
            <a:ext uri="{FF2B5EF4-FFF2-40B4-BE49-F238E27FC236}">
              <a16:creationId xmlns:a16="http://schemas.microsoft.com/office/drawing/2014/main" id="{59304A9F-C6F5-462C-ABEE-ED58E05D5E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523875</xdr:colOff>
      <xdr:row>5</xdr:row>
      <xdr:rowOff>114300</xdr:rowOff>
    </xdr:from>
    <xdr:to>
      <xdr:col>10</xdr:col>
      <xdr:colOff>571500</xdr:colOff>
      <xdr:row>7</xdr:row>
      <xdr:rowOff>66675</xdr:rowOff>
    </xdr:to>
    <xdr:cxnSp macro="">
      <xdr:nvCxnSpPr>
        <xdr:cNvPr id="3" name="Straight Arrow Connector 2">
          <a:extLst>
            <a:ext uri="{FF2B5EF4-FFF2-40B4-BE49-F238E27FC236}">
              <a16:creationId xmlns:a16="http://schemas.microsoft.com/office/drawing/2014/main" id="{83BD04D0-649A-4080-B551-5B26FE6F270E}"/>
            </a:ext>
          </a:extLst>
        </xdr:cNvPr>
        <xdr:cNvCxnSpPr/>
      </xdr:nvCxnSpPr>
      <xdr:spPr>
        <a:xfrm flipV="1">
          <a:off x="5476875" y="1095375"/>
          <a:ext cx="1266825" cy="34290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xdr:col>
          <xdr:colOff>361950</xdr:colOff>
          <xdr:row>6</xdr:row>
          <xdr:rowOff>180975</xdr:rowOff>
        </xdr:from>
        <xdr:to>
          <xdr:col>3</xdr:col>
          <xdr:colOff>390525</xdr:colOff>
          <xdr:row>7</xdr:row>
          <xdr:rowOff>171450</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F701F39D-163F-4846-A56A-E857C068D9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352425</xdr:colOff>
          <xdr:row>6</xdr:row>
          <xdr:rowOff>161925</xdr:rowOff>
        </xdr:from>
        <xdr:to>
          <xdr:col>8</xdr:col>
          <xdr:colOff>485775</xdr:colOff>
          <xdr:row>7</xdr:row>
          <xdr:rowOff>161925</xdr:rowOff>
        </xdr:to>
        <xdr:sp macro="" textlink="">
          <xdr:nvSpPr>
            <xdr:cNvPr id="1026" name="Drop Down 2" hidden="1">
              <a:extLst>
                <a:ext uri="{63B3BB69-23CF-44E3-9099-C40C66FF867C}">
                  <a14:compatExt spid="_x0000_s1026"/>
                </a:ext>
                <a:ext uri="{FF2B5EF4-FFF2-40B4-BE49-F238E27FC236}">
                  <a16:creationId xmlns:a16="http://schemas.microsoft.com/office/drawing/2014/main" id="{D6409671-5BE4-4441-BD9C-82745B159DA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11</xdr:row>
          <xdr:rowOff>47625</xdr:rowOff>
        </xdr:from>
        <xdr:to>
          <xdr:col>11</xdr:col>
          <xdr:colOff>409575</xdr:colOff>
          <xdr:row>11</xdr:row>
          <xdr:rowOff>180975</xdr:rowOff>
        </xdr:to>
        <xdr:sp macro="" textlink="">
          <xdr:nvSpPr>
            <xdr:cNvPr id="1027" name="Drop Down 3" hidden="1">
              <a:extLst>
                <a:ext uri="{63B3BB69-23CF-44E3-9099-C40C66FF867C}">
                  <a14:compatExt spid="_x0000_s1027"/>
                </a:ext>
                <a:ext uri="{FF2B5EF4-FFF2-40B4-BE49-F238E27FC236}">
                  <a16:creationId xmlns:a16="http://schemas.microsoft.com/office/drawing/2014/main" id="{88782856-B328-48C0-BAB4-DB048BC8CEBA}"/>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xcel/CLASSES/OCT2022/Repots%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 SLIP"/>
      <sheetName val="SALES"/>
      <sheetName val="INVOICE BIL"/>
      <sheetName val="MARK SHEET"/>
      <sheetName val="Electronic Bill"/>
      <sheetName val="DISCOUNT CALCULATION"/>
      <sheetName val="IF"/>
      <sheetName val="INTEREST CALCULATION"/>
      <sheetName val="if "/>
      <sheetName val="time and count"/>
      <sheetName val="Index &amp; Match"/>
      <sheetName val="SUMIFS"/>
      <sheetName val="SUMIF"/>
      <sheetName val="HLOOKUP1"/>
      <sheetName val="HLOOKUP 2"/>
      <sheetName val="AND &amp; OR"/>
      <sheetName val="  VLOOKUP 1"/>
      <sheetName val="VLOOKUP 2"/>
      <sheetName val="VLOOKUP 3"/>
      <sheetName val="VLOOKUP 4"/>
      <sheetName val="LOOKUP"/>
      <sheetName val=" IFERROR AND VLOOKUP"/>
      <sheetName val="PMT"/>
      <sheetName val="Consolidate &amp; sum"/>
      <sheetName val="CHARTS"/>
      <sheetName val="VLOOKUP"/>
      <sheetName val="REVERSE VLOOKUP"/>
      <sheetName val="VLOOKUP QUERIE1"/>
      <sheetName val="VLOOKUP QUERIE2"/>
      <sheetName val="ATTENDANCE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1">
          <cell r="J1" t="str">
            <v>Traget</v>
          </cell>
          <cell r="K1" t="str">
            <v>Performance</v>
          </cell>
          <cell r="M1" t="str">
            <v>Zone</v>
          </cell>
          <cell r="N1" t="str">
            <v>Area Code</v>
          </cell>
        </row>
        <row r="2">
          <cell r="J2">
            <v>0</v>
          </cell>
          <cell r="K2" t="str">
            <v>Poor</v>
          </cell>
          <cell r="M2" t="str">
            <v>Bihar</v>
          </cell>
          <cell r="N2">
            <v>847404</v>
          </cell>
        </row>
        <row r="3">
          <cell r="J3">
            <v>35</v>
          </cell>
          <cell r="K3" t="str">
            <v>Average</v>
          </cell>
          <cell r="M3" t="str">
            <v>Noida</v>
          </cell>
          <cell r="N3">
            <v>847250</v>
          </cell>
        </row>
        <row r="4">
          <cell r="J4">
            <v>60</v>
          </cell>
          <cell r="K4" t="str">
            <v>Good</v>
          </cell>
          <cell r="M4" t="str">
            <v>Delhi</v>
          </cell>
          <cell r="N4">
            <v>846589</v>
          </cell>
        </row>
        <row r="5">
          <cell r="J5">
            <v>80</v>
          </cell>
          <cell r="K5" t="str">
            <v>Best</v>
          </cell>
        </row>
        <row r="12">
          <cell r="A12" t="str">
            <v>Sales ID</v>
          </cell>
          <cell r="B12" t="str">
            <v>Product Id</v>
          </cell>
          <cell r="D12" t="str">
            <v>Product Id</v>
          </cell>
          <cell r="E12" t="str">
            <v>Salesman</v>
          </cell>
          <cell r="F12" t="str">
            <v>Porduct</v>
          </cell>
          <cell r="G12" t="str">
            <v>Zone</v>
          </cell>
          <cell r="H12" t="str">
            <v>Performance</v>
          </cell>
        </row>
        <row r="13">
          <cell r="A13">
            <v>1003</v>
          </cell>
          <cell r="B13" t="str">
            <v>pr1002</v>
          </cell>
          <cell r="D13" t="str">
            <v>pr1002</v>
          </cell>
          <cell r="E13" t="str">
            <v>Ritesh</v>
          </cell>
          <cell r="F13" t="str">
            <v>Iodex</v>
          </cell>
          <cell r="G13" t="str">
            <v>Bihar</v>
          </cell>
          <cell r="H13">
            <v>45</v>
          </cell>
        </row>
        <row r="14">
          <cell r="A14">
            <v>1004</v>
          </cell>
          <cell r="B14" t="str">
            <v>pr1003</v>
          </cell>
          <cell r="D14" t="str">
            <v>pr1003</v>
          </cell>
          <cell r="E14" t="str">
            <v>Suresh</v>
          </cell>
          <cell r="F14" t="str">
            <v>Tigerbalm</v>
          </cell>
          <cell r="G14" t="str">
            <v>Noida</v>
          </cell>
          <cell r="H14">
            <v>65</v>
          </cell>
        </row>
        <row r="15">
          <cell r="A15">
            <v>1005</v>
          </cell>
          <cell r="B15" t="str">
            <v>pr1004</v>
          </cell>
          <cell r="D15" t="str">
            <v>pr1004</v>
          </cell>
          <cell r="E15" t="str">
            <v>Gangesh</v>
          </cell>
          <cell r="F15" t="str">
            <v>Toothpaste</v>
          </cell>
          <cell r="G15" t="str">
            <v>Delhi</v>
          </cell>
          <cell r="H15">
            <v>32</v>
          </cell>
        </row>
        <row r="16">
          <cell r="A16">
            <v>1006</v>
          </cell>
          <cell r="B16" t="str">
            <v>pr1005</v>
          </cell>
          <cell r="D16" t="str">
            <v>pr1005</v>
          </cell>
          <cell r="E16" t="str">
            <v>Vipul</v>
          </cell>
          <cell r="F16" t="str">
            <v>Zandubalm</v>
          </cell>
          <cell r="G16" t="str">
            <v>Bihar</v>
          </cell>
          <cell r="H16">
            <v>65</v>
          </cell>
        </row>
        <row r="17">
          <cell r="A17">
            <v>1007</v>
          </cell>
          <cell r="B17" t="str">
            <v>pr1006</v>
          </cell>
          <cell r="D17" t="str">
            <v>pr1006</v>
          </cell>
          <cell r="E17" t="str">
            <v>Ankit</v>
          </cell>
          <cell r="F17" t="str">
            <v>Iodex</v>
          </cell>
          <cell r="G17" t="str">
            <v>Noida</v>
          </cell>
          <cell r="H17">
            <v>98</v>
          </cell>
        </row>
        <row r="18">
          <cell r="A18">
            <v>1008</v>
          </cell>
          <cell r="B18" t="str">
            <v>pr1007</v>
          </cell>
          <cell r="D18" t="str">
            <v>pr1007</v>
          </cell>
          <cell r="E18" t="str">
            <v>Amit</v>
          </cell>
          <cell r="F18" t="str">
            <v>Tigerbalm</v>
          </cell>
          <cell r="G18" t="str">
            <v>Delhi</v>
          </cell>
          <cell r="H18">
            <v>65</v>
          </cell>
        </row>
        <row r="19">
          <cell r="A19">
            <v>1009</v>
          </cell>
          <cell r="B19" t="str">
            <v>pr1008</v>
          </cell>
          <cell r="D19" t="str">
            <v>pr1008</v>
          </cell>
          <cell r="E19" t="str">
            <v>Manish</v>
          </cell>
          <cell r="F19" t="str">
            <v>Toothpaste</v>
          </cell>
          <cell r="G19" t="str">
            <v>Bihar</v>
          </cell>
          <cell r="H19">
            <v>32</v>
          </cell>
        </row>
        <row r="20">
          <cell r="A20">
            <v>1010</v>
          </cell>
          <cell r="B20" t="str">
            <v>pr1009</v>
          </cell>
          <cell r="D20" t="str">
            <v>pr1009</v>
          </cell>
          <cell r="E20" t="str">
            <v>Sonal</v>
          </cell>
          <cell r="F20" t="str">
            <v>Zandubalm</v>
          </cell>
          <cell r="G20" t="str">
            <v>Noida</v>
          </cell>
          <cell r="H20">
            <v>54</v>
          </cell>
        </row>
        <row r="21">
          <cell r="D21" t="str">
            <v>pr1010</v>
          </cell>
          <cell r="E21" t="str">
            <v>Rahul</v>
          </cell>
          <cell r="F21" t="str">
            <v>Zandubalm</v>
          </cell>
          <cell r="G21" t="str">
            <v>Delhi</v>
          </cell>
          <cell r="H21">
            <v>66</v>
          </cell>
        </row>
      </sheetData>
      <sheetData sheetId="18">
        <row r="1">
          <cell r="A1" t="str">
            <v>Salesman ID</v>
          </cell>
          <cell r="B1" t="str">
            <v>Salesman</v>
          </cell>
          <cell r="C1" t="str">
            <v>Product</v>
          </cell>
          <cell r="D1" t="str">
            <v>Zone</v>
          </cell>
          <cell r="E1" t="str">
            <v>Sales</v>
          </cell>
        </row>
        <row r="2">
          <cell r="A2">
            <v>1001</v>
          </cell>
          <cell r="B2" t="str">
            <v>ANKIT</v>
          </cell>
          <cell r="C2" t="str">
            <v>Iodex</v>
          </cell>
          <cell r="D2" t="str">
            <v>South City</v>
          </cell>
          <cell r="E2">
            <v>45</v>
          </cell>
        </row>
        <row r="3">
          <cell r="A3">
            <v>1002</v>
          </cell>
          <cell r="B3" t="str">
            <v>SUMIT</v>
          </cell>
          <cell r="C3" t="str">
            <v>Tigerbalm</v>
          </cell>
          <cell r="D3" t="str">
            <v>North City</v>
          </cell>
          <cell r="E3">
            <v>65</v>
          </cell>
        </row>
        <row r="4">
          <cell r="A4">
            <v>1003</v>
          </cell>
          <cell r="B4" t="str">
            <v>RAHUL</v>
          </cell>
          <cell r="C4" t="str">
            <v>Toothpaste</v>
          </cell>
          <cell r="D4" t="str">
            <v>West City</v>
          </cell>
          <cell r="E4">
            <v>98</v>
          </cell>
        </row>
        <row r="5">
          <cell r="A5">
            <v>1004</v>
          </cell>
          <cell r="B5" t="str">
            <v>MOHIT</v>
          </cell>
          <cell r="C5" t="str">
            <v>Iodex</v>
          </cell>
          <cell r="D5" t="str">
            <v>South City</v>
          </cell>
          <cell r="E5">
            <v>82</v>
          </cell>
        </row>
        <row r="6">
          <cell r="A6">
            <v>1005</v>
          </cell>
          <cell r="B6" t="str">
            <v>RAJ</v>
          </cell>
          <cell r="C6" t="str">
            <v>Tigerbalm</v>
          </cell>
          <cell r="D6" t="str">
            <v>North City</v>
          </cell>
          <cell r="E6">
            <v>100</v>
          </cell>
        </row>
        <row r="7">
          <cell r="A7">
            <v>1006</v>
          </cell>
          <cell r="B7" t="str">
            <v>ritesh</v>
          </cell>
          <cell r="C7" t="str">
            <v>Toothpaste</v>
          </cell>
          <cell r="D7" t="str">
            <v>West City</v>
          </cell>
          <cell r="E7">
            <v>66</v>
          </cell>
        </row>
        <row r="8">
          <cell r="A8">
            <v>1007</v>
          </cell>
          <cell r="B8" t="str">
            <v>suresh</v>
          </cell>
          <cell r="C8" t="str">
            <v>Iodex</v>
          </cell>
          <cell r="D8" t="str">
            <v>South City</v>
          </cell>
          <cell r="E8">
            <v>49</v>
          </cell>
        </row>
        <row r="9">
          <cell r="A9">
            <v>1008</v>
          </cell>
          <cell r="B9" t="str">
            <v>gangesh</v>
          </cell>
          <cell r="C9" t="str">
            <v>Tigerbalm</v>
          </cell>
          <cell r="D9" t="str">
            <v>North City</v>
          </cell>
          <cell r="E9">
            <v>98</v>
          </cell>
        </row>
        <row r="10">
          <cell r="A10">
            <v>1009</v>
          </cell>
          <cell r="B10" t="str">
            <v>arvind</v>
          </cell>
          <cell r="C10" t="str">
            <v>Toothpaste</v>
          </cell>
          <cell r="D10" t="str">
            <v>West City</v>
          </cell>
          <cell r="E10">
            <v>45</v>
          </cell>
        </row>
        <row r="11">
          <cell r="A11">
            <v>1010</v>
          </cell>
          <cell r="B11" t="str">
            <v>vipul</v>
          </cell>
          <cell r="C11" t="str">
            <v>Tigerbalm</v>
          </cell>
          <cell r="D11" t="str">
            <v>North City</v>
          </cell>
          <cell r="E11">
            <v>38</v>
          </cell>
        </row>
      </sheetData>
      <sheetData sheetId="19"/>
      <sheetData sheetId="20"/>
      <sheetData sheetId="21"/>
      <sheetData sheetId="22"/>
      <sheetData sheetId="23"/>
      <sheetData sheetId="24"/>
      <sheetData sheetId="25">
        <row r="2">
          <cell r="H2" t="str">
            <v>Year 2020</v>
          </cell>
          <cell r="I2" t="str">
            <v>Year 2018</v>
          </cell>
        </row>
        <row r="3">
          <cell r="G3" t="str">
            <v>Delhi</v>
          </cell>
          <cell r="H3">
            <v>1607</v>
          </cell>
          <cell r="I3">
            <v>1160</v>
          </cell>
        </row>
        <row r="4">
          <cell r="G4" t="str">
            <v>Mumbai</v>
          </cell>
          <cell r="H4">
            <v>1754</v>
          </cell>
          <cell r="I4">
            <v>1281</v>
          </cell>
        </row>
        <row r="5">
          <cell r="G5" t="str">
            <v>Pune</v>
          </cell>
          <cell r="H5">
            <v>1652</v>
          </cell>
          <cell r="I5">
            <v>1382</v>
          </cell>
        </row>
        <row r="6">
          <cell r="G6" t="str">
            <v>Nagpur</v>
          </cell>
          <cell r="H6">
            <v>1579</v>
          </cell>
          <cell r="I6">
            <v>1148</v>
          </cell>
        </row>
      </sheetData>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DCFC0-9906-4EAF-9741-8EF8C7109B53}">
  <dimension ref="A1:P23"/>
  <sheetViews>
    <sheetView workbookViewId="0">
      <selection activeCell="E25" sqref="E25"/>
    </sheetView>
  </sheetViews>
  <sheetFormatPr defaultRowHeight="15" x14ac:dyDescent="0.25"/>
  <cols>
    <col min="1" max="1" width="11.42578125" customWidth="1"/>
    <col min="3" max="3" width="11.140625" customWidth="1"/>
    <col min="4" max="4" width="15.28515625" customWidth="1"/>
    <col min="5" max="5" width="9.85546875" customWidth="1"/>
    <col min="10" max="10" width="13.85546875" customWidth="1"/>
    <col min="15" max="15" width="11.7109375" customWidth="1"/>
  </cols>
  <sheetData>
    <row r="1" spans="1:16" ht="15.75" thickBot="1" x14ac:dyDescent="0.3">
      <c r="A1" s="17" t="s">
        <v>11</v>
      </c>
      <c r="B1" s="18" t="s">
        <v>12</v>
      </c>
      <c r="C1" s="18" t="s">
        <v>13</v>
      </c>
      <c r="D1" s="18" t="s">
        <v>14</v>
      </c>
      <c r="E1" s="19" t="s">
        <v>15</v>
      </c>
      <c r="G1" s="20" t="s">
        <v>11</v>
      </c>
      <c r="H1" s="21" t="s">
        <v>12</v>
      </c>
      <c r="I1" s="21" t="s">
        <v>13</v>
      </c>
      <c r="J1" s="22" t="s">
        <v>14</v>
      </c>
      <c r="L1" s="23" t="s">
        <v>11</v>
      </c>
      <c r="M1" s="24" t="s">
        <v>12</v>
      </c>
      <c r="N1" s="24" t="s">
        <v>13</v>
      </c>
      <c r="O1" s="24" t="s">
        <v>14</v>
      </c>
      <c r="P1" s="25" t="s">
        <v>15</v>
      </c>
    </row>
    <row r="2" spans="1:16" x14ac:dyDescent="0.25">
      <c r="A2" s="26">
        <v>101</v>
      </c>
      <c r="B2" s="27" t="s">
        <v>16</v>
      </c>
      <c r="C2" s="27" t="s">
        <v>17</v>
      </c>
      <c r="D2" s="27" t="s">
        <v>18</v>
      </c>
      <c r="E2" s="28">
        <v>10000</v>
      </c>
      <c r="G2" s="29">
        <v>101</v>
      </c>
      <c r="H2" s="30" t="s">
        <v>16</v>
      </c>
      <c r="I2" s="30" t="s">
        <v>17</v>
      </c>
      <c r="J2" s="31" t="s">
        <v>18</v>
      </c>
      <c r="L2" s="32">
        <v>101</v>
      </c>
      <c r="M2" s="33" t="s">
        <v>16</v>
      </c>
      <c r="N2" s="33" t="s">
        <v>17</v>
      </c>
      <c r="O2" s="33" t="s">
        <v>18</v>
      </c>
      <c r="P2" s="34">
        <v>10000</v>
      </c>
    </row>
    <row r="3" spans="1:16" x14ac:dyDescent="0.25">
      <c r="A3" s="35">
        <v>102</v>
      </c>
      <c r="B3" s="36" t="s">
        <v>19</v>
      </c>
      <c r="C3" s="36" t="s">
        <v>20</v>
      </c>
      <c r="D3" s="36" t="s">
        <v>21</v>
      </c>
      <c r="E3" s="37">
        <v>21000</v>
      </c>
      <c r="G3" s="38">
        <v>102</v>
      </c>
      <c r="H3" s="39" t="s">
        <v>19</v>
      </c>
      <c r="I3" s="39" t="s">
        <v>20</v>
      </c>
      <c r="J3" s="40" t="s">
        <v>21</v>
      </c>
      <c r="L3" s="35">
        <v>102</v>
      </c>
      <c r="M3" s="36" t="s">
        <v>19</v>
      </c>
      <c r="N3" s="36" t="s">
        <v>20</v>
      </c>
      <c r="O3" s="36" t="s">
        <v>21</v>
      </c>
      <c r="P3" s="37">
        <v>21000</v>
      </c>
    </row>
    <row r="4" spans="1:16" x14ac:dyDescent="0.25">
      <c r="A4" s="41">
        <v>103</v>
      </c>
      <c r="B4" s="42" t="s">
        <v>22</v>
      </c>
      <c r="C4" s="42" t="s">
        <v>23</v>
      </c>
      <c r="D4" s="42" t="s">
        <v>24</v>
      </c>
      <c r="E4" s="43">
        <v>24000</v>
      </c>
      <c r="G4" s="44">
        <v>103</v>
      </c>
      <c r="H4" s="45" t="s">
        <v>22</v>
      </c>
      <c r="I4" s="45" t="s">
        <v>23</v>
      </c>
      <c r="J4" s="46" t="s">
        <v>24</v>
      </c>
      <c r="L4" s="41">
        <v>103</v>
      </c>
      <c r="M4" s="42" t="s">
        <v>22</v>
      </c>
      <c r="N4" s="42" t="s">
        <v>23</v>
      </c>
      <c r="O4" s="42" t="s">
        <v>24</v>
      </c>
      <c r="P4" s="43">
        <v>24000</v>
      </c>
    </row>
    <row r="5" spans="1:16" x14ac:dyDescent="0.25">
      <c r="A5" s="35">
        <v>104</v>
      </c>
      <c r="B5" s="36" t="s">
        <v>25</v>
      </c>
      <c r="C5" s="36" t="s">
        <v>26</v>
      </c>
      <c r="D5" s="36" t="s">
        <v>27</v>
      </c>
      <c r="E5" s="37">
        <v>34000</v>
      </c>
      <c r="G5" s="38">
        <v>104</v>
      </c>
      <c r="H5" s="39" t="s">
        <v>25</v>
      </c>
      <c r="I5" s="39" t="s">
        <v>26</v>
      </c>
      <c r="J5" s="40" t="s">
        <v>27</v>
      </c>
      <c r="L5" s="35">
        <v>104</v>
      </c>
      <c r="M5" s="36" t="s">
        <v>25</v>
      </c>
      <c r="N5" s="36" t="s">
        <v>26</v>
      </c>
      <c r="O5" s="36" t="s">
        <v>27</v>
      </c>
      <c r="P5" s="37">
        <v>34000</v>
      </c>
    </row>
    <row r="6" spans="1:16" x14ac:dyDescent="0.25">
      <c r="A6" s="41">
        <v>105</v>
      </c>
      <c r="B6" s="42" t="s">
        <v>28</v>
      </c>
      <c r="C6" s="42" t="s">
        <v>29</v>
      </c>
      <c r="D6" s="42" t="s">
        <v>30</v>
      </c>
      <c r="E6" s="43">
        <v>53000</v>
      </c>
      <c r="G6" s="44">
        <v>105</v>
      </c>
      <c r="H6" s="45" t="s">
        <v>28</v>
      </c>
      <c r="I6" s="45" t="s">
        <v>29</v>
      </c>
      <c r="J6" s="46" t="s">
        <v>30</v>
      </c>
      <c r="L6" s="41">
        <v>105</v>
      </c>
      <c r="M6" s="42" t="s">
        <v>28</v>
      </c>
      <c r="N6" s="42" t="s">
        <v>29</v>
      </c>
      <c r="O6" s="42" t="s">
        <v>30</v>
      </c>
      <c r="P6" s="43">
        <v>53000</v>
      </c>
    </row>
    <row r="7" spans="1:16" x14ac:dyDescent="0.25">
      <c r="A7" s="35">
        <v>106</v>
      </c>
      <c r="B7" s="36" t="s">
        <v>31</v>
      </c>
      <c r="C7" s="36" t="s">
        <v>32</v>
      </c>
      <c r="D7" s="36" t="s">
        <v>33</v>
      </c>
      <c r="E7" s="37">
        <v>52000</v>
      </c>
      <c r="G7" s="38">
        <v>106</v>
      </c>
      <c r="H7" s="39" t="s">
        <v>31</v>
      </c>
      <c r="I7" s="39" t="s">
        <v>32</v>
      </c>
      <c r="J7" s="40" t="s">
        <v>33</v>
      </c>
      <c r="L7" s="35">
        <v>106</v>
      </c>
      <c r="M7" s="36" t="s">
        <v>31</v>
      </c>
      <c r="N7" s="36" t="s">
        <v>32</v>
      </c>
      <c r="O7" s="36" t="s">
        <v>33</v>
      </c>
      <c r="P7" s="37">
        <v>52000</v>
      </c>
    </row>
    <row r="8" spans="1:16" x14ac:dyDescent="0.25">
      <c r="A8" s="41">
        <v>107</v>
      </c>
      <c r="B8" s="42" t="s">
        <v>34</v>
      </c>
      <c r="C8" s="42" t="s">
        <v>32</v>
      </c>
      <c r="D8" s="42" t="s">
        <v>33</v>
      </c>
      <c r="E8" s="43">
        <v>51000</v>
      </c>
      <c r="G8" s="44">
        <v>107</v>
      </c>
      <c r="H8" s="45" t="s">
        <v>34</v>
      </c>
      <c r="I8" s="45" t="s">
        <v>32</v>
      </c>
      <c r="J8" s="46" t="s">
        <v>33</v>
      </c>
      <c r="L8" s="41">
        <v>107</v>
      </c>
      <c r="M8" s="42" t="s">
        <v>34</v>
      </c>
      <c r="N8" s="42" t="s">
        <v>32</v>
      </c>
      <c r="O8" s="42" t="s">
        <v>33</v>
      </c>
      <c r="P8" s="43">
        <v>51000</v>
      </c>
    </row>
    <row r="9" spans="1:16" x14ac:dyDescent="0.25">
      <c r="A9" s="35">
        <v>108</v>
      </c>
      <c r="B9" s="36" t="s">
        <v>35</v>
      </c>
      <c r="C9" s="36" t="s">
        <v>32</v>
      </c>
      <c r="D9" s="36" t="s">
        <v>33</v>
      </c>
      <c r="E9" s="37">
        <v>3000</v>
      </c>
      <c r="G9" s="38">
        <v>108</v>
      </c>
      <c r="H9" s="39" t="s">
        <v>35</v>
      </c>
      <c r="I9" s="39" t="s">
        <v>32</v>
      </c>
      <c r="J9" s="40" t="s">
        <v>33</v>
      </c>
      <c r="L9" s="35">
        <v>108</v>
      </c>
      <c r="M9" s="36" t="s">
        <v>35</v>
      </c>
      <c r="N9" s="36" t="s">
        <v>32</v>
      </c>
      <c r="O9" s="36" t="s">
        <v>33</v>
      </c>
      <c r="P9" s="37">
        <v>3000</v>
      </c>
    </row>
    <row r="10" spans="1:16" x14ac:dyDescent="0.25">
      <c r="A10" s="41">
        <v>109</v>
      </c>
      <c r="B10" s="42" t="s">
        <v>36</v>
      </c>
      <c r="C10" s="42" t="s">
        <v>32</v>
      </c>
      <c r="D10" s="42" t="s">
        <v>33</v>
      </c>
      <c r="E10" s="43">
        <v>65000</v>
      </c>
      <c r="G10" s="44">
        <v>109</v>
      </c>
      <c r="H10" s="45" t="s">
        <v>36</v>
      </c>
      <c r="I10" s="45" t="s">
        <v>32</v>
      </c>
      <c r="J10" s="46" t="s">
        <v>33</v>
      </c>
      <c r="L10" s="41">
        <v>109</v>
      </c>
      <c r="M10" s="42" t="s">
        <v>36</v>
      </c>
      <c r="N10" s="42" t="s">
        <v>32</v>
      </c>
      <c r="O10" s="42" t="s">
        <v>33</v>
      </c>
      <c r="P10" s="43">
        <v>65000</v>
      </c>
    </row>
    <row r="11" spans="1:16" ht="15.75" thickBot="1" x14ac:dyDescent="0.3">
      <c r="A11" s="47">
        <v>110</v>
      </c>
      <c r="B11" s="48" t="s">
        <v>37</v>
      </c>
      <c r="C11" s="48" t="s">
        <v>17</v>
      </c>
      <c r="D11" s="48" t="s">
        <v>38</v>
      </c>
      <c r="E11" s="49">
        <v>50000</v>
      </c>
      <c r="G11" s="50">
        <v>110</v>
      </c>
      <c r="H11" s="51" t="s">
        <v>37</v>
      </c>
      <c r="I11" s="51" t="s">
        <v>17</v>
      </c>
      <c r="J11" s="49" t="s">
        <v>38</v>
      </c>
      <c r="L11" s="47">
        <v>110</v>
      </c>
      <c r="M11" s="48" t="s">
        <v>37</v>
      </c>
      <c r="N11" s="48" t="s">
        <v>17</v>
      </c>
      <c r="O11" s="48" t="s">
        <v>38</v>
      </c>
      <c r="P11" s="49">
        <v>50000</v>
      </c>
    </row>
    <row r="12" spans="1:16" ht="15.75" thickBot="1" x14ac:dyDescent="0.3"/>
    <row r="13" spans="1:16" ht="15.75" thickBot="1" x14ac:dyDescent="0.3">
      <c r="A13" s="52" t="s">
        <v>11</v>
      </c>
      <c r="B13" s="53" t="s">
        <v>12</v>
      </c>
      <c r="C13" s="53" t="s">
        <v>13</v>
      </c>
      <c r="D13" s="53" t="s">
        <v>14</v>
      </c>
      <c r="E13" s="54" t="s">
        <v>15</v>
      </c>
    </row>
    <row r="14" spans="1:16" ht="15.75" thickBot="1" x14ac:dyDescent="0.3">
      <c r="A14" s="55">
        <v>101</v>
      </c>
      <c r="B14" s="56" t="str">
        <f>VLOOKUP(A14,A1:E11,2,0)</f>
        <v>ANKIT</v>
      </c>
      <c r="C14" s="56" t="str">
        <f>VLOOKUP(A14,A1:E11,3,0)</f>
        <v>NOIDA</v>
      </c>
      <c r="D14" s="56" t="str">
        <f>VLOOKUP(A14,A1:E11,4,0)</f>
        <v>HR</v>
      </c>
      <c r="E14" s="57">
        <f>VLOOKUP(A14,A1:E11,5,0)</f>
        <v>10000</v>
      </c>
      <c r="L14" s="58" t="s">
        <v>11</v>
      </c>
      <c r="M14" s="59" t="s">
        <v>12</v>
      </c>
      <c r="N14" s="59" t="s">
        <v>13</v>
      </c>
      <c r="O14" s="59" t="s">
        <v>14</v>
      </c>
      <c r="P14" s="60" t="s">
        <v>15</v>
      </c>
    </row>
    <row r="15" spans="1:16" x14ac:dyDescent="0.25">
      <c r="A15" s="61">
        <v>102</v>
      </c>
      <c r="B15" s="62" t="str">
        <f t="shared" ref="B15:B23" si="0">VLOOKUP(A15,A2:E11,2,0)</f>
        <v>SUMIT</v>
      </c>
      <c r="C15" s="62" t="str">
        <f t="shared" ref="C15:C23" si="1">VLOOKUP(A15,A2:E11,3,0)</f>
        <v>DELHI</v>
      </c>
      <c r="D15" s="62" t="str">
        <f t="shared" ref="D15:D23" si="2">VLOOKUP(A15,A2:E11,4,0)</f>
        <v>SALES</v>
      </c>
      <c r="E15" s="63">
        <f t="shared" ref="E15:E23" si="3">VLOOKUP(A15,A2:E11,5,0)</f>
        <v>21000</v>
      </c>
      <c r="L15" s="44">
        <v>110</v>
      </c>
      <c r="M15" s="44" t="str">
        <f>VLOOKUP(L15,L1:P11,2,0)</f>
        <v>vipul</v>
      </c>
      <c r="N15" s="44" t="str">
        <f>VLOOKUP(M15,M1:Q11,2,0)</f>
        <v>NOIDA</v>
      </c>
      <c r="O15" s="44" t="str">
        <f>VLOOKUP(N15,N1:R11,2,0)</f>
        <v>HR</v>
      </c>
      <c r="P15" s="44">
        <f>VLOOKUP(O15,O1:S11,2,0)</f>
        <v>10000</v>
      </c>
    </row>
    <row r="16" spans="1:16" x14ac:dyDescent="0.25">
      <c r="A16" s="64">
        <v>103</v>
      </c>
      <c r="B16" s="65" t="str">
        <f t="shared" si="0"/>
        <v>RAHUL</v>
      </c>
      <c r="C16" s="65" t="str">
        <f t="shared" si="1"/>
        <v>GOA</v>
      </c>
      <c r="D16" s="65" t="str">
        <f t="shared" si="2"/>
        <v>IT</v>
      </c>
      <c r="E16" s="66">
        <f t="shared" si="3"/>
        <v>24000</v>
      </c>
    </row>
    <row r="17" spans="1:5" x14ac:dyDescent="0.25">
      <c r="A17" s="61">
        <v>104</v>
      </c>
      <c r="B17" s="62" t="str">
        <f t="shared" si="0"/>
        <v>MOHIT</v>
      </c>
      <c r="C17" s="62" t="str">
        <f t="shared" si="1"/>
        <v>MUMBAI</v>
      </c>
      <c r="D17" s="62" t="str">
        <f t="shared" si="2"/>
        <v>FIN</v>
      </c>
      <c r="E17" s="63">
        <f t="shared" si="3"/>
        <v>34000</v>
      </c>
    </row>
    <row r="18" spans="1:5" x14ac:dyDescent="0.25">
      <c r="A18" s="64">
        <v>105</v>
      </c>
      <c r="B18" s="65" t="str">
        <f t="shared" si="0"/>
        <v>RAJ</v>
      </c>
      <c r="C18" s="65" t="str">
        <f t="shared" si="1"/>
        <v>RAIPUR</v>
      </c>
      <c r="D18" s="65" t="str">
        <f t="shared" si="2"/>
        <v>MARKTING</v>
      </c>
      <c r="E18" s="66">
        <f t="shared" si="3"/>
        <v>53000</v>
      </c>
    </row>
    <row r="19" spans="1:5" x14ac:dyDescent="0.25">
      <c r="A19" s="61">
        <v>106</v>
      </c>
      <c r="B19" s="62" t="str">
        <f t="shared" si="0"/>
        <v>ritesh</v>
      </c>
      <c r="C19" s="62" t="str">
        <f t="shared" si="1"/>
        <v>BIHAR</v>
      </c>
      <c r="D19" s="62" t="str">
        <f t="shared" si="2"/>
        <v>A/C</v>
      </c>
      <c r="E19" s="63">
        <f t="shared" si="3"/>
        <v>52000</v>
      </c>
    </row>
    <row r="20" spans="1:5" x14ac:dyDescent="0.25">
      <c r="A20" s="64">
        <v>107</v>
      </c>
      <c r="B20" s="65" t="str">
        <f t="shared" si="0"/>
        <v>suresh</v>
      </c>
      <c r="C20" s="65" t="str">
        <f t="shared" si="1"/>
        <v>BIHAR</v>
      </c>
      <c r="D20" s="65" t="str">
        <f t="shared" si="2"/>
        <v>A/C</v>
      </c>
      <c r="E20" s="66">
        <f t="shared" si="3"/>
        <v>51000</v>
      </c>
    </row>
    <row r="21" spans="1:5" x14ac:dyDescent="0.25">
      <c r="A21" s="61">
        <v>108</v>
      </c>
      <c r="B21" s="62" t="str">
        <f t="shared" si="0"/>
        <v>gangesh</v>
      </c>
      <c r="C21" s="62" t="str">
        <f t="shared" si="1"/>
        <v>BIHAR</v>
      </c>
      <c r="D21" s="62" t="str">
        <f t="shared" si="2"/>
        <v>A/C</v>
      </c>
      <c r="E21" s="63">
        <f t="shared" si="3"/>
        <v>3000</v>
      </c>
    </row>
    <row r="22" spans="1:5" x14ac:dyDescent="0.25">
      <c r="A22" s="64">
        <v>109</v>
      </c>
      <c r="B22" s="65" t="str">
        <f t="shared" si="0"/>
        <v>arvind</v>
      </c>
      <c r="C22" s="65" t="str">
        <f t="shared" si="1"/>
        <v>BIHAR</v>
      </c>
      <c r="D22" s="65" t="str">
        <f t="shared" si="2"/>
        <v>A/C</v>
      </c>
      <c r="E22" s="66">
        <f t="shared" si="3"/>
        <v>65000</v>
      </c>
    </row>
    <row r="23" spans="1:5" ht="15.75" thickBot="1" x14ac:dyDescent="0.3">
      <c r="A23" s="67">
        <v>110</v>
      </c>
      <c r="B23" s="68" t="str">
        <f t="shared" si="0"/>
        <v>vipul</v>
      </c>
      <c r="C23" s="68" t="str">
        <f t="shared" si="1"/>
        <v>NOIDA</v>
      </c>
      <c r="D23" s="68" t="str">
        <f t="shared" si="2"/>
        <v>C/A</v>
      </c>
      <c r="E23" s="69">
        <f t="shared" si="3"/>
        <v>50000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FAB1C-B6BA-4D4E-B24C-3825B0BF8E69}">
  <dimension ref="A1:O22"/>
  <sheetViews>
    <sheetView workbookViewId="0">
      <selection activeCell="G5" sqref="G5"/>
    </sheetView>
  </sheetViews>
  <sheetFormatPr defaultRowHeight="15" x14ac:dyDescent="0.25"/>
  <cols>
    <col min="1" max="1" width="13.7109375" customWidth="1"/>
    <col min="2" max="2" width="11.7109375" customWidth="1"/>
    <col min="3" max="3" width="11.85546875" customWidth="1"/>
    <col min="4" max="4" width="14.85546875" customWidth="1"/>
    <col min="5" max="5" width="12.42578125" customWidth="1"/>
    <col min="6" max="6" width="15" customWidth="1"/>
    <col min="7" max="7" width="12.7109375" customWidth="1"/>
    <col min="8" max="8" width="12.28515625" customWidth="1"/>
    <col min="10" max="10" width="12.7109375" customWidth="1"/>
    <col min="11" max="11" width="12.85546875" customWidth="1"/>
    <col min="12" max="12" width="12" customWidth="1"/>
    <col min="14" max="14" width="13.7109375" customWidth="1"/>
  </cols>
  <sheetData>
    <row r="1" spans="1:15" ht="15.75" thickBot="1" x14ac:dyDescent="0.3">
      <c r="A1" s="70" t="s">
        <v>39</v>
      </c>
      <c r="B1" s="71" t="s">
        <v>40</v>
      </c>
      <c r="C1" s="71" t="s">
        <v>41</v>
      </c>
      <c r="D1" s="71" t="s">
        <v>2</v>
      </c>
      <c r="E1" s="71" t="s">
        <v>3</v>
      </c>
      <c r="F1" s="71" t="s">
        <v>42</v>
      </c>
      <c r="G1" s="71" t="s">
        <v>42</v>
      </c>
      <c r="H1" s="72" t="s">
        <v>43</v>
      </c>
      <c r="J1" s="1" t="s">
        <v>44</v>
      </c>
      <c r="K1" s="73" t="s">
        <v>42</v>
      </c>
      <c r="M1" s="74" t="s">
        <v>2</v>
      </c>
      <c r="N1" s="75" t="s">
        <v>43</v>
      </c>
    </row>
    <row r="2" spans="1:15" x14ac:dyDescent="0.25">
      <c r="A2" s="76">
        <v>1002</v>
      </c>
      <c r="B2" s="77" t="s">
        <v>45</v>
      </c>
      <c r="C2" s="77" t="s">
        <v>4</v>
      </c>
      <c r="D2" s="77" t="s">
        <v>46</v>
      </c>
      <c r="E2" s="77">
        <v>20000</v>
      </c>
      <c r="F2" s="77">
        <v>45</v>
      </c>
      <c r="G2" s="77" t="str">
        <f>VLOOKUP(F2,shit2,2,1)</f>
        <v>Average</v>
      </c>
      <c r="H2" s="78">
        <f>VLOOKUP(D2,shit3,2,)</f>
        <v>847404</v>
      </c>
      <c r="J2" s="79">
        <v>0</v>
      </c>
      <c r="K2" s="80" t="s">
        <v>47</v>
      </c>
      <c r="M2" s="81" t="s">
        <v>46</v>
      </c>
      <c r="N2" s="82">
        <v>847404</v>
      </c>
    </row>
    <row r="3" spans="1:15" x14ac:dyDescent="0.25">
      <c r="A3" s="83">
        <v>1003</v>
      </c>
      <c r="B3" s="84" t="s">
        <v>48</v>
      </c>
      <c r="C3" s="84" t="s">
        <v>6</v>
      </c>
      <c r="D3" s="84" t="s">
        <v>49</v>
      </c>
      <c r="E3" s="84">
        <v>25000</v>
      </c>
      <c r="F3" s="84">
        <v>65</v>
      </c>
      <c r="G3" s="84" t="str">
        <f>VLOOKUP(F3,shit2,2,1)</f>
        <v>Good</v>
      </c>
      <c r="H3" s="85">
        <f t="shared" ref="H3:H10" si="0">VLOOKUP(D3,shit3,2,0)</f>
        <v>847250</v>
      </c>
      <c r="J3" s="86">
        <v>35</v>
      </c>
      <c r="K3" s="82" t="s">
        <v>50</v>
      </c>
      <c r="M3" s="81" t="s">
        <v>49</v>
      </c>
      <c r="N3" s="82">
        <v>847250</v>
      </c>
    </row>
    <row r="4" spans="1:15" ht="15.75" thickBot="1" x14ac:dyDescent="0.3">
      <c r="A4" s="83">
        <v>1004</v>
      </c>
      <c r="B4" s="84" t="s">
        <v>51</v>
      </c>
      <c r="C4" s="84" t="s">
        <v>8</v>
      </c>
      <c r="D4" s="84" t="s">
        <v>52</v>
      </c>
      <c r="E4" s="84">
        <v>25000</v>
      </c>
      <c r="F4" s="84">
        <v>32</v>
      </c>
      <c r="G4" s="84" t="str">
        <f t="shared" ref="G4:G10" si="1">VLOOKUP(F4,shit2,2,1)</f>
        <v>Poor</v>
      </c>
      <c r="H4" s="85">
        <f t="shared" si="0"/>
        <v>846589</v>
      </c>
      <c r="J4" s="86">
        <v>60</v>
      </c>
      <c r="K4" s="82" t="s">
        <v>53</v>
      </c>
      <c r="M4" s="87" t="s">
        <v>52</v>
      </c>
      <c r="N4" s="88">
        <v>846589</v>
      </c>
    </row>
    <row r="5" spans="1:15" ht="15.75" thickBot="1" x14ac:dyDescent="0.3">
      <c r="A5" s="83">
        <v>1005</v>
      </c>
      <c r="B5" s="84" t="s">
        <v>54</v>
      </c>
      <c r="C5" s="84" t="s">
        <v>10</v>
      </c>
      <c r="D5" s="84" t="s">
        <v>46</v>
      </c>
      <c r="E5" s="84">
        <v>30000</v>
      </c>
      <c r="F5" s="84">
        <v>65</v>
      </c>
      <c r="G5" s="84" t="str">
        <f t="shared" si="1"/>
        <v>Good</v>
      </c>
      <c r="H5" s="85">
        <f t="shared" si="0"/>
        <v>847404</v>
      </c>
      <c r="J5" s="89">
        <v>80</v>
      </c>
      <c r="K5" s="88" t="s">
        <v>55</v>
      </c>
    </row>
    <row r="6" spans="1:15" x14ac:dyDescent="0.25">
      <c r="A6" s="83">
        <v>1006</v>
      </c>
      <c r="B6" s="84" t="s">
        <v>56</v>
      </c>
      <c r="C6" s="84" t="s">
        <v>4</v>
      </c>
      <c r="D6" s="84" t="s">
        <v>49</v>
      </c>
      <c r="E6" s="84">
        <v>35000</v>
      </c>
      <c r="F6" s="84">
        <v>98</v>
      </c>
      <c r="G6" s="84" t="str">
        <f t="shared" si="1"/>
        <v>Best</v>
      </c>
      <c r="H6" s="85">
        <f t="shared" si="0"/>
        <v>847250</v>
      </c>
    </row>
    <row r="7" spans="1:15" x14ac:dyDescent="0.25">
      <c r="A7" s="83">
        <v>1007</v>
      </c>
      <c r="B7" s="84" t="s">
        <v>57</v>
      </c>
      <c r="C7" s="84" t="s">
        <v>6</v>
      </c>
      <c r="D7" s="84" t="s">
        <v>52</v>
      </c>
      <c r="E7" s="84">
        <v>40000</v>
      </c>
      <c r="F7" s="84">
        <v>65</v>
      </c>
      <c r="G7" s="84" t="str">
        <f t="shared" si="1"/>
        <v>Good</v>
      </c>
      <c r="H7" s="85">
        <f t="shared" si="0"/>
        <v>846589</v>
      </c>
    </row>
    <row r="8" spans="1:15" x14ac:dyDescent="0.25">
      <c r="A8" s="83">
        <v>1008</v>
      </c>
      <c r="B8" s="84" t="s">
        <v>58</v>
      </c>
      <c r="C8" s="84" t="s">
        <v>8</v>
      </c>
      <c r="D8" s="84" t="s">
        <v>46</v>
      </c>
      <c r="E8" s="84">
        <v>41000</v>
      </c>
      <c r="F8" s="84">
        <v>32</v>
      </c>
      <c r="G8" s="84" t="str">
        <f t="shared" si="1"/>
        <v>Poor</v>
      </c>
      <c r="H8" s="85">
        <f t="shared" si="0"/>
        <v>847404</v>
      </c>
    </row>
    <row r="9" spans="1:15" x14ac:dyDescent="0.25">
      <c r="A9" s="83">
        <v>1009</v>
      </c>
      <c r="B9" s="84" t="s">
        <v>59</v>
      </c>
      <c r="C9" s="84" t="s">
        <v>10</v>
      </c>
      <c r="D9" s="84" t="s">
        <v>49</v>
      </c>
      <c r="E9" s="84">
        <v>42000</v>
      </c>
      <c r="F9" s="84">
        <v>54</v>
      </c>
      <c r="G9" s="84" t="str">
        <f t="shared" si="1"/>
        <v>Average</v>
      </c>
      <c r="H9" s="85">
        <f t="shared" si="0"/>
        <v>847250</v>
      </c>
    </row>
    <row r="10" spans="1:15" ht="15.75" thickBot="1" x14ac:dyDescent="0.3">
      <c r="A10" s="90">
        <v>1010</v>
      </c>
      <c r="B10" s="91" t="s">
        <v>60</v>
      </c>
      <c r="C10" s="91" t="s">
        <v>10</v>
      </c>
      <c r="D10" s="91" t="s">
        <v>52</v>
      </c>
      <c r="E10" s="91">
        <v>43000</v>
      </c>
      <c r="F10" s="91">
        <v>66</v>
      </c>
      <c r="G10" s="91" t="str">
        <f t="shared" si="1"/>
        <v>Good</v>
      </c>
      <c r="H10" s="92">
        <f t="shared" si="0"/>
        <v>846589</v>
      </c>
    </row>
    <row r="11" spans="1:15" ht="15.75" thickBot="1" x14ac:dyDescent="0.3">
      <c r="A11" s="93"/>
      <c r="B11" s="94"/>
      <c r="C11" s="94"/>
      <c r="D11" s="94"/>
      <c r="E11" s="94"/>
      <c r="F11" s="94"/>
      <c r="G11" s="94"/>
      <c r="H11" s="94"/>
      <c r="I11" s="94"/>
      <c r="J11" s="94"/>
      <c r="K11" s="94"/>
      <c r="L11" s="94"/>
      <c r="M11" s="94"/>
      <c r="N11" s="94"/>
      <c r="O11" s="95"/>
    </row>
    <row r="12" spans="1:15" ht="15.75" thickBot="1" x14ac:dyDescent="0.3">
      <c r="A12" s="70" t="s">
        <v>61</v>
      </c>
      <c r="B12" s="72" t="s">
        <v>62</v>
      </c>
      <c r="C12" s="96"/>
      <c r="D12" s="70" t="s">
        <v>62</v>
      </c>
      <c r="E12" s="71" t="s">
        <v>40</v>
      </c>
      <c r="F12" s="71" t="s">
        <v>41</v>
      </c>
      <c r="G12" s="71" t="s">
        <v>2</v>
      </c>
      <c r="H12" s="72" t="s">
        <v>42</v>
      </c>
      <c r="I12" s="96"/>
      <c r="J12" s="74" t="s">
        <v>63</v>
      </c>
      <c r="K12" s="97" t="s">
        <v>40</v>
      </c>
      <c r="L12" s="98" t="s">
        <v>41</v>
      </c>
      <c r="M12" s="98" t="s">
        <v>2</v>
      </c>
      <c r="N12" s="99" t="s">
        <v>42</v>
      </c>
      <c r="O12" s="100"/>
    </row>
    <row r="13" spans="1:15" ht="15.75" thickBot="1" x14ac:dyDescent="0.3">
      <c r="A13" s="76">
        <v>1003</v>
      </c>
      <c r="B13" s="78" t="s">
        <v>64</v>
      </c>
      <c r="C13" s="96"/>
      <c r="D13" s="76" t="s">
        <v>64</v>
      </c>
      <c r="E13" s="77" t="s">
        <v>45</v>
      </c>
      <c r="F13" s="77" t="s">
        <v>4</v>
      </c>
      <c r="G13" s="77" t="s">
        <v>46</v>
      </c>
      <c r="H13" s="78">
        <v>45</v>
      </c>
      <c r="I13" s="96"/>
      <c r="J13" s="89">
        <v>1003</v>
      </c>
      <c r="K13" s="101" t="str">
        <f>VLOOKUP(VLOOKUP(J13,shit4,2,0),shit5,2,0)</f>
        <v>Ritesh</v>
      </c>
      <c r="L13" s="91" t="str">
        <f>VLOOKUP(VLOOKUP(J13,shit4,2,0),shit5,3,0)</f>
        <v>Iodex</v>
      </c>
      <c r="M13" s="91" t="str">
        <f>VLOOKUP(VLOOKUP(J13,shit4,2,0),shit5,4,0)</f>
        <v>Bihar</v>
      </c>
      <c r="N13" s="92">
        <f>VLOOKUP(VLOOKUP(J13,shit4,2,0),shit5,5,0)</f>
        <v>45</v>
      </c>
      <c r="O13" s="100"/>
    </row>
    <row r="14" spans="1:15" x14ac:dyDescent="0.25">
      <c r="A14" s="83">
        <v>1004</v>
      </c>
      <c r="B14" s="85" t="s">
        <v>65</v>
      </c>
      <c r="C14" s="96"/>
      <c r="D14" s="83" t="s">
        <v>65</v>
      </c>
      <c r="E14" s="84" t="s">
        <v>48</v>
      </c>
      <c r="F14" s="84" t="s">
        <v>6</v>
      </c>
      <c r="G14" s="84" t="s">
        <v>49</v>
      </c>
      <c r="H14" s="85">
        <v>65</v>
      </c>
      <c r="I14" s="96"/>
      <c r="J14" s="96"/>
      <c r="K14" s="96"/>
      <c r="L14" s="96"/>
      <c r="M14" s="96"/>
      <c r="N14" s="96"/>
      <c r="O14" s="100"/>
    </row>
    <row r="15" spans="1:15" x14ac:dyDescent="0.25">
      <c r="A15" s="83">
        <v>1005</v>
      </c>
      <c r="B15" s="85" t="s">
        <v>66</v>
      </c>
      <c r="C15" s="96"/>
      <c r="D15" s="83" t="s">
        <v>66</v>
      </c>
      <c r="E15" s="84" t="s">
        <v>51</v>
      </c>
      <c r="F15" s="84" t="s">
        <v>8</v>
      </c>
      <c r="G15" s="84" t="s">
        <v>52</v>
      </c>
      <c r="H15" s="85">
        <v>32</v>
      </c>
      <c r="I15" s="96"/>
      <c r="J15" s="96"/>
      <c r="K15" s="96"/>
      <c r="L15" s="96"/>
      <c r="M15" s="96"/>
      <c r="N15" s="96"/>
      <c r="O15" s="100"/>
    </row>
    <row r="16" spans="1:15" x14ac:dyDescent="0.25">
      <c r="A16" s="83">
        <v>1006</v>
      </c>
      <c r="B16" s="85" t="s">
        <v>67</v>
      </c>
      <c r="C16" s="96"/>
      <c r="D16" s="83" t="s">
        <v>67</v>
      </c>
      <c r="E16" s="84" t="s">
        <v>54</v>
      </c>
      <c r="F16" s="84" t="s">
        <v>10</v>
      </c>
      <c r="G16" s="84" t="s">
        <v>46</v>
      </c>
      <c r="H16" s="85">
        <v>65</v>
      </c>
      <c r="I16" s="96"/>
      <c r="J16" s="96"/>
      <c r="K16" s="96"/>
      <c r="L16" s="96"/>
      <c r="M16" s="96"/>
      <c r="N16" s="96"/>
      <c r="O16" s="100"/>
    </row>
    <row r="17" spans="1:15" x14ac:dyDescent="0.25">
      <c r="A17" s="83">
        <v>1007</v>
      </c>
      <c r="B17" s="85" t="s">
        <v>68</v>
      </c>
      <c r="C17" s="96"/>
      <c r="D17" s="83" t="s">
        <v>68</v>
      </c>
      <c r="E17" s="84" t="s">
        <v>56</v>
      </c>
      <c r="F17" s="84" t="s">
        <v>4</v>
      </c>
      <c r="G17" s="84" t="s">
        <v>49</v>
      </c>
      <c r="H17" s="85">
        <v>98</v>
      </c>
      <c r="I17" s="96"/>
      <c r="J17" s="96"/>
      <c r="K17" s="96"/>
      <c r="L17" s="96"/>
      <c r="M17" s="96"/>
      <c r="N17" s="96"/>
      <c r="O17" s="100"/>
    </row>
    <row r="18" spans="1:15" x14ac:dyDescent="0.25">
      <c r="A18" s="83">
        <v>1008</v>
      </c>
      <c r="B18" s="85" t="s">
        <v>69</v>
      </c>
      <c r="C18" s="96"/>
      <c r="D18" s="83" t="s">
        <v>69</v>
      </c>
      <c r="E18" s="84" t="s">
        <v>57</v>
      </c>
      <c r="F18" s="84" t="s">
        <v>6</v>
      </c>
      <c r="G18" s="84" t="s">
        <v>52</v>
      </c>
      <c r="H18" s="85">
        <v>65</v>
      </c>
      <c r="I18" s="96"/>
      <c r="J18" s="96"/>
      <c r="K18" s="96"/>
      <c r="L18" s="96"/>
      <c r="M18" s="96"/>
      <c r="N18" s="96"/>
      <c r="O18" s="100"/>
    </row>
    <row r="19" spans="1:15" x14ac:dyDescent="0.25">
      <c r="A19" s="83">
        <v>1009</v>
      </c>
      <c r="B19" s="85" t="s">
        <v>70</v>
      </c>
      <c r="C19" s="96"/>
      <c r="D19" s="83" t="s">
        <v>70</v>
      </c>
      <c r="E19" s="84" t="s">
        <v>58</v>
      </c>
      <c r="F19" s="84" t="s">
        <v>8</v>
      </c>
      <c r="G19" s="84" t="s">
        <v>46</v>
      </c>
      <c r="H19" s="85">
        <v>32</v>
      </c>
      <c r="I19" s="96"/>
      <c r="J19" s="96"/>
      <c r="K19" s="96"/>
      <c r="L19" s="96"/>
      <c r="M19" s="96"/>
      <c r="N19" s="96"/>
      <c r="O19" s="100"/>
    </row>
    <row r="20" spans="1:15" x14ac:dyDescent="0.25">
      <c r="A20" s="83">
        <v>1010</v>
      </c>
      <c r="B20" s="85" t="s">
        <v>71</v>
      </c>
      <c r="C20" s="96"/>
      <c r="D20" s="83" t="s">
        <v>71</v>
      </c>
      <c r="E20" s="84" t="s">
        <v>59</v>
      </c>
      <c r="F20" s="84" t="s">
        <v>10</v>
      </c>
      <c r="G20" s="84" t="s">
        <v>49</v>
      </c>
      <c r="H20" s="85">
        <v>54</v>
      </c>
      <c r="I20" s="96"/>
      <c r="J20" s="96"/>
      <c r="K20" s="96"/>
      <c r="L20" s="96"/>
      <c r="M20" s="96"/>
      <c r="N20" s="96"/>
      <c r="O20" s="100"/>
    </row>
    <row r="21" spans="1:15" ht="15.75" thickBot="1" x14ac:dyDescent="0.3">
      <c r="A21" s="90">
        <v>1011</v>
      </c>
      <c r="B21" s="92" t="s">
        <v>72</v>
      </c>
      <c r="C21" s="96"/>
      <c r="D21" s="90" t="s">
        <v>72</v>
      </c>
      <c r="E21" s="91" t="s">
        <v>60</v>
      </c>
      <c r="F21" s="91" t="s">
        <v>10</v>
      </c>
      <c r="G21" s="91" t="s">
        <v>52</v>
      </c>
      <c r="H21" s="92">
        <v>66</v>
      </c>
      <c r="I21" s="96"/>
      <c r="J21" s="96"/>
      <c r="K21" s="96"/>
      <c r="L21" s="96"/>
      <c r="M21" s="96"/>
      <c r="N21" s="96"/>
      <c r="O21" s="100"/>
    </row>
    <row r="22" spans="1:15" ht="15.75" thickBot="1" x14ac:dyDescent="0.3">
      <c r="A22" s="102"/>
      <c r="B22" s="103"/>
      <c r="C22" s="103"/>
      <c r="D22" s="103"/>
      <c r="E22" s="103"/>
      <c r="F22" s="103"/>
      <c r="G22" s="103"/>
      <c r="H22" s="103"/>
      <c r="I22" s="103"/>
      <c r="J22" s="103"/>
      <c r="K22" s="103"/>
      <c r="L22" s="103"/>
      <c r="M22" s="103"/>
      <c r="N22" s="103"/>
      <c r="O22" s="104"/>
    </row>
  </sheetData>
  <dataValidations disablePrompts="1" count="1">
    <dataValidation type="list" allowBlank="1" showInputMessage="1" showErrorMessage="1" sqref="J13" xr:uid="{7933176C-95B2-4AF0-B5D3-7B4B421A58EB}">
      <formula1>$A$12:$A$21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D2EB-F76F-4A2F-B216-9DEBE5BAB1FB}">
  <dimension ref="A1:Q11"/>
  <sheetViews>
    <sheetView zoomScale="112" zoomScaleNormal="112" workbookViewId="0">
      <selection activeCell="N2" sqref="N2"/>
    </sheetView>
  </sheetViews>
  <sheetFormatPr defaultRowHeight="15" x14ac:dyDescent="0.25"/>
  <cols>
    <col min="1" max="1" width="11.7109375" bestFit="1" customWidth="1"/>
    <col min="2" max="2" width="9.42578125" bestFit="1" customWidth="1"/>
    <col min="3" max="3" width="11.28515625" customWidth="1"/>
    <col min="4" max="4" width="10" bestFit="1" customWidth="1"/>
    <col min="5" max="5" width="5.5703125" bestFit="1" customWidth="1"/>
    <col min="6" max="6" width="5" customWidth="1"/>
    <col min="7" max="7" width="11.7109375" bestFit="1" customWidth="1"/>
    <col min="8" max="8" width="10" bestFit="1" customWidth="1"/>
    <col min="9" max="9" width="11" bestFit="1" customWidth="1"/>
    <col min="10" max="10" width="18" bestFit="1" customWidth="1"/>
    <col min="11" max="11" width="12.140625" bestFit="1" customWidth="1"/>
    <col min="12" max="12" width="3.42578125" customWidth="1"/>
    <col min="13" max="13" width="12.140625" customWidth="1"/>
    <col min="14" max="14" width="9.42578125" bestFit="1" customWidth="1"/>
    <col min="15" max="15" width="7.85546875" bestFit="1" customWidth="1"/>
    <col min="16" max="16" width="10" bestFit="1" customWidth="1"/>
    <col min="17" max="17" width="5.5703125" bestFit="1" customWidth="1"/>
  </cols>
  <sheetData>
    <row r="1" spans="1:17" ht="15.75" thickBot="1" x14ac:dyDescent="0.3">
      <c r="A1" s="70" t="s">
        <v>63</v>
      </c>
      <c r="B1" s="71" t="s">
        <v>40</v>
      </c>
      <c r="C1" s="71" t="s">
        <v>1</v>
      </c>
      <c r="D1" s="71" t="s">
        <v>2</v>
      </c>
      <c r="E1" s="72" t="s">
        <v>3</v>
      </c>
      <c r="G1" s="74" t="s">
        <v>63</v>
      </c>
      <c r="H1" s="97" t="s">
        <v>40</v>
      </c>
      <c r="I1" s="98" t="s">
        <v>1</v>
      </c>
      <c r="J1" s="98" t="s">
        <v>2</v>
      </c>
      <c r="K1" s="99" t="s">
        <v>3</v>
      </c>
      <c r="M1" s="1" t="s">
        <v>63</v>
      </c>
      <c r="N1" s="97" t="s">
        <v>40</v>
      </c>
      <c r="O1" s="98" t="s">
        <v>1</v>
      </c>
      <c r="P1" s="98" t="s">
        <v>2</v>
      </c>
      <c r="Q1" s="99" t="s">
        <v>3</v>
      </c>
    </row>
    <row r="2" spans="1:17" ht="15.75" thickBot="1" x14ac:dyDescent="0.3">
      <c r="A2" s="108">
        <v>1001</v>
      </c>
      <c r="B2" s="108" t="s">
        <v>16</v>
      </c>
      <c r="C2" s="108" t="s">
        <v>4</v>
      </c>
      <c r="D2" s="108" t="s">
        <v>5</v>
      </c>
      <c r="E2" s="121">
        <v>45</v>
      </c>
      <c r="G2" s="120">
        <f>VLOOKUP(A7,A1:E11,1,0)</f>
        <v>1006</v>
      </c>
      <c r="H2" s="119" t="str">
        <f>VLOOKUP($G$2,$A$1:$E$11,COLUMN()-6,0)</f>
        <v>ritesh</v>
      </c>
      <c r="I2" s="118" t="str">
        <f>VLOOKUP($G$2,$A$1:$E$11,COLUMN()-6,0)</f>
        <v>Toothpaste</v>
      </c>
      <c r="J2" s="118" t="str">
        <f>VLOOKUP($G$2,$A$1:$E$11,COLUMN()-6,0)</f>
        <v>West City</v>
      </c>
      <c r="K2" s="117">
        <f>VLOOKUP($G$2,$A$1:$E$11,COLUMN()-6,0)</f>
        <v>66</v>
      </c>
      <c r="M2" s="110">
        <v>1007</v>
      </c>
      <c r="N2" s="119" t="str">
        <f>VLOOKUP($M$2,list1,COLUMN()-12,0)</f>
        <v>suresh</v>
      </c>
      <c r="O2" s="118" t="str">
        <f>VLOOKUP($M$2,list1,COLUMN()-12,0)</f>
        <v>Iodex</v>
      </c>
      <c r="P2" s="118" t="str">
        <f>VLOOKUP($M$2,list1,COLUMN()-12,0)</f>
        <v>South City</v>
      </c>
      <c r="Q2" s="117">
        <f>VLOOKUP($M$2,list1,COLUMN()-12,0)</f>
        <v>49</v>
      </c>
    </row>
    <row r="3" spans="1:17" x14ac:dyDescent="0.25">
      <c r="A3" s="9">
        <v>1002</v>
      </c>
      <c r="B3" s="9" t="s">
        <v>19</v>
      </c>
      <c r="C3" s="9" t="s">
        <v>6</v>
      </c>
      <c r="D3" s="9" t="s">
        <v>7</v>
      </c>
      <c r="E3" s="10">
        <v>65</v>
      </c>
    </row>
    <row r="4" spans="1:17" ht="15.75" thickBot="1" x14ac:dyDescent="0.3">
      <c r="A4" s="108">
        <v>1003</v>
      </c>
      <c r="B4" s="108" t="s">
        <v>22</v>
      </c>
      <c r="C4" s="107" t="s">
        <v>8</v>
      </c>
      <c r="D4" s="107" t="s">
        <v>73</v>
      </c>
      <c r="E4" s="106">
        <v>98</v>
      </c>
    </row>
    <row r="5" spans="1:17" ht="15.75" thickBot="1" x14ac:dyDescent="0.3">
      <c r="A5" s="9">
        <v>1004</v>
      </c>
      <c r="B5" s="9" t="s">
        <v>25</v>
      </c>
      <c r="C5" s="9" t="s">
        <v>4</v>
      </c>
      <c r="D5" s="9" t="s">
        <v>5</v>
      </c>
      <c r="E5" s="10">
        <v>82</v>
      </c>
      <c r="G5" s="1" t="s">
        <v>63</v>
      </c>
      <c r="H5" s="116">
        <v>1005</v>
      </c>
      <c r="J5" s="115" t="s">
        <v>79</v>
      </c>
      <c r="K5" s="114"/>
    </row>
    <row r="6" spans="1:17" ht="15.75" thickBot="1" x14ac:dyDescent="0.3">
      <c r="A6" s="108">
        <v>1005</v>
      </c>
      <c r="B6" s="108" t="s">
        <v>28</v>
      </c>
      <c r="C6" s="107" t="s">
        <v>6</v>
      </c>
      <c r="D6" s="107" t="s">
        <v>7</v>
      </c>
      <c r="E6" s="106">
        <v>100</v>
      </c>
      <c r="G6" s="1" t="s">
        <v>78</v>
      </c>
      <c r="H6" s="111" t="str">
        <f>VLOOKUP($H$5,$A$1:$E$11,ROW()-4,0)</f>
        <v>RAJ</v>
      </c>
      <c r="J6" s="110" t="s">
        <v>77</v>
      </c>
      <c r="K6" s="110">
        <f>ROWS(A:A)</f>
        <v>1048576</v>
      </c>
    </row>
    <row r="7" spans="1:17" ht="15.75" thickBot="1" x14ac:dyDescent="0.3">
      <c r="A7" s="9">
        <v>1006</v>
      </c>
      <c r="B7" s="9" t="s">
        <v>31</v>
      </c>
      <c r="C7" s="9" t="s">
        <v>8</v>
      </c>
      <c r="D7" s="9" t="s">
        <v>73</v>
      </c>
      <c r="E7" s="10">
        <v>66</v>
      </c>
      <c r="G7" s="1" t="s">
        <v>1</v>
      </c>
      <c r="H7" s="113" t="str">
        <f>VLOOKUP($H$5,$A$1:$E$11,ROW()-4,0)</f>
        <v>Tigerbalm</v>
      </c>
      <c r="J7" s="112" t="s">
        <v>76</v>
      </c>
      <c r="K7" s="112">
        <f>COLUMNS(2:2)</f>
        <v>16384</v>
      </c>
    </row>
    <row r="8" spans="1:17" ht="15.75" thickBot="1" x14ac:dyDescent="0.3">
      <c r="A8" s="108">
        <v>1007</v>
      </c>
      <c r="B8" s="108" t="s">
        <v>34</v>
      </c>
      <c r="C8" s="107" t="s">
        <v>4</v>
      </c>
      <c r="D8" s="107" t="s">
        <v>5</v>
      </c>
      <c r="E8" s="106">
        <v>49</v>
      </c>
      <c r="G8" s="1" t="s">
        <v>2</v>
      </c>
      <c r="H8" s="111" t="str">
        <f>VLOOKUP($H$5,$A$1:$E$11,ROW()-4,0)</f>
        <v>North City</v>
      </c>
      <c r="J8" s="110" t="s">
        <v>75</v>
      </c>
      <c r="K8" s="110">
        <f>K6*K7</f>
        <v>17179869184</v>
      </c>
    </row>
    <row r="9" spans="1:17" ht="15.75" thickBot="1" x14ac:dyDescent="0.3">
      <c r="A9" s="9">
        <v>1008</v>
      </c>
      <c r="B9" s="9" t="s">
        <v>35</v>
      </c>
      <c r="C9" s="9" t="s">
        <v>6</v>
      </c>
      <c r="D9" s="9" t="s">
        <v>7</v>
      </c>
      <c r="E9" s="10">
        <v>98</v>
      </c>
      <c r="G9" s="1" t="s">
        <v>74</v>
      </c>
      <c r="H9" s="109">
        <f>VLOOKUP($H$5,$A$1:$E$11,ROW()-4,0)</f>
        <v>100</v>
      </c>
    </row>
    <row r="10" spans="1:17" x14ac:dyDescent="0.25">
      <c r="A10" s="108">
        <v>1009</v>
      </c>
      <c r="B10" s="108" t="s">
        <v>36</v>
      </c>
      <c r="C10" s="107" t="s">
        <v>8</v>
      </c>
      <c r="D10" s="107" t="s">
        <v>73</v>
      </c>
      <c r="E10" s="106">
        <v>45</v>
      </c>
    </row>
    <row r="11" spans="1:17" ht="15.75" thickBot="1" x14ac:dyDescent="0.3">
      <c r="A11" s="105">
        <v>1010</v>
      </c>
      <c r="B11" s="105" t="s">
        <v>37</v>
      </c>
      <c r="C11" s="105" t="s">
        <v>6</v>
      </c>
      <c r="D11" s="105" t="s">
        <v>7</v>
      </c>
      <c r="E11" s="14">
        <v>38</v>
      </c>
    </row>
  </sheetData>
  <mergeCells count="1">
    <mergeCell ref="J5:K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B8DC2-7757-4776-9AC5-8F0880A304F4}">
  <dimension ref="A1:J11"/>
  <sheetViews>
    <sheetView workbookViewId="0">
      <selection activeCell="I18" sqref="I18"/>
    </sheetView>
  </sheetViews>
  <sheetFormatPr defaultRowHeight="15" x14ac:dyDescent="0.25"/>
  <cols>
    <col min="1" max="1" width="14.42578125" customWidth="1"/>
    <col min="2" max="2" width="12.28515625" customWidth="1"/>
    <col min="3" max="3" width="11.140625" customWidth="1"/>
    <col min="7" max="7" width="15.85546875" customWidth="1"/>
    <col min="8" max="8" width="10.7109375" customWidth="1"/>
    <col min="9" max="9" width="12.28515625" customWidth="1"/>
  </cols>
  <sheetData>
    <row r="1" spans="1:10" ht="15.75" thickBot="1" x14ac:dyDescent="0.3">
      <c r="A1" s="1" t="s">
        <v>0</v>
      </c>
      <c r="B1" s="1" t="s">
        <v>1</v>
      </c>
      <c r="C1" s="1" t="s">
        <v>2</v>
      </c>
      <c r="D1" s="1" t="s">
        <v>3</v>
      </c>
      <c r="G1" s="1" t="s">
        <v>0</v>
      </c>
    </row>
    <row r="2" spans="1:10" ht="15.75" thickBot="1" x14ac:dyDescent="0.3">
      <c r="A2" s="2" t="str">
        <f>B2&amp;COUNTIF($B$2:B2,B2)</f>
        <v>Iodex1</v>
      </c>
      <c r="B2" s="3" t="s">
        <v>4</v>
      </c>
      <c r="C2" s="3" t="s">
        <v>5</v>
      </c>
      <c r="D2" s="4">
        <v>45</v>
      </c>
      <c r="G2" s="122" t="s">
        <v>8</v>
      </c>
    </row>
    <row r="3" spans="1:10" x14ac:dyDescent="0.25">
      <c r="A3" s="5" t="str">
        <f>B3&amp;COUNTIF($B$2:B3,B3)</f>
        <v>Tigerbalm1</v>
      </c>
      <c r="B3" s="6" t="s">
        <v>6</v>
      </c>
      <c r="C3" s="6" t="s">
        <v>7</v>
      </c>
      <c r="D3" s="7">
        <v>65</v>
      </c>
    </row>
    <row r="4" spans="1:10" ht="15.75" thickBot="1" x14ac:dyDescent="0.3">
      <c r="A4" s="8" t="str">
        <f>B4&amp;COUNTIF($B$2:B4,B4)</f>
        <v>Toothpaste1</v>
      </c>
      <c r="B4" s="9" t="s">
        <v>8</v>
      </c>
      <c r="C4" s="9" t="s">
        <v>9</v>
      </c>
      <c r="D4" s="10">
        <v>32</v>
      </c>
    </row>
    <row r="5" spans="1:10" ht="15.75" thickBot="1" x14ac:dyDescent="0.3">
      <c r="A5" s="5" t="str">
        <f>B5&amp;COUNTIF($B$2:B5,B5)</f>
        <v>Toothpaste2</v>
      </c>
      <c r="B5" s="6" t="s">
        <v>8</v>
      </c>
      <c r="C5" s="6" t="s">
        <v>5</v>
      </c>
      <c r="D5" s="7">
        <v>65</v>
      </c>
      <c r="H5" s="1" t="s">
        <v>1</v>
      </c>
      <c r="I5" s="1" t="s">
        <v>2</v>
      </c>
      <c r="J5" s="1" t="s">
        <v>3</v>
      </c>
    </row>
    <row r="6" spans="1:10" x14ac:dyDescent="0.25">
      <c r="A6" s="8" t="str">
        <f>B6&amp;COUNTIF($B$2:B6,B6)</f>
        <v>Iodex2</v>
      </c>
      <c r="B6" s="9" t="s">
        <v>4</v>
      </c>
      <c r="C6" s="9" t="s">
        <v>7</v>
      </c>
      <c r="D6" s="10">
        <v>98</v>
      </c>
      <c r="H6" s="2" t="str">
        <f>IFERROR(VLOOKUP($G$2&amp;ROW()-5,$A$1:$D$11,COLUMN()-6,0),"")</f>
        <v>Toothpaste</v>
      </c>
      <c r="I6" s="3" t="str">
        <f t="shared" ref="I6:J11" si="0">IFERROR(VLOOKUP($G$2&amp;ROW()-5,$A$1:$D$11,COLUMN()-6,0),"")</f>
        <v>Westh City</v>
      </c>
      <c r="J6" s="4">
        <f t="shared" si="0"/>
        <v>32</v>
      </c>
    </row>
    <row r="7" spans="1:10" x14ac:dyDescent="0.25">
      <c r="A7" s="5" t="str">
        <f>B7&amp;COUNTIF($B$2:B7,B7)</f>
        <v>Tigerbalm2</v>
      </c>
      <c r="B7" s="6" t="s">
        <v>6</v>
      </c>
      <c r="C7" s="6" t="s">
        <v>9</v>
      </c>
      <c r="D7" s="7">
        <v>65</v>
      </c>
      <c r="H7" s="5" t="str">
        <f t="shared" ref="H7:H11" si="1">IFERROR(VLOOKUP($G$2&amp;ROW()-5,$A$1:$D$11,COLUMN()-6,0),"")</f>
        <v>Toothpaste</v>
      </c>
      <c r="I7" s="6" t="str">
        <f t="shared" si="0"/>
        <v>South City</v>
      </c>
      <c r="J7" s="7">
        <f t="shared" si="0"/>
        <v>65</v>
      </c>
    </row>
    <row r="8" spans="1:10" x14ac:dyDescent="0.25">
      <c r="A8" s="8" t="str">
        <f>B8&amp;COUNTIF($B$2:B8,B8)</f>
        <v>Toothpaste3</v>
      </c>
      <c r="B8" s="9" t="s">
        <v>8</v>
      </c>
      <c r="C8" s="9" t="s">
        <v>5</v>
      </c>
      <c r="D8" s="10">
        <v>32</v>
      </c>
      <c r="H8" s="8" t="str">
        <f t="shared" si="1"/>
        <v>Toothpaste</v>
      </c>
      <c r="I8" s="9" t="str">
        <f t="shared" si="0"/>
        <v>South City</v>
      </c>
      <c r="J8" s="10">
        <f t="shared" si="0"/>
        <v>32</v>
      </c>
    </row>
    <row r="9" spans="1:10" x14ac:dyDescent="0.25">
      <c r="A9" s="5" t="str">
        <f>B9&amp;COUNTIF($B$2:B9,B9)</f>
        <v>Zandubalm1</v>
      </c>
      <c r="B9" s="6" t="s">
        <v>10</v>
      </c>
      <c r="C9" s="6" t="s">
        <v>7</v>
      </c>
      <c r="D9" s="7">
        <v>65</v>
      </c>
      <c r="H9" s="5" t="str">
        <f t="shared" si="1"/>
        <v/>
      </c>
      <c r="I9" s="6" t="str">
        <f t="shared" si="0"/>
        <v/>
      </c>
      <c r="J9" s="7" t="str">
        <f t="shared" si="0"/>
        <v/>
      </c>
    </row>
    <row r="10" spans="1:10" x14ac:dyDescent="0.25">
      <c r="A10" s="8" t="str">
        <f>B10&amp;COUNTIF($B$2:B10,B10)</f>
        <v>Zandubalm2</v>
      </c>
      <c r="B10" s="9" t="s">
        <v>10</v>
      </c>
      <c r="C10" s="9" t="s">
        <v>9</v>
      </c>
      <c r="D10" s="10">
        <v>54</v>
      </c>
      <c r="H10" s="8" t="str">
        <f t="shared" si="1"/>
        <v/>
      </c>
      <c r="I10" s="9" t="str">
        <f t="shared" si="0"/>
        <v/>
      </c>
      <c r="J10" s="10" t="str">
        <f t="shared" si="0"/>
        <v/>
      </c>
    </row>
    <row r="11" spans="1:10" ht="15.75" thickBot="1" x14ac:dyDescent="0.3">
      <c r="A11" s="11" t="str">
        <f>B11&amp;COUNTIF($B$2:B11,B11)</f>
        <v>Tigerbalm3</v>
      </c>
      <c r="B11" s="12" t="s">
        <v>6</v>
      </c>
      <c r="C11" s="12" t="s">
        <v>7</v>
      </c>
      <c r="D11" s="13">
        <v>65</v>
      </c>
      <c r="H11" s="11" t="str">
        <f t="shared" si="1"/>
        <v/>
      </c>
      <c r="I11" s="12" t="str">
        <f t="shared" si="0"/>
        <v/>
      </c>
      <c r="J11" s="13" t="str">
        <f t="shared" si="0"/>
        <v/>
      </c>
    </row>
  </sheetData>
  <dataValidations count="1">
    <dataValidation type="list" allowBlank="1" showInputMessage="1" showErrorMessage="1" sqref="G2" xr:uid="{D65E3EC5-0DAA-4F9A-A4AC-B0C403304CB2}">
      <formula1>$B$2:$B$11</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9309B-19FB-4ED1-9E18-8D4939702C88}">
  <dimension ref="A1:R11"/>
  <sheetViews>
    <sheetView workbookViewId="0"/>
  </sheetViews>
  <sheetFormatPr defaultRowHeight="15" x14ac:dyDescent="0.25"/>
  <cols>
    <col min="2" max="2" width="10.28515625" bestFit="1" customWidth="1"/>
    <col min="20" max="20" width="12.140625" customWidth="1"/>
    <col min="21" max="21" width="11" customWidth="1"/>
    <col min="22" max="22" width="10.28515625" bestFit="1" customWidth="1"/>
    <col min="27" max="27" width="13.28515625" customWidth="1"/>
    <col min="28" max="28" width="11.28515625" customWidth="1"/>
  </cols>
  <sheetData>
    <row r="1" spans="1:18" ht="15.75" thickBot="1" x14ac:dyDescent="0.3">
      <c r="A1" s="70" t="s">
        <v>164</v>
      </c>
      <c r="B1" s="71" t="s">
        <v>165</v>
      </c>
      <c r="C1" s="71" t="s">
        <v>166</v>
      </c>
      <c r="D1" s="71" t="s">
        <v>167</v>
      </c>
      <c r="E1" s="72" t="s">
        <v>168</v>
      </c>
      <c r="H1">
        <v>4</v>
      </c>
      <c r="I1">
        <v>2</v>
      </c>
    </row>
    <row r="2" spans="1:18" ht="15.75" thickBot="1" x14ac:dyDescent="0.3">
      <c r="A2" s="150" t="s">
        <v>52</v>
      </c>
      <c r="B2" s="151">
        <v>1087</v>
      </c>
      <c r="C2" s="151">
        <v>1160</v>
      </c>
      <c r="D2" s="151">
        <v>1258</v>
      </c>
      <c r="E2" s="151">
        <v>1607</v>
      </c>
      <c r="G2" s="152"/>
      <c r="H2" s="71" t="str">
        <f>INDEX(B1:E1,0,H1)</f>
        <v>Year 2020</v>
      </c>
      <c r="I2" s="72" t="str">
        <f>INDEX(B1:E1,0,I1)</f>
        <v>Year 2018</v>
      </c>
    </row>
    <row r="3" spans="1:18" x14ac:dyDescent="0.25">
      <c r="A3" s="83" t="s">
        <v>169</v>
      </c>
      <c r="B3" s="107">
        <v>1009</v>
      </c>
      <c r="C3" s="107">
        <v>1281</v>
      </c>
      <c r="D3" s="107">
        <v>1669</v>
      </c>
      <c r="E3" s="107">
        <v>1754</v>
      </c>
      <c r="G3" s="150" t="s">
        <v>52</v>
      </c>
      <c r="H3" s="151">
        <f>VLOOKUP($G3,$A$1:$E$5,MATCH(H$2,$A$1:$E$1,0),0)</f>
        <v>1607</v>
      </c>
      <c r="I3" s="151">
        <f>VLOOKUP($G3,$A$1:$E$5,MATCH(I$2,$A$1:$E$1,0),0)</f>
        <v>1160</v>
      </c>
    </row>
    <row r="4" spans="1:18" x14ac:dyDescent="0.25">
      <c r="A4" s="150" t="s">
        <v>170</v>
      </c>
      <c r="B4" s="151">
        <v>1460</v>
      </c>
      <c r="C4" s="151">
        <v>1382</v>
      </c>
      <c r="D4" s="151">
        <v>1286</v>
      </c>
      <c r="E4" s="151">
        <v>1652</v>
      </c>
      <c r="G4" s="83" t="s">
        <v>169</v>
      </c>
      <c r="H4" s="151">
        <f t="shared" ref="H4:I6" si="0">VLOOKUP($G4,$A$1:$E$5,MATCH(H$2,$A$1:$E$1,0),0)</f>
        <v>1754</v>
      </c>
      <c r="I4" s="151">
        <f t="shared" si="0"/>
        <v>1281</v>
      </c>
    </row>
    <row r="5" spans="1:18" ht="15.75" thickBot="1" x14ac:dyDescent="0.3">
      <c r="A5" s="83" t="s">
        <v>171</v>
      </c>
      <c r="B5" s="107">
        <v>1792</v>
      </c>
      <c r="C5" s="107">
        <v>1148</v>
      </c>
      <c r="D5" s="107">
        <v>1629</v>
      </c>
      <c r="E5" s="107">
        <v>1579</v>
      </c>
      <c r="G5" s="153" t="s">
        <v>170</v>
      </c>
      <c r="H5" s="151">
        <f t="shared" si="0"/>
        <v>1652</v>
      </c>
      <c r="I5" s="151">
        <f t="shared" si="0"/>
        <v>1382</v>
      </c>
    </row>
    <row r="6" spans="1:18" ht="15.75" thickBot="1" x14ac:dyDescent="0.3">
      <c r="G6" s="90" t="s">
        <v>171</v>
      </c>
      <c r="H6" s="151">
        <f t="shared" si="0"/>
        <v>1579</v>
      </c>
      <c r="I6" s="151">
        <f t="shared" si="0"/>
        <v>1148</v>
      </c>
      <c r="L6" s="154" t="s">
        <v>172</v>
      </c>
      <c r="M6" s="155"/>
      <c r="N6" s="155"/>
      <c r="O6" s="155"/>
      <c r="P6" s="155"/>
      <c r="Q6" s="155"/>
      <c r="R6" s="156"/>
    </row>
    <row r="7" spans="1:18" x14ac:dyDescent="0.25">
      <c r="L7" s="157" t="s">
        <v>173</v>
      </c>
      <c r="M7" s="158"/>
      <c r="N7" s="158"/>
      <c r="O7" s="158"/>
      <c r="P7" s="158"/>
      <c r="Q7" s="158"/>
      <c r="R7" s="159"/>
    </row>
    <row r="8" spans="1:18" x14ac:dyDescent="0.25">
      <c r="A8" t="s">
        <v>174</v>
      </c>
      <c r="L8" s="157"/>
      <c r="M8" s="158"/>
      <c r="N8" s="158"/>
      <c r="O8" s="158"/>
      <c r="P8" s="158"/>
      <c r="Q8" s="158"/>
      <c r="R8" s="159"/>
    </row>
    <row r="9" spans="1:18" ht="15.75" thickBot="1" x14ac:dyDescent="0.3">
      <c r="A9" t="s">
        <v>166</v>
      </c>
      <c r="L9" s="160"/>
      <c r="M9" s="161"/>
      <c r="N9" s="161"/>
      <c r="O9" s="161"/>
      <c r="P9" s="161"/>
      <c r="Q9" s="161"/>
      <c r="R9" s="162"/>
    </row>
    <row r="10" spans="1:18" x14ac:dyDescent="0.25">
      <c r="A10" t="s">
        <v>167</v>
      </c>
    </row>
    <row r="11" spans="1:18" x14ac:dyDescent="0.25">
      <c r="A11" t="s">
        <v>168</v>
      </c>
      <c r="K11">
        <v>1</v>
      </c>
    </row>
  </sheetData>
  <mergeCells count="2">
    <mergeCell ref="L6:R6"/>
    <mergeCell ref="L7:R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Drop Down 1">
              <controlPr defaultSize="0" autoLine="0" autoPict="0">
                <anchor moveWithCells="1">
                  <from>
                    <xdr:col>1</xdr:col>
                    <xdr:colOff>361950</xdr:colOff>
                    <xdr:row>6</xdr:row>
                    <xdr:rowOff>180975</xdr:rowOff>
                  </from>
                  <to>
                    <xdr:col>3</xdr:col>
                    <xdr:colOff>390525</xdr:colOff>
                    <xdr:row>7</xdr:row>
                    <xdr:rowOff>171450</xdr:rowOff>
                  </to>
                </anchor>
              </controlPr>
            </control>
          </mc:Choice>
        </mc:AlternateContent>
        <mc:AlternateContent xmlns:mc="http://schemas.openxmlformats.org/markup-compatibility/2006">
          <mc:Choice Requires="x14">
            <control shapeId="1026" r:id="rId5" name="Drop Down 2">
              <controlPr defaultSize="0" autoLine="0" autoPict="0">
                <anchor moveWithCells="1">
                  <from>
                    <xdr:col>6</xdr:col>
                    <xdr:colOff>352425</xdr:colOff>
                    <xdr:row>6</xdr:row>
                    <xdr:rowOff>161925</xdr:rowOff>
                  </from>
                  <to>
                    <xdr:col>8</xdr:col>
                    <xdr:colOff>485775</xdr:colOff>
                    <xdr:row>7</xdr:row>
                    <xdr:rowOff>161925</xdr:rowOff>
                  </to>
                </anchor>
              </controlPr>
            </control>
          </mc:Choice>
        </mc:AlternateContent>
        <mc:AlternateContent xmlns:mc="http://schemas.openxmlformats.org/markup-compatibility/2006">
          <mc:Choice Requires="x14">
            <control shapeId="1027" r:id="rId6" name="Drop Down 3">
              <controlPr defaultSize="0" autoLine="0" autoPict="0">
                <anchor moveWithCells="1">
                  <from>
                    <xdr:col>10</xdr:col>
                    <xdr:colOff>114300</xdr:colOff>
                    <xdr:row>11</xdr:row>
                    <xdr:rowOff>47625</xdr:rowOff>
                  </from>
                  <to>
                    <xdr:col>11</xdr:col>
                    <xdr:colOff>409575</xdr:colOff>
                    <xdr:row>11</xdr:row>
                    <xdr:rowOff>180975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83F14-D321-4100-8404-A339DE5768FE}">
  <dimension ref="A1:V42"/>
  <sheetViews>
    <sheetView workbookViewId="0">
      <selection activeCell="H14" sqref="H14"/>
    </sheetView>
  </sheetViews>
  <sheetFormatPr defaultRowHeight="15" x14ac:dyDescent="0.25"/>
  <cols>
    <col min="2" max="2" width="13.5703125" customWidth="1"/>
    <col min="4" max="4" width="21.140625" customWidth="1"/>
    <col min="7" max="7" width="14.5703125" customWidth="1"/>
    <col min="9" max="9" width="22.42578125" customWidth="1"/>
    <col min="12" max="12" width="10.28515625" customWidth="1"/>
    <col min="14" max="14" width="20.85546875" customWidth="1"/>
    <col min="20" max="20" width="13.42578125" customWidth="1"/>
    <col min="22" max="22" width="14.7109375" customWidth="1"/>
    <col min="26" max="26" width="12.5703125" customWidth="1"/>
    <col min="31" max="31" width="13" customWidth="1"/>
    <col min="37" max="37" width="13.140625" customWidth="1"/>
    <col min="43" max="43" width="14.140625" customWidth="1"/>
    <col min="48" max="48" width="12.85546875" customWidth="1"/>
    <col min="53" max="53" width="13.28515625" customWidth="1"/>
    <col min="58" max="58" width="13.5703125" customWidth="1"/>
    <col min="63" max="63" width="13.28515625" customWidth="1"/>
  </cols>
  <sheetData>
    <row r="1" spans="1:22" ht="31.5" customHeight="1" thickBot="1" x14ac:dyDescent="0.3">
      <c r="A1" s="123" t="s">
        <v>80</v>
      </c>
      <c r="B1" s="124"/>
      <c r="C1" s="124"/>
      <c r="D1" s="124"/>
      <c r="E1" s="124"/>
      <c r="F1" s="124"/>
      <c r="G1" s="124"/>
      <c r="H1" s="124"/>
      <c r="I1" s="124"/>
      <c r="J1" s="124"/>
      <c r="K1" s="124"/>
      <c r="L1" s="124"/>
      <c r="M1" s="124"/>
      <c r="N1" s="125"/>
    </row>
    <row r="2" spans="1:22" ht="15.75" thickBot="1" x14ac:dyDescent="0.3">
      <c r="A2" s="126"/>
      <c r="B2" s="96"/>
      <c r="C2" s="96"/>
      <c r="D2" s="96"/>
      <c r="E2" s="96"/>
      <c r="F2" s="96"/>
      <c r="G2" s="96"/>
      <c r="H2" s="96"/>
      <c r="I2" s="96"/>
      <c r="J2" s="96"/>
      <c r="K2" s="96"/>
      <c r="L2" s="96"/>
      <c r="M2" s="96"/>
      <c r="N2" s="100"/>
    </row>
    <row r="3" spans="1:22" ht="15.75" thickBot="1" x14ac:dyDescent="0.3">
      <c r="A3" s="127" t="s">
        <v>81</v>
      </c>
      <c r="B3" s="128"/>
      <c r="C3" s="128"/>
      <c r="D3" s="129"/>
      <c r="E3" s="96"/>
      <c r="F3" s="130" t="s">
        <v>82</v>
      </c>
      <c r="G3" s="131"/>
      <c r="H3" s="131"/>
      <c r="I3" s="132"/>
      <c r="J3" s="96"/>
      <c r="K3" s="130" t="s">
        <v>83</v>
      </c>
      <c r="L3" s="131"/>
      <c r="M3" s="131"/>
      <c r="N3" s="132"/>
      <c r="S3" s="127" t="s">
        <v>81</v>
      </c>
      <c r="T3" s="128"/>
      <c r="U3" s="128"/>
      <c r="V3" s="129"/>
    </row>
    <row r="4" spans="1:22" ht="15.75" thickBot="1" x14ac:dyDescent="0.3">
      <c r="A4" s="133" t="s">
        <v>84</v>
      </c>
      <c r="B4" s="134" t="s">
        <v>12</v>
      </c>
      <c r="C4" s="134" t="s">
        <v>15</v>
      </c>
      <c r="D4" s="135" t="s">
        <v>14</v>
      </c>
      <c r="E4" s="96"/>
      <c r="F4" s="136" t="s">
        <v>84</v>
      </c>
      <c r="G4" s="135" t="s">
        <v>12</v>
      </c>
      <c r="H4" s="135" t="s">
        <v>15</v>
      </c>
      <c r="I4" s="135" t="s">
        <v>14</v>
      </c>
      <c r="J4" s="96"/>
      <c r="K4" s="136" t="s">
        <v>84</v>
      </c>
      <c r="L4" s="135" t="s">
        <v>12</v>
      </c>
      <c r="M4" s="135" t="s">
        <v>15</v>
      </c>
      <c r="N4" s="135" t="s">
        <v>14</v>
      </c>
      <c r="S4" s="133" t="s">
        <v>84</v>
      </c>
      <c r="T4" s="134" t="s">
        <v>12</v>
      </c>
      <c r="U4" s="134" t="s">
        <v>15</v>
      </c>
      <c r="V4" s="135" t="s">
        <v>14</v>
      </c>
    </row>
    <row r="5" spans="1:22" x14ac:dyDescent="0.25">
      <c r="A5" s="137">
        <v>102</v>
      </c>
      <c r="B5" s="137" t="s">
        <v>85</v>
      </c>
      <c r="C5" s="137">
        <v>10000</v>
      </c>
      <c r="D5" s="137" t="s">
        <v>33</v>
      </c>
      <c r="E5" s="96"/>
      <c r="F5" s="137">
        <v>107</v>
      </c>
      <c r="G5" s="137" t="s">
        <v>86</v>
      </c>
      <c r="H5" s="137">
        <v>15000</v>
      </c>
      <c r="I5" s="137" t="s">
        <v>87</v>
      </c>
      <c r="J5" s="96"/>
      <c r="K5" s="137">
        <v>112</v>
      </c>
      <c r="L5" s="137" t="s">
        <v>88</v>
      </c>
      <c r="M5" s="137">
        <v>20000</v>
      </c>
      <c r="N5" s="137" t="s">
        <v>89</v>
      </c>
      <c r="S5" s="138">
        <v>102</v>
      </c>
      <c r="T5" s="139" t="s">
        <v>85</v>
      </c>
      <c r="U5" s="139">
        <v>10000</v>
      </c>
      <c r="V5" s="140" t="s">
        <v>33</v>
      </c>
    </row>
    <row r="6" spans="1:22" x14ac:dyDescent="0.25">
      <c r="A6" s="5">
        <v>103</v>
      </c>
      <c r="B6" s="5" t="s">
        <v>90</v>
      </c>
      <c r="C6" s="5">
        <v>11000</v>
      </c>
      <c r="D6" s="5" t="s">
        <v>38</v>
      </c>
      <c r="E6" s="96"/>
      <c r="F6" s="5">
        <v>108</v>
      </c>
      <c r="G6" s="5" t="s">
        <v>91</v>
      </c>
      <c r="H6" s="5">
        <v>16000</v>
      </c>
      <c r="I6" s="5" t="s">
        <v>18</v>
      </c>
      <c r="J6" s="96"/>
      <c r="K6" s="5">
        <v>113</v>
      </c>
      <c r="L6" s="5" t="s">
        <v>92</v>
      </c>
      <c r="M6" s="5">
        <v>21000</v>
      </c>
      <c r="N6" s="5" t="s">
        <v>93</v>
      </c>
      <c r="S6" s="141">
        <v>103</v>
      </c>
      <c r="T6" s="142" t="s">
        <v>90</v>
      </c>
      <c r="U6" s="142">
        <v>11000</v>
      </c>
      <c r="V6" s="143" t="s">
        <v>38</v>
      </c>
    </row>
    <row r="7" spans="1:22" x14ac:dyDescent="0.25">
      <c r="A7" s="137">
        <v>104</v>
      </c>
      <c r="B7" s="137" t="s">
        <v>94</v>
      </c>
      <c r="C7" s="137">
        <v>12000</v>
      </c>
      <c r="D7" s="137" t="s">
        <v>95</v>
      </c>
      <c r="E7" s="96"/>
      <c r="F7" s="137">
        <v>109</v>
      </c>
      <c r="G7" s="137" t="s">
        <v>96</v>
      </c>
      <c r="H7" s="137">
        <v>17000</v>
      </c>
      <c r="I7" s="137" t="s">
        <v>97</v>
      </c>
      <c r="J7" s="96"/>
      <c r="K7" s="137">
        <v>114</v>
      </c>
      <c r="L7" s="137" t="s">
        <v>22</v>
      </c>
      <c r="M7" s="137">
        <v>22000</v>
      </c>
      <c r="N7" s="137" t="s">
        <v>98</v>
      </c>
      <c r="S7" s="141">
        <v>104</v>
      </c>
      <c r="T7" s="142" t="s">
        <v>94</v>
      </c>
      <c r="U7" s="142">
        <v>12000</v>
      </c>
      <c r="V7" s="143" t="s">
        <v>95</v>
      </c>
    </row>
    <row r="8" spans="1:22" x14ac:dyDescent="0.25">
      <c r="A8" s="5">
        <v>105</v>
      </c>
      <c r="B8" s="5" t="s">
        <v>16</v>
      </c>
      <c r="C8" s="5">
        <v>13000</v>
      </c>
      <c r="D8" s="5" t="s">
        <v>99</v>
      </c>
      <c r="E8" s="96"/>
      <c r="F8" s="5">
        <v>110</v>
      </c>
      <c r="G8" s="5" t="s">
        <v>100</v>
      </c>
      <c r="H8" s="5">
        <v>18000</v>
      </c>
      <c r="I8" s="5" t="s">
        <v>101</v>
      </c>
      <c r="J8" s="96"/>
      <c r="K8" s="5">
        <v>115</v>
      </c>
      <c r="L8" s="5" t="s">
        <v>28</v>
      </c>
      <c r="M8" s="5">
        <v>23000</v>
      </c>
      <c r="N8" s="5" t="s">
        <v>102</v>
      </c>
      <c r="S8" s="141">
        <v>105</v>
      </c>
      <c r="T8" s="142" t="s">
        <v>16</v>
      </c>
      <c r="U8" s="142">
        <v>13000</v>
      </c>
      <c r="V8" s="143" t="s">
        <v>99</v>
      </c>
    </row>
    <row r="9" spans="1:22" ht="15.75" thickBot="1" x14ac:dyDescent="0.3">
      <c r="A9" s="137">
        <v>106</v>
      </c>
      <c r="B9" s="137" t="s">
        <v>103</v>
      </c>
      <c r="C9" s="137">
        <v>14000</v>
      </c>
      <c r="D9" s="137" t="s">
        <v>104</v>
      </c>
      <c r="E9" s="96"/>
      <c r="F9" s="137">
        <v>111</v>
      </c>
      <c r="G9" s="137" t="s">
        <v>105</v>
      </c>
      <c r="H9" s="137">
        <v>19000</v>
      </c>
      <c r="I9" s="137" t="s">
        <v>106</v>
      </c>
      <c r="J9" s="96"/>
      <c r="K9" s="137">
        <v>116</v>
      </c>
      <c r="L9" s="137" t="s">
        <v>107</v>
      </c>
      <c r="M9" s="137">
        <v>24000</v>
      </c>
      <c r="N9" s="137" t="s">
        <v>108</v>
      </c>
      <c r="S9" s="144">
        <v>106</v>
      </c>
      <c r="T9" s="145" t="s">
        <v>103</v>
      </c>
      <c r="U9" s="145">
        <v>14000</v>
      </c>
      <c r="V9" s="146" t="s">
        <v>104</v>
      </c>
    </row>
    <row r="10" spans="1:22" ht="15.75" thickBot="1" x14ac:dyDescent="0.3">
      <c r="A10" s="126"/>
      <c r="B10" s="96"/>
      <c r="C10" s="96"/>
      <c r="D10" s="96"/>
      <c r="E10" s="96"/>
      <c r="F10" s="96"/>
      <c r="G10" s="96"/>
      <c r="H10" s="96"/>
      <c r="I10" s="96"/>
      <c r="J10" s="96"/>
      <c r="K10" s="96"/>
      <c r="L10" s="96"/>
      <c r="M10" s="96"/>
      <c r="N10" s="100"/>
    </row>
    <row r="11" spans="1:22" ht="15.75" thickBot="1" x14ac:dyDescent="0.3">
      <c r="A11" s="130" t="s">
        <v>109</v>
      </c>
      <c r="B11" s="131"/>
      <c r="C11" s="131"/>
      <c r="D11" s="132"/>
      <c r="E11" s="96"/>
      <c r="F11" s="130" t="s">
        <v>110</v>
      </c>
      <c r="G11" s="131"/>
      <c r="H11" s="131"/>
      <c r="I11" s="132"/>
      <c r="J11" s="96"/>
      <c r="K11" s="130" t="s">
        <v>111</v>
      </c>
      <c r="L11" s="131"/>
      <c r="M11" s="131"/>
      <c r="N11" s="132"/>
      <c r="S11" s="133" t="s">
        <v>84</v>
      </c>
      <c r="T11" s="134" t="s">
        <v>12</v>
      </c>
      <c r="U11" s="134" t="s">
        <v>15</v>
      </c>
      <c r="V11" s="135" t="s">
        <v>14</v>
      </c>
    </row>
    <row r="12" spans="1:22" ht="15.75" thickBot="1" x14ac:dyDescent="0.3">
      <c r="A12" s="133" t="s">
        <v>84</v>
      </c>
      <c r="B12" s="133" t="s">
        <v>12</v>
      </c>
      <c r="C12" s="133" t="s">
        <v>15</v>
      </c>
      <c r="D12" s="136" t="s">
        <v>14</v>
      </c>
      <c r="E12" s="96"/>
      <c r="F12" s="133" t="s">
        <v>84</v>
      </c>
      <c r="G12" s="133" t="s">
        <v>12</v>
      </c>
      <c r="H12" s="133" t="s">
        <v>15</v>
      </c>
      <c r="I12" s="136" t="s">
        <v>14</v>
      </c>
      <c r="J12" s="96"/>
      <c r="K12" s="133" t="s">
        <v>84</v>
      </c>
      <c r="L12" s="133" t="s">
        <v>12</v>
      </c>
      <c r="M12" s="133" t="s">
        <v>15</v>
      </c>
      <c r="N12" s="136" t="s">
        <v>14</v>
      </c>
      <c r="S12" s="96">
        <v>102</v>
      </c>
    </row>
    <row r="13" spans="1:22" x14ac:dyDescent="0.25">
      <c r="A13" s="137">
        <v>117</v>
      </c>
      <c r="B13" s="137" t="s">
        <v>112</v>
      </c>
      <c r="C13" s="137">
        <v>25000</v>
      </c>
      <c r="D13" s="137" t="s">
        <v>113</v>
      </c>
      <c r="E13" s="96"/>
      <c r="F13" s="137">
        <v>122</v>
      </c>
      <c r="G13" s="137" t="s">
        <v>114</v>
      </c>
      <c r="H13" s="137">
        <v>30000</v>
      </c>
      <c r="I13" s="137" t="s">
        <v>98</v>
      </c>
      <c r="J13" s="96"/>
      <c r="K13" s="137">
        <v>127</v>
      </c>
      <c r="L13" s="137" t="s">
        <v>115</v>
      </c>
      <c r="M13" s="137">
        <v>35000</v>
      </c>
      <c r="N13" s="137" t="s">
        <v>33</v>
      </c>
    </row>
    <row r="14" spans="1:22" x14ac:dyDescent="0.25">
      <c r="A14" s="5">
        <v>118</v>
      </c>
      <c r="B14" s="5" t="s">
        <v>116</v>
      </c>
      <c r="C14" s="5">
        <v>26000</v>
      </c>
      <c r="D14" s="5" t="s">
        <v>117</v>
      </c>
      <c r="E14" s="96"/>
      <c r="F14" s="5">
        <v>123</v>
      </c>
      <c r="G14" s="5" t="s">
        <v>118</v>
      </c>
      <c r="H14" s="5">
        <v>31000</v>
      </c>
      <c r="I14" s="5" t="s">
        <v>93</v>
      </c>
      <c r="J14" s="96"/>
      <c r="K14" s="5">
        <v>128</v>
      </c>
      <c r="L14" s="5" t="s">
        <v>119</v>
      </c>
      <c r="M14" s="5">
        <v>36000</v>
      </c>
      <c r="N14" s="5" t="s">
        <v>38</v>
      </c>
    </row>
    <row r="15" spans="1:22" x14ac:dyDescent="0.25">
      <c r="A15" s="137">
        <v>119</v>
      </c>
      <c r="B15" s="137" t="s">
        <v>120</v>
      </c>
      <c r="C15" s="137">
        <v>27000</v>
      </c>
      <c r="D15" s="137" t="s">
        <v>97</v>
      </c>
      <c r="E15" s="96"/>
      <c r="F15" s="137">
        <v>124</v>
      </c>
      <c r="G15" s="137" t="s">
        <v>121</v>
      </c>
      <c r="H15" s="137">
        <v>32000</v>
      </c>
      <c r="I15" s="137" t="s">
        <v>98</v>
      </c>
      <c r="J15" s="96"/>
      <c r="K15" s="137">
        <v>129</v>
      </c>
      <c r="L15" s="137" t="s">
        <v>122</v>
      </c>
      <c r="M15" s="137">
        <v>37000</v>
      </c>
      <c r="N15" s="137" t="s">
        <v>95</v>
      </c>
    </row>
    <row r="16" spans="1:22" x14ac:dyDescent="0.25">
      <c r="A16" s="5">
        <v>120</v>
      </c>
      <c r="B16" s="5" t="s">
        <v>123</v>
      </c>
      <c r="C16" s="5">
        <v>28000</v>
      </c>
      <c r="D16" s="5" t="s">
        <v>101</v>
      </c>
      <c r="E16" s="96"/>
      <c r="F16" s="5">
        <v>125</v>
      </c>
      <c r="G16" s="5" t="s">
        <v>124</v>
      </c>
      <c r="H16" s="5">
        <v>33000</v>
      </c>
      <c r="I16" s="5" t="s">
        <v>102</v>
      </c>
      <c r="J16" s="96"/>
      <c r="K16" s="5">
        <v>130</v>
      </c>
      <c r="L16" s="5" t="s">
        <v>125</v>
      </c>
      <c r="M16" s="5">
        <v>38000</v>
      </c>
      <c r="N16" s="5" t="s">
        <v>99</v>
      </c>
    </row>
    <row r="17" spans="1:14" x14ac:dyDescent="0.25">
      <c r="A17" s="137">
        <v>121</v>
      </c>
      <c r="B17" s="137" t="s">
        <v>126</v>
      </c>
      <c r="C17" s="137">
        <v>29000</v>
      </c>
      <c r="D17" s="137" t="s">
        <v>106</v>
      </c>
      <c r="E17" s="96"/>
      <c r="F17" s="137">
        <v>126</v>
      </c>
      <c r="G17" s="137" t="s">
        <v>127</v>
      </c>
      <c r="H17" s="137">
        <v>34000</v>
      </c>
      <c r="I17" s="137" t="s">
        <v>108</v>
      </c>
      <c r="J17" s="96"/>
      <c r="K17" s="137">
        <v>131</v>
      </c>
      <c r="L17" s="137" t="s">
        <v>128</v>
      </c>
      <c r="M17" s="137">
        <v>39000</v>
      </c>
      <c r="N17" s="137" t="s">
        <v>104</v>
      </c>
    </row>
    <row r="18" spans="1:14" ht="15.75" thickBot="1" x14ac:dyDescent="0.3">
      <c r="A18" s="126"/>
      <c r="B18" s="96"/>
      <c r="C18" s="96"/>
      <c r="D18" s="96"/>
      <c r="E18" s="96"/>
      <c r="F18" s="96"/>
      <c r="G18" s="96"/>
      <c r="H18" s="96"/>
      <c r="I18" s="96"/>
      <c r="J18" s="96"/>
      <c r="K18" s="96"/>
      <c r="L18" s="96"/>
      <c r="M18" s="96"/>
      <c r="N18" s="100"/>
    </row>
    <row r="19" spans="1:14" ht="15.75" thickBot="1" x14ac:dyDescent="0.3">
      <c r="A19" s="130" t="s">
        <v>129</v>
      </c>
      <c r="B19" s="131"/>
      <c r="C19" s="131"/>
      <c r="D19" s="132"/>
      <c r="E19" s="96"/>
      <c r="F19" s="130" t="s">
        <v>130</v>
      </c>
      <c r="G19" s="131"/>
      <c r="H19" s="131"/>
      <c r="I19" s="132"/>
      <c r="J19" s="96"/>
      <c r="K19" s="130" t="s">
        <v>131</v>
      </c>
      <c r="L19" s="131"/>
      <c r="M19" s="131"/>
      <c r="N19" s="132"/>
    </row>
    <row r="20" spans="1:14" ht="15.75" thickBot="1" x14ac:dyDescent="0.3">
      <c r="A20" s="133" t="s">
        <v>84</v>
      </c>
      <c r="B20" s="133" t="s">
        <v>12</v>
      </c>
      <c r="C20" s="133" t="s">
        <v>15</v>
      </c>
      <c r="D20" s="136" t="s">
        <v>14</v>
      </c>
      <c r="E20" s="96"/>
      <c r="F20" s="133" t="s">
        <v>84</v>
      </c>
      <c r="G20" s="133" t="s">
        <v>12</v>
      </c>
      <c r="H20" s="133" t="s">
        <v>15</v>
      </c>
      <c r="I20" s="136" t="s">
        <v>14</v>
      </c>
      <c r="J20" s="96"/>
      <c r="K20" s="133" t="s">
        <v>84</v>
      </c>
      <c r="L20" s="133" t="s">
        <v>12</v>
      </c>
      <c r="M20" s="133" t="s">
        <v>15</v>
      </c>
      <c r="N20" s="136" t="s">
        <v>14</v>
      </c>
    </row>
    <row r="21" spans="1:14" x14ac:dyDescent="0.25">
      <c r="A21" s="137">
        <v>132</v>
      </c>
      <c r="B21" s="137" t="s">
        <v>25</v>
      </c>
      <c r="C21" s="137">
        <v>40000</v>
      </c>
      <c r="D21" s="137" t="s">
        <v>89</v>
      </c>
      <c r="E21" s="96"/>
      <c r="F21" s="137">
        <v>137</v>
      </c>
      <c r="G21" s="137" t="s">
        <v>132</v>
      </c>
      <c r="H21" s="137">
        <v>45000</v>
      </c>
      <c r="I21" s="137" t="s">
        <v>33</v>
      </c>
      <c r="J21" s="96"/>
      <c r="K21" s="137">
        <v>142</v>
      </c>
      <c r="L21" s="137" t="s">
        <v>133</v>
      </c>
      <c r="M21" s="137">
        <v>50000</v>
      </c>
      <c r="N21" s="137" t="s">
        <v>87</v>
      </c>
    </row>
    <row r="22" spans="1:14" x14ac:dyDescent="0.25">
      <c r="A22" s="5">
        <v>133</v>
      </c>
      <c r="B22" s="5" t="s">
        <v>134</v>
      </c>
      <c r="C22" s="5">
        <v>41000</v>
      </c>
      <c r="D22" s="5" t="s">
        <v>93</v>
      </c>
      <c r="E22" s="96"/>
      <c r="F22" s="5">
        <v>138</v>
      </c>
      <c r="G22" s="5" t="s">
        <v>135</v>
      </c>
      <c r="H22" s="5">
        <v>46000</v>
      </c>
      <c r="I22" s="5" t="s">
        <v>38</v>
      </c>
      <c r="J22" s="96"/>
      <c r="K22" s="5">
        <v>143</v>
      </c>
      <c r="L22" s="5" t="s">
        <v>136</v>
      </c>
      <c r="M22" s="5">
        <v>51000</v>
      </c>
      <c r="N22" s="5" t="s">
        <v>18</v>
      </c>
    </row>
    <row r="23" spans="1:14" x14ac:dyDescent="0.25">
      <c r="A23" s="137">
        <v>134</v>
      </c>
      <c r="B23" s="137" t="s">
        <v>137</v>
      </c>
      <c r="C23" s="137">
        <v>42000</v>
      </c>
      <c r="D23" s="137" t="s">
        <v>98</v>
      </c>
      <c r="E23" s="96"/>
      <c r="F23" s="137">
        <v>139</v>
      </c>
      <c r="G23" s="137" t="s">
        <v>138</v>
      </c>
      <c r="H23" s="137">
        <v>47000</v>
      </c>
      <c r="I23" s="137" t="s">
        <v>95</v>
      </c>
      <c r="J23" s="96"/>
      <c r="K23" s="137">
        <v>144</v>
      </c>
      <c r="L23" s="137" t="s">
        <v>139</v>
      </c>
      <c r="M23" s="137">
        <v>52000</v>
      </c>
      <c r="N23" s="137" t="s">
        <v>97</v>
      </c>
    </row>
    <row r="24" spans="1:14" x14ac:dyDescent="0.25">
      <c r="A24" s="5">
        <v>135</v>
      </c>
      <c r="B24" s="5" t="s">
        <v>140</v>
      </c>
      <c r="C24" s="5">
        <v>43000</v>
      </c>
      <c r="D24" s="5" t="s">
        <v>102</v>
      </c>
      <c r="E24" s="96"/>
      <c r="F24" s="5">
        <v>140</v>
      </c>
      <c r="G24" s="5" t="s">
        <v>141</v>
      </c>
      <c r="H24" s="5">
        <v>48000</v>
      </c>
      <c r="I24" s="5" t="s">
        <v>99</v>
      </c>
      <c r="J24" s="96"/>
      <c r="K24" s="5">
        <v>145</v>
      </c>
      <c r="L24" s="5" t="s">
        <v>142</v>
      </c>
      <c r="M24" s="5">
        <v>53000</v>
      </c>
      <c r="N24" s="5" t="s">
        <v>101</v>
      </c>
    </row>
    <row r="25" spans="1:14" x14ac:dyDescent="0.25">
      <c r="A25" s="137">
        <v>136</v>
      </c>
      <c r="B25" s="137" t="s">
        <v>143</v>
      </c>
      <c r="C25" s="137">
        <v>44000</v>
      </c>
      <c r="D25" s="137" t="s">
        <v>108</v>
      </c>
      <c r="E25" s="96"/>
      <c r="F25" s="137">
        <v>141</v>
      </c>
      <c r="G25" s="137" t="s">
        <v>144</v>
      </c>
      <c r="H25" s="137">
        <v>49000</v>
      </c>
      <c r="I25" s="137" t="s">
        <v>104</v>
      </c>
      <c r="J25" s="96"/>
      <c r="K25" s="137">
        <v>146</v>
      </c>
      <c r="L25" s="137" t="s">
        <v>145</v>
      </c>
      <c r="M25" s="137">
        <v>54000</v>
      </c>
      <c r="N25" s="137" t="s">
        <v>106</v>
      </c>
    </row>
    <row r="26" spans="1:14" ht="15.75" thickBot="1" x14ac:dyDescent="0.3">
      <c r="A26" s="126"/>
      <c r="B26" s="96"/>
      <c r="C26" s="96"/>
      <c r="D26" s="96"/>
      <c r="E26" s="96"/>
      <c r="F26" s="96"/>
      <c r="G26" s="96"/>
      <c r="H26" s="96"/>
      <c r="I26" s="96"/>
      <c r="J26" s="96"/>
      <c r="K26" s="96"/>
      <c r="L26" s="96"/>
      <c r="M26" s="96"/>
      <c r="N26" s="100"/>
    </row>
    <row r="27" spans="1:14" ht="15.75" thickBot="1" x14ac:dyDescent="0.3">
      <c r="A27" s="130" t="s">
        <v>146</v>
      </c>
      <c r="B27" s="131"/>
      <c r="C27" s="131"/>
      <c r="D27" s="132"/>
      <c r="E27" s="96"/>
      <c r="F27" s="130" t="s">
        <v>147</v>
      </c>
      <c r="G27" s="131"/>
      <c r="H27" s="131"/>
      <c r="I27" s="132"/>
      <c r="J27" s="96"/>
      <c r="K27" s="130" t="s">
        <v>148</v>
      </c>
      <c r="L27" s="131"/>
      <c r="M27" s="131"/>
      <c r="N27" s="132"/>
    </row>
    <row r="28" spans="1:14" ht="15.75" thickBot="1" x14ac:dyDescent="0.3">
      <c r="A28" s="133" t="s">
        <v>84</v>
      </c>
      <c r="B28" s="133" t="s">
        <v>12</v>
      </c>
      <c r="C28" s="133" t="s">
        <v>15</v>
      </c>
      <c r="D28" s="136" t="s">
        <v>14</v>
      </c>
      <c r="E28" s="96"/>
      <c r="F28" s="133" t="s">
        <v>84</v>
      </c>
      <c r="G28" s="133" t="s">
        <v>12</v>
      </c>
      <c r="H28" s="133" t="s">
        <v>15</v>
      </c>
      <c r="I28" s="136" t="s">
        <v>14</v>
      </c>
      <c r="J28" s="96"/>
      <c r="K28" s="133" t="s">
        <v>84</v>
      </c>
      <c r="L28" s="133" t="s">
        <v>12</v>
      </c>
      <c r="M28" s="133" t="s">
        <v>15</v>
      </c>
      <c r="N28" s="136" t="s">
        <v>14</v>
      </c>
    </row>
    <row r="29" spans="1:14" x14ac:dyDescent="0.25">
      <c r="A29" s="137">
        <v>147</v>
      </c>
      <c r="B29" s="137" t="s">
        <v>149</v>
      </c>
      <c r="C29" s="137">
        <v>55000</v>
      </c>
      <c r="D29" s="137" t="s">
        <v>87</v>
      </c>
      <c r="E29" s="96"/>
      <c r="F29" s="137">
        <v>152</v>
      </c>
      <c r="G29" s="137" t="s">
        <v>150</v>
      </c>
      <c r="H29" s="137">
        <v>60000</v>
      </c>
      <c r="I29" s="137" t="s">
        <v>89</v>
      </c>
      <c r="J29" s="96"/>
      <c r="K29" s="137">
        <v>157</v>
      </c>
      <c r="L29" s="137" t="s">
        <v>151</v>
      </c>
      <c r="M29" s="137">
        <v>65000</v>
      </c>
      <c r="N29" s="137" t="s">
        <v>113</v>
      </c>
    </row>
    <row r="30" spans="1:14" x14ac:dyDescent="0.25">
      <c r="A30" s="5">
        <v>148</v>
      </c>
      <c r="B30" s="5" t="s">
        <v>152</v>
      </c>
      <c r="C30" s="5">
        <v>56000</v>
      </c>
      <c r="D30" s="5" t="s">
        <v>18</v>
      </c>
      <c r="E30" s="96"/>
      <c r="F30" s="5">
        <v>153</v>
      </c>
      <c r="G30" s="5" t="s">
        <v>153</v>
      </c>
      <c r="H30" s="5">
        <v>61000</v>
      </c>
      <c r="I30" s="5" t="s">
        <v>93</v>
      </c>
      <c r="J30" s="96"/>
      <c r="K30" s="5">
        <v>158</v>
      </c>
      <c r="L30" s="5" t="s">
        <v>154</v>
      </c>
      <c r="M30" s="5">
        <v>66000</v>
      </c>
      <c r="N30" s="5" t="s">
        <v>117</v>
      </c>
    </row>
    <row r="31" spans="1:14" x14ac:dyDescent="0.25">
      <c r="A31" s="137">
        <v>149</v>
      </c>
      <c r="B31" s="137" t="s">
        <v>155</v>
      </c>
      <c r="C31" s="137">
        <v>57000</v>
      </c>
      <c r="D31" s="137" t="s">
        <v>97</v>
      </c>
      <c r="E31" s="96"/>
      <c r="F31" s="137">
        <v>154</v>
      </c>
      <c r="G31" s="137" t="s">
        <v>156</v>
      </c>
      <c r="H31" s="137">
        <v>62000</v>
      </c>
      <c r="I31" s="137" t="s">
        <v>98</v>
      </c>
      <c r="J31" s="96"/>
      <c r="K31" s="137">
        <v>159</v>
      </c>
      <c r="L31" s="137" t="s">
        <v>157</v>
      </c>
      <c r="M31" s="137">
        <v>67000</v>
      </c>
      <c r="N31" s="137" t="s">
        <v>97</v>
      </c>
    </row>
    <row r="32" spans="1:14" x14ac:dyDescent="0.25">
      <c r="A32" s="5">
        <v>150</v>
      </c>
      <c r="B32" s="5" t="s">
        <v>158</v>
      </c>
      <c r="C32" s="5">
        <v>58000</v>
      </c>
      <c r="D32" s="5" t="s">
        <v>101</v>
      </c>
      <c r="E32" s="96"/>
      <c r="F32" s="5">
        <v>155</v>
      </c>
      <c r="G32" s="5" t="s">
        <v>159</v>
      </c>
      <c r="H32" s="5">
        <v>63000</v>
      </c>
      <c r="I32" s="5" t="s">
        <v>102</v>
      </c>
      <c r="J32" s="96"/>
      <c r="K32" s="5">
        <v>160</v>
      </c>
      <c r="L32" s="5" t="s">
        <v>160</v>
      </c>
      <c r="M32" s="5">
        <v>68000</v>
      </c>
      <c r="N32" s="5" t="s">
        <v>101</v>
      </c>
    </row>
    <row r="33" spans="1:14" x14ac:dyDescent="0.25">
      <c r="A33" s="137">
        <v>151</v>
      </c>
      <c r="B33" s="137" t="s">
        <v>161</v>
      </c>
      <c r="C33" s="137">
        <v>59000</v>
      </c>
      <c r="D33" s="137" t="s">
        <v>106</v>
      </c>
      <c r="E33" s="96"/>
      <c r="F33" s="137">
        <v>156</v>
      </c>
      <c r="G33" s="137" t="s">
        <v>162</v>
      </c>
      <c r="H33" s="137">
        <v>64000</v>
      </c>
      <c r="I33" s="137" t="s">
        <v>108</v>
      </c>
      <c r="J33" s="96"/>
      <c r="K33" s="137">
        <v>161</v>
      </c>
      <c r="L33" s="137" t="s">
        <v>163</v>
      </c>
      <c r="M33" s="137">
        <v>69000</v>
      </c>
      <c r="N33" s="137" t="s">
        <v>106</v>
      </c>
    </row>
    <row r="34" spans="1:14" x14ac:dyDescent="0.25">
      <c r="A34" s="126"/>
      <c r="B34" s="96"/>
      <c r="C34" s="96"/>
      <c r="D34" s="96"/>
      <c r="E34" s="96"/>
      <c r="F34" s="96"/>
      <c r="G34" s="96"/>
      <c r="H34" s="96"/>
      <c r="I34" s="96"/>
      <c r="J34" s="96"/>
      <c r="K34" s="96"/>
      <c r="L34" s="96"/>
      <c r="M34" s="96"/>
      <c r="N34" s="100"/>
    </row>
    <row r="35" spans="1:14" ht="15.75" thickBot="1" x14ac:dyDescent="0.3">
      <c r="A35" s="126"/>
      <c r="B35" s="96"/>
      <c r="C35" s="96"/>
      <c r="D35" s="96"/>
      <c r="E35" s="96"/>
      <c r="F35" s="96"/>
      <c r="G35" s="96"/>
      <c r="H35" s="96"/>
      <c r="I35" s="96"/>
      <c r="J35" s="96"/>
      <c r="K35" s="96"/>
      <c r="L35" s="96"/>
      <c r="M35" s="96"/>
      <c r="N35" s="100"/>
    </row>
    <row r="36" spans="1:14" ht="15.75" thickBot="1" x14ac:dyDescent="0.3">
      <c r="A36" s="126"/>
      <c r="B36" s="96"/>
      <c r="C36" s="96"/>
      <c r="D36" s="96"/>
      <c r="E36" s="96"/>
      <c r="F36" s="133" t="s">
        <v>84</v>
      </c>
      <c r="G36" s="134" t="s">
        <v>12</v>
      </c>
      <c r="H36" s="134" t="s">
        <v>15</v>
      </c>
      <c r="I36" s="135" t="s">
        <v>14</v>
      </c>
      <c r="J36" s="96"/>
      <c r="K36" s="96"/>
      <c r="L36" s="96"/>
      <c r="M36" s="96"/>
      <c r="N36" s="100"/>
    </row>
    <row r="37" spans="1:14" ht="15.75" thickBot="1" x14ac:dyDescent="0.3">
      <c r="A37" s="126"/>
      <c r="B37" s="96"/>
      <c r="C37" s="96"/>
      <c r="D37" s="96"/>
      <c r="E37" s="96"/>
      <c r="F37" s="147">
        <v>150</v>
      </c>
      <c r="G37" s="148" t="str">
        <f>IFERROR(IFERROR(IFERROR(IFERROR(IFERROR(IFERROR(IFERROR(IFERROR(IFERROR(IFERROR(IFERROR(IFERROR(VLOOKUP(F37,A4:D9,2,0),VLOOKUP(F37,F4:I9,2,0)),VLOOKUP(F37,K4:N9,2,0)),VLOOKUP(F37,A12:D17,2,0)),VLOOKUP(F37,F12:I17,2,0)),VLOOKUP(F37,K12:N17,2,0)),VLOOKUP(F37,A20:D25,2,0)),VLOOKUP(F37,F20:I25,2,0)),VLOOKUP(F37,K20:N25,2,0)),VLOOKUP(F37,A28:D33,2,0)),VLOOKUP(F37,F28:I33,2,0)),VLOOKUP(F37,K28:N33,2,0)),"NO TETA")</f>
        <v>Christopher</v>
      </c>
      <c r="H37" s="148">
        <f>IFERROR(IFERROR(IFERROR(IFERROR(IFERROR(IFERROR(IFERROR(IFERROR(IFERROR(IFERROR(IFERROR(IFERROR(VLOOKUP(G37,B4:E9,2,0),VLOOKUP(G37,G4:J9,2,0)),VLOOKUP(G37,L4:O9,2,0)),VLOOKUP(G37,B12:E17,2,0)),VLOOKUP(G37,G12:J17,2,0)),VLOOKUP(G37,L12:O17,2,0)),VLOOKUP(G37,B20:E25,2,0)),VLOOKUP(G37,G20:J25,2,0)),VLOOKUP(G37,L20:O25,2,0)),VLOOKUP(G37,B28:E33,2,0)),VLOOKUP(G37,G28:J33,2,0)),VLOOKUP(G37,L28:O33,2,0)),"NO TETA")</f>
        <v>58000</v>
      </c>
      <c r="I37" s="148" t="str">
        <f t="shared" ref="I37" si="0">IFERROR(IFERROR(IFERROR(IFERROR(IFERROR(IFERROR(IFERROR(IFERROR(IFERROR(IFERROR(IFERROR(IFERROR(VLOOKUP(H37,C4:F9,2,0),VLOOKUP(H37,H4:K9,2,0)),VLOOKUP(H37,M4:P9,2,0)),VLOOKUP(H37,C12:F17,2,0)),VLOOKUP(H37,H12:K17,2,0)),VLOOKUP(H37,M12:P17,2,0)),VLOOKUP(H37,C20:F25,2,0)),VLOOKUP(H37,H20:K25,2,0)),VLOOKUP(H37,M20:P25,2,0)),VLOOKUP(H37,C28:F33,2,0)),VLOOKUP(H37,H28:K33,2,0)),VLOOKUP(H37,M28:P33,2,0)),"NO TETA")</f>
        <v>ASSISTANT MANAGER</v>
      </c>
      <c r="J37" s="96"/>
      <c r="K37" s="96"/>
      <c r="L37" s="96"/>
      <c r="M37" s="96"/>
      <c r="N37" s="100"/>
    </row>
    <row r="38" spans="1:14" x14ac:dyDescent="0.25">
      <c r="A38" s="126"/>
      <c r="B38" s="96"/>
      <c r="C38" s="96"/>
      <c r="D38" s="96"/>
      <c r="E38" s="96"/>
      <c r="F38" s="149"/>
      <c r="G38" s="149"/>
      <c r="H38" s="149"/>
      <c r="I38" s="149"/>
      <c r="J38" s="96"/>
      <c r="K38" s="96"/>
      <c r="L38" s="96"/>
      <c r="M38" s="96"/>
      <c r="N38" s="100"/>
    </row>
    <row r="39" spans="1:14" x14ac:dyDescent="0.25">
      <c r="A39" s="126"/>
      <c r="B39" s="96"/>
      <c r="C39" s="96"/>
      <c r="D39" s="96"/>
      <c r="E39" s="96"/>
      <c r="F39" s="149"/>
      <c r="G39" s="149"/>
      <c r="H39" s="149"/>
      <c r="I39" s="149"/>
      <c r="J39" s="96"/>
      <c r="K39" s="96"/>
      <c r="L39" s="96"/>
      <c r="M39" s="96"/>
      <c r="N39" s="100"/>
    </row>
    <row r="40" spans="1:14" x14ac:dyDescent="0.25">
      <c r="A40" s="126"/>
      <c r="B40" s="96"/>
      <c r="C40" s="96"/>
      <c r="D40" s="96"/>
      <c r="E40" s="96"/>
      <c r="F40" s="149"/>
      <c r="G40" s="149"/>
      <c r="H40" s="149"/>
      <c r="I40" s="149"/>
      <c r="J40" s="96"/>
      <c r="K40" s="96"/>
      <c r="L40" s="96"/>
      <c r="M40" s="96"/>
      <c r="N40" s="100"/>
    </row>
    <row r="41" spans="1:14" x14ac:dyDescent="0.25">
      <c r="A41" s="126"/>
      <c r="B41" s="96"/>
      <c r="C41" s="96"/>
      <c r="D41" s="96"/>
      <c r="E41" s="96"/>
      <c r="F41" s="149"/>
      <c r="G41" s="149"/>
      <c r="H41" s="149"/>
      <c r="I41" s="149"/>
      <c r="J41" s="96"/>
      <c r="K41" s="96"/>
      <c r="L41" s="96"/>
      <c r="M41" s="96"/>
      <c r="N41" s="100"/>
    </row>
    <row r="42" spans="1:14" ht="15.75" thickBot="1" x14ac:dyDescent="0.3">
      <c r="A42" s="102"/>
      <c r="B42" s="103"/>
      <c r="C42" s="103"/>
      <c r="D42" s="103"/>
      <c r="E42" s="103"/>
      <c r="F42" s="103"/>
      <c r="G42" s="103"/>
      <c r="H42" s="103"/>
      <c r="I42" s="103"/>
      <c r="J42" s="103"/>
      <c r="K42" s="103"/>
      <c r="L42" s="103"/>
      <c r="M42" s="103"/>
      <c r="N42" s="104"/>
    </row>
  </sheetData>
  <mergeCells count="14">
    <mergeCell ref="A19:D19"/>
    <mergeCell ref="F19:I19"/>
    <mergeCell ref="K19:N19"/>
    <mergeCell ref="A27:D27"/>
    <mergeCell ref="F27:I27"/>
    <mergeCell ref="K27:N27"/>
    <mergeCell ref="A1:N1"/>
    <mergeCell ref="A3:D3"/>
    <mergeCell ref="F3:I3"/>
    <mergeCell ref="K3:N3"/>
    <mergeCell ref="S3:V3"/>
    <mergeCell ref="A11:D11"/>
    <mergeCell ref="F11:I11"/>
    <mergeCell ref="K11:N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2742F-2141-47C8-889C-C1B326266B9F}">
  <dimension ref="A1:O12"/>
  <sheetViews>
    <sheetView workbookViewId="0">
      <selection activeCell="G10" sqref="G10:K12"/>
    </sheetView>
  </sheetViews>
  <sheetFormatPr defaultRowHeight="15" x14ac:dyDescent="0.25"/>
  <cols>
    <col min="1" max="1" width="11.7109375" bestFit="1" customWidth="1"/>
    <col min="2" max="2" width="9.42578125" bestFit="1" customWidth="1"/>
    <col min="3" max="3" width="11" bestFit="1" customWidth="1"/>
    <col min="4" max="4" width="10" bestFit="1" customWidth="1"/>
    <col min="5" max="5" width="10.140625" bestFit="1" customWidth="1"/>
    <col min="6" max="6" width="11.7109375" bestFit="1" customWidth="1"/>
    <col min="7" max="7" width="10.140625" bestFit="1" customWidth="1"/>
    <col min="8" max="8" width="10" bestFit="1" customWidth="1"/>
    <col min="9" max="9" width="10.28515625" customWidth="1"/>
    <col min="10" max="10" width="9.85546875" customWidth="1"/>
    <col min="13" max="13" width="14.5703125" bestFit="1" customWidth="1"/>
    <col min="15" max="15" width="14.5703125" bestFit="1" customWidth="1"/>
  </cols>
  <sheetData>
    <row r="1" spans="1:15" ht="15.75" thickBot="1" x14ac:dyDescent="0.3">
      <c r="A1" s="70" t="s">
        <v>40</v>
      </c>
      <c r="B1" s="71" t="s">
        <v>1</v>
      </c>
      <c r="C1" s="71" t="s">
        <v>2</v>
      </c>
      <c r="D1" s="72" t="s">
        <v>3</v>
      </c>
      <c r="E1" s="1" t="s">
        <v>175</v>
      </c>
      <c r="G1" s="163" t="s">
        <v>176</v>
      </c>
      <c r="H1" s="164"/>
      <c r="M1" t="s">
        <v>177</v>
      </c>
    </row>
    <row r="2" spans="1:15" x14ac:dyDescent="0.25">
      <c r="A2" s="137" t="s">
        <v>16</v>
      </c>
      <c r="B2" s="108" t="s">
        <v>4</v>
      </c>
      <c r="C2" s="108" t="s">
        <v>5</v>
      </c>
      <c r="D2" s="121">
        <v>45</v>
      </c>
      <c r="E2" s="121">
        <v>1001</v>
      </c>
      <c r="G2" s="165" t="s">
        <v>175</v>
      </c>
      <c r="H2" s="166">
        <v>1010</v>
      </c>
      <c r="M2" s="167">
        <v>6202371288</v>
      </c>
      <c r="O2" s="167"/>
    </row>
    <row r="3" spans="1:15" x14ac:dyDescent="0.25">
      <c r="A3" s="8" t="s">
        <v>19</v>
      </c>
      <c r="B3" s="9" t="s">
        <v>6</v>
      </c>
      <c r="C3" s="9" t="s">
        <v>7</v>
      </c>
      <c r="D3" s="10">
        <v>65</v>
      </c>
      <c r="E3" s="10">
        <v>1002</v>
      </c>
      <c r="G3" s="168" t="s">
        <v>40</v>
      </c>
      <c r="H3" s="169" t="str">
        <f>VLOOKUP($H$2,CHOOSE({1,2,3,4,5},$E$2:$E$11,$A$2:$A$11,$B$2:$B$11,$C$2:$C$11,$D$2:$D$11),ROW()-1,0)</f>
        <v>vipul</v>
      </c>
      <c r="M3" s="167">
        <v>7903342176</v>
      </c>
      <c r="O3" s="167"/>
    </row>
    <row r="4" spans="1:15" x14ac:dyDescent="0.25">
      <c r="A4" s="137" t="s">
        <v>22</v>
      </c>
      <c r="B4" s="107" t="s">
        <v>8</v>
      </c>
      <c r="C4" s="107" t="s">
        <v>73</v>
      </c>
      <c r="D4" s="106">
        <v>98</v>
      </c>
      <c r="E4" s="121">
        <v>1003</v>
      </c>
      <c r="G4" s="170" t="s">
        <v>178</v>
      </c>
      <c r="H4" s="169" t="str">
        <f>VLOOKUP($H$2,CHOOSE({1,2,3,4,5},$E$2:$E$11,$A$2:$A$11,$B$2:$B$11,$C$2:$C$11,$D$2:$D$11),ROW()-1,0)</f>
        <v>Tigerbalm</v>
      </c>
      <c r="M4" s="167">
        <v>7488508479</v>
      </c>
      <c r="O4" s="167"/>
    </row>
    <row r="5" spans="1:15" x14ac:dyDescent="0.25">
      <c r="A5" s="8" t="s">
        <v>25</v>
      </c>
      <c r="B5" s="9" t="s">
        <v>4</v>
      </c>
      <c r="C5" s="9" t="s">
        <v>5</v>
      </c>
      <c r="D5" s="10">
        <v>82</v>
      </c>
      <c r="E5" s="10">
        <v>1004</v>
      </c>
      <c r="G5" s="168" t="s">
        <v>2</v>
      </c>
      <c r="H5" s="169" t="str">
        <f>VLOOKUP($H$2,CHOOSE({1,2,3,4,5},$E$2:$E$11,$A$2:$A$11,$B$2:$B$11,$C$2:$C$11,$D$2:$D$11),ROW()-1,0)</f>
        <v>North City</v>
      </c>
      <c r="M5" s="167">
        <v>9525352242</v>
      </c>
      <c r="O5" s="167"/>
    </row>
    <row r="6" spans="1:15" ht="15.75" thickBot="1" x14ac:dyDescent="0.3">
      <c r="A6" s="137" t="s">
        <v>28</v>
      </c>
      <c r="B6" s="107" t="s">
        <v>6</v>
      </c>
      <c r="C6" s="107" t="s">
        <v>7</v>
      </c>
      <c r="D6" s="106">
        <v>100</v>
      </c>
      <c r="E6" s="121">
        <v>1005</v>
      </c>
      <c r="G6" s="171" t="s">
        <v>74</v>
      </c>
      <c r="H6" s="172">
        <f>VLOOKUP($H$2,CHOOSE({1,2,3,4,5},$E$2:$E$11,$A$2:$A$11,$B$2:$B$11,$C$2:$C$11,$D$2:$D$11),ROW()-1,0)</f>
        <v>38</v>
      </c>
      <c r="M6" s="167">
        <v>9304103053</v>
      </c>
      <c r="O6" s="167"/>
    </row>
    <row r="7" spans="1:15" x14ac:dyDescent="0.25">
      <c r="A7" s="8" t="s">
        <v>31</v>
      </c>
      <c r="B7" s="9" t="s">
        <v>8</v>
      </c>
      <c r="C7" s="9" t="s">
        <v>73</v>
      </c>
      <c r="D7" s="10">
        <v>66</v>
      </c>
      <c r="E7" s="10">
        <v>1006</v>
      </c>
      <c r="M7" s="167">
        <v>9911585226</v>
      </c>
      <c r="O7" s="167"/>
    </row>
    <row r="8" spans="1:15" ht="15.75" thickBot="1" x14ac:dyDescent="0.3">
      <c r="A8" s="137" t="s">
        <v>34</v>
      </c>
      <c r="B8" s="107" t="s">
        <v>4</v>
      </c>
      <c r="C8" s="107" t="s">
        <v>5</v>
      </c>
      <c r="D8" s="106">
        <v>49</v>
      </c>
      <c r="E8" s="121">
        <v>1007</v>
      </c>
      <c r="M8" s="167">
        <v>9102858542</v>
      </c>
      <c r="O8" s="167"/>
    </row>
    <row r="9" spans="1:15" x14ac:dyDescent="0.25">
      <c r="A9" s="8" t="s">
        <v>35</v>
      </c>
      <c r="B9" s="9" t="s">
        <v>6</v>
      </c>
      <c r="C9" s="9" t="s">
        <v>7</v>
      </c>
      <c r="D9" s="10">
        <v>98</v>
      </c>
      <c r="E9" s="10">
        <v>1008</v>
      </c>
      <c r="G9" s="173" t="s">
        <v>179</v>
      </c>
      <c r="H9" s="174"/>
      <c r="I9" s="174"/>
      <c r="J9" s="174"/>
      <c r="K9" s="175"/>
      <c r="M9" s="167">
        <v>7050899098</v>
      </c>
      <c r="O9" s="167"/>
    </row>
    <row r="10" spans="1:15" ht="15" customHeight="1" x14ac:dyDescent="0.25">
      <c r="A10" s="137" t="s">
        <v>36</v>
      </c>
      <c r="B10" s="107" t="s">
        <v>8</v>
      </c>
      <c r="C10" s="107" t="s">
        <v>73</v>
      </c>
      <c r="D10" s="106">
        <v>45</v>
      </c>
      <c r="E10" s="121">
        <v>1009</v>
      </c>
      <c r="G10" s="157" t="s">
        <v>200</v>
      </c>
      <c r="H10" s="158"/>
      <c r="I10" s="158"/>
      <c r="J10" s="158"/>
      <c r="K10" s="159"/>
      <c r="M10" s="167">
        <v>7250838497</v>
      </c>
      <c r="O10" s="167"/>
    </row>
    <row r="11" spans="1:15" ht="15.75" thickBot="1" x14ac:dyDescent="0.3">
      <c r="A11" s="14" t="s">
        <v>37</v>
      </c>
      <c r="B11" s="105" t="s">
        <v>6</v>
      </c>
      <c r="C11" s="105" t="s">
        <v>7</v>
      </c>
      <c r="D11" s="14">
        <v>38</v>
      </c>
      <c r="E11" s="14">
        <v>1010</v>
      </c>
      <c r="G11" s="157"/>
      <c r="H11" s="158"/>
      <c r="I11" s="158"/>
      <c r="J11" s="158"/>
      <c r="K11" s="159"/>
      <c r="M11" s="167">
        <v>6203028998</v>
      </c>
      <c r="O11" s="167"/>
    </row>
    <row r="12" spans="1:15" ht="15.75" thickBot="1" x14ac:dyDescent="0.3">
      <c r="G12" s="160"/>
      <c r="H12" s="161"/>
      <c r="I12" s="161"/>
      <c r="J12" s="161"/>
      <c r="K12" s="162"/>
    </row>
  </sheetData>
  <mergeCells count="3">
    <mergeCell ref="G1:H1"/>
    <mergeCell ref="G9:K9"/>
    <mergeCell ref="G10:K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E991-98A3-4199-9F27-FE7A18FFF29C}">
  <dimension ref="A1:O13"/>
  <sheetViews>
    <sheetView workbookViewId="0">
      <selection activeCell="L8" sqref="L8"/>
    </sheetView>
  </sheetViews>
  <sheetFormatPr defaultRowHeight="15" x14ac:dyDescent="0.25"/>
  <cols>
    <col min="1" max="2" width="10.5703125" bestFit="1" customWidth="1"/>
    <col min="3" max="3" width="12.7109375" customWidth="1"/>
    <col min="7" max="7" width="11.85546875" bestFit="1" customWidth="1"/>
    <col min="8" max="8" width="11.5703125" bestFit="1" customWidth="1"/>
    <col min="9" max="9" width="11.140625" bestFit="1" customWidth="1"/>
  </cols>
  <sheetData>
    <row r="1" spans="1:15" ht="15.75" thickBot="1" x14ac:dyDescent="0.3">
      <c r="A1" s="176" t="s">
        <v>180</v>
      </c>
      <c r="B1" s="176" t="s">
        <v>181</v>
      </c>
      <c r="C1" s="176" t="s">
        <v>182</v>
      </c>
      <c r="F1" s="177" t="s">
        <v>183</v>
      </c>
      <c r="G1" s="177"/>
      <c r="H1" s="177"/>
      <c r="I1" s="177"/>
      <c r="J1" s="177"/>
      <c r="K1" s="177"/>
    </row>
    <row r="2" spans="1:15" x14ac:dyDescent="0.25">
      <c r="A2" s="150" t="s">
        <v>184</v>
      </c>
      <c r="B2" s="178" t="s">
        <v>185</v>
      </c>
      <c r="C2" s="179">
        <v>21138</v>
      </c>
      <c r="F2" s="177"/>
      <c r="G2" s="177"/>
      <c r="H2" s="177"/>
      <c r="I2" s="177"/>
      <c r="J2" s="177"/>
      <c r="K2" s="177"/>
    </row>
    <row r="3" spans="1:15" ht="15.75" thickBot="1" x14ac:dyDescent="0.3">
      <c r="A3" s="83" t="s">
        <v>186</v>
      </c>
      <c r="B3" s="84" t="s">
        <v>187</v>
      </c>
      <c r="C3" s="85">
        <v>18717</v>
      </c>
    </row>
    <row r="4" spans="1:15" ht="15.75" thickBot="1" x14ac:dyDescent="0.3">
      <c r="A4" s="153" t="s">
        <v>186</v>
      </c>
      <c r="B4" s="180" t="s">
        <v>188</v>
      </c>
      <c r="C4" s="181">
        <v>14935</v>
      </c>
      <c r="L4" s="173" t="s">
        <v>189</v>
      </c>
      <c r="M4" s="174"/>
      <c r="N4" s="174"/>
      <c r="O4" s="175"/>
    </row>
    <row r="5" spans="1:15" x14ac:dyDescent="0.25">
      <c r="A5" s="83" t="s">
        <v>186</v>
      </c>
      <c r="B5" s="84" t="s">
        <v>190</v>
      </c>
      <c r="C5" s="85">
        <v>12272</v>
      </c>
      <c r="F5" s="182" t="s">
        <v>191</v>
      </c>
      <c r="G5" s="183" t="s">
        <v>192</v>
      </c>
      <c r="H5" s="15" t="s">
        <v>193</v>
      </c>
      <c r="L5" s="157" t="s">
        <v>201</v>
      </c>
      <c r="M5" s="158"/>
      <c r="N5" s="158"/>
      <c r="O5" s="159"/>
    </row>
    <row r="6" spans="1:15" ht="15.75" thickBot="1" x14ac:dyDescent="0.3">
      <c r="A6" s="153" t="s">
        <v>45</v>
      </c>
      <c r="B6" s="180" t="s">
        <v>185</v>
      </c>
      <c r="C6" s="181">
        <v>17170</v>
      </c>
      <c r="F6" s="182"/>
      <c r="G6" s="184" t="s">
        <v>194</v>
      </c>
      <c r="H6" s="16">
        <f t="array" ref="H6">VLOOKUP(G6,CHOOSE({1,2},A2:A13&amp;" "&amp;B2:B13,C2:C13),2,0)</f>
        <v>17170</v>
      </c>
      <c r="L6" s="157"/>
      <c r="M6" s="158"/>
      <c r="N6" s="158"/>
      <c r="O6" s="159"/>
    </row>
    <row r="7" spans="1:15" ht="15.75" thickBot="1" x14ac:dyDescent="0.3">
      <c r="A7" s="83" t="s">
        <v>45</v>
      </c>
      <c r="B7" s="84" t="s">
        <v>187</v>
      </c>
      <c r="C7" s="85">
        <v>15754</v>
      </c>
      <c r="L7" s="160"/>
      <c r="M7" s="161"/>
      <c r="N7" s="161"/>
      <c r="O7" s="162"/>
    </row>
    <row r="8" spans="1:15" x14ac:dyDescent="0.25">
      <c r="A8" s="153" t="s">
        <v>45</v>
      </c>
      <c r="B8" s="180" t="s">
        <v>188</v>
      </c>
      <c r="C8" s="181">
        <v>25766</v>
      </c>
      <c r="F8" s="185" t="s">
        <v>195</v>
      </c>
      <c r="G8" s="183" t="s">
        <v>192</v>
      </c>
      <c r="H8" s="15" t="s">
        <v>182</v>
      </c>
    </row>
    <row r="9" spans="1:15" ht="15.75" thickBot="1" x14ac:dyDescent="0.3">
      <c r="A9" s="83" t="s">
        <v>45</v>
      </c>
      <c r="B9" s="84" t="s">
        <v>190</v>
      </c>
      <c r="C9" s="85">
        <v>25766</v>
      </c>
      <c r="F9" s="185"/>
      <c r="G9" s="184" t="s">
        <v>196</v>
      </c>
      <c r="H9" s="16">
        <f t="array" ref="H9">VLOOKUP(G9,CHOOSE({1,2},A2:A13&amp;B2:B13,C2:C13),2,0)</f>
        <v>21181</v>
      </c>
    </row>
    <row r="10" spans="1:15" ht="15.75" thickBot="1" x14ac:dyDescent="0.3">
      <c r="A10" s="153" t="s">
        <v>48</v>
      </c>
      <c r="B10" s="180" t="s">
        <v>185</v>
      </c>
      <c r="C10" s="181">
        <v>25843</v>
      </c>
    </row>
    <row r="11" spans="1:15" x14ac:dyDescent="0.25">
      <c r="A11" s="83" t="s">
        <v>48</v>
      </c>
      <c r="B11" s="84" t="s">
        <v>187</v>
      </c>
      <c r="C11" s="85">
        <v>24866</v>
      </c>
      <c r="F11" s="186" t="s">
        <v>197</v>
      </c>
      <c r="G11" s="183" t="s">
        <v>198</v>
      </c>
      <c r="H11" s="187" t="s">
        <v>199</v>
      </c>
      <c r="I11" s="15" t="s">
        <v>193</v>
      </c>
    </row>
    <row r="12" spans="1:15" ht="15.75" thickBot="1" x14ac:dyDescent="0.3">
      <c r="A12" s="153" t="s">
        <v>48</v>
      </c>
      <c r="B12" s="180" t="s">
        <v>188</v>
      </c>
      <c r="C12" s="181">
        <v>21181</v>
      </c>
      <c r="F12" s="186"/>
      <c r="G12" s="184" t="s">
        <v>45</v>
      </c>
      <c r="H12" s="188" t="s">
        <v>185</v>
      </c>
      <c r="I12" s="16">
        <f t="array" ref="I12">VLOOKUP(G12&amp;H12,CHOOSE({1,2},A2:A13&amp;B2:B13,C2:C13),2,0)</f>
        <v>17170</v>
      </c>
      <c r="J12" t="s">
        <v>45</v>
      </c>
      <c r="K12" t="s">
        <v>190</v>
      </c>
      <c r="L12">
        <f t="array" ref="L12">VLOOKUP(A9&amp;B9,CHOOSE({1,2},A2:A13&amp;B2:B13,C2:C13),2,0)</f>
        <v>25766</v>
      </c>
    </row>
    <row r="13" spans="1:15" ht="15.75" thickBot="1" x14ac:dyDescent="0.3">
      <c r="A13" s="90" t="s">
        <v>48</v>
      </c>
      <c r="B13" s="91" t="s">
        <v>190</v>
      </c>
      <c r="C13" s="92">
        <v>23181</v>
      </c>
    </row>
  </sheetData>
  <mergeCells count="6">
    <mergeCell ref="F1:K2"/>
    <mergeCell ref="L4:O4"/>
    <mergeCell ref="F5:F6"/>
    <mergeCell ref="L5:O7"/>
    <mergeCell ref="F8:F9"/>
    <mergeCell ref="F11:F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C3B4-7B1F-44A8-BE12-00D69E8209FF}">
  <dimension ref="A1:R23"/>
  <sheetViews>
    <sheetView tabSelected="1" workbookViewId="0">
      <selection activeCell="Q25" sqref="Q25"/>
    </sheetView>
  </sheetViews>
  <sheetFormatPr defaultRowHeight="15" x14ac:dyDescent="0.25"/>
  <cols>
    <col min="1" max="1" width="11" customWidth="1"/>
    <col min="2" max="2" width="12" customWidth="1"/>
    <col min="3" max="3" width="13.5703125" customWidth="1"/>
    <col min="8" max="8" width="10.7109375" bestFit="1" customWidth="1"/>
    <col min="11" max="11" width="11" customWidth="1"/>
    <col min="13" max="13" width="9.7109375" bestFit="1" customWidth="1"/>
    <col min="14" max="14" width="10.5703125" bestFit="1" customWidth="1"/>
    <col min="15" max="15" width="13.140625" bestFit="1" customWidth="1"/>
    <col min="16" max="16" width="7.5703125" bestFit="1" customWidth="1"/>
    <col min="20" max="20" width="13" customWidth="1"/>
  </cols>
  <sheetData>
    <row r="1" spans="1:18" ht="15.75" thickBot="1" x14ac:dyDescent="0.3">
      <c r="A1" s="1" t="s">
        <v>202</v>
      </c>
      <c r="B1" s="1" t="s">
        <v>12</v>
      </c>
      <c r="C1" s="1" t="s">
        <v>14</v>
      </c>
      <c r="D1" s="1" t="s">
        <v>15</v>
      </c>
      <c r="E1" s="189"/>
      <c r="F1" s="189"/>
      <c r="G1" s="189"/>
      <c r="H1" s="190" t="s">
        <v>12</v>
      </c>
      <c r="I1" s="191" t="s">
        <v>85</v>
      </c>
      <c r="J1" s="191" t="s">
        <v>90</v>
      </c>
      <c r="K1" s="191" t="s">
        <v>94</v>
      </c>
      <c r="L1" s="191" t="s">
        <v>22</v>
      </c>
      <c r="M1" s="191" t="s">
        <v>120</v>
      </c>
      <c r="N1" s="191" t="s">
        <v>103</v>
      </c>
      <c r="O1" s="191" t="s">
        <v>16</v>
      </c>
      <c r="P1" s="189"/>
      <c r="Q1" s="189"/>
      <c r="R1" s="192"/>
    </row>
    <row r="2" spans="1:18" ht="15.75" thickBot="1" x14ac:dyDescent="0.3">
      <c r="A2" s="193">
        <v>101</v>
      </c>
      <c r="B2" s="194" t="s">
        <v>203</v>
      </c>
      <c r="C2" s="193" t="s">
        <v>33</v>
      </c>
      <c r="D2" s="195">
        <v>25000</v>
      </c>
      <c r="E2" s="196"/>
      <c r="F2" s="197">
        <v>105</v>
      </c>
      <c r="G2" s="196"/>
      <c r="H2" s="190" t="s">
        <v>204</v>
      </c>
      <c r="I2" s="191">
        <v>33</v>
      </c>
      <c r="J2" s="191">
        <v>55</v>
      </c>
      <c r="K2" s="191">
        <v>56</v>
      </c>
      <c r="L2" s="191">
        <v>95</v>
      </c>
      <c r="M2" s="191">
        <v>25</v>
      </c>
      <c r="N2" s="191">
        <v>57</v>
      </c>
      <c r="O2" s="191">
        <v>78</v>
      </c>
      <c r="P2" s="196"/>
      <c r="Q2" s="196"/>
      <c r="R2" s="198"/>
    </row>
    <row r="3" spans="1:18" ht="15.75" thickBot="1" x14ac:dyDescent="0.3">
      <c r="A3" s="199">
        <v>102</v>
      </c>
      <c r="B3" s="200" t="s">
        <v>205</v>
      </c>
      <c r="C3" s="199" t="s">
        <v>38</v>
      </c>
      <c r="D3" s="201">
        <v>30000</v>
      </c>
      <c r="E3" s="196"/>
      <c r="F3" s="196"/>
      <c r="G3" s="196"/>
      <c r="H3" s="196"/>
      <c r="I3" s="196"/>
      <c r="J3" s="196"/>
      <c r="K3" s="196"/>
      <c r="L3" s="196"/>
      <c r="M3" s="196"/>
      <c r="N3" s="196"/>
      <c r="O3" s="196"/>
      <c r="P3" s="196"/>
      <c r="Q3" s="196"/>
      <c r="R3" s="198"/>
    </row>
    <row r="4" spans="1:18" ht="15.75" thickBot="1" x14ac:dyDescent="0.3">
      <c r="A4" s="193">
        <v>103</v>
      </c>
      <c r="B4" s="194" t="s">
        <v>206</v>
      </c>
      <c r="C4" s="193" t="s">
        <v>95</v>
      </c>
      <c r="D4" s="195">
        <v>35000</v>
      </c>
      <c r="E4" s="196"/>
      <c r="F4" s="196"/>
      <c r="G4" s="196"/>
      <c r="H4" s="196"/>
      <c r="I4" s="196"/>
      <c r="J4" s="196"/>
      <c r="K4" s="196"/>
      <c r="L4" s="196"/>
      <c r="M4" s="1" t="s">
        <v>202</v>
      </c>
      <c r="N4" s="1" t="s">
        <v>12</v>
      </c>
      <c r="O4" s="1" t="s">
        <v>14</v>
      </c>
      <c r="P4" s="1" t="s">
        <v>15</v>
      </c>
      <c r="Q4" s="196"/>
      <c r="R4" s="198"/>
    </row>
    <row r="5" spans="1:18" x14ac:dyDescent="0.25">
      <c r="A5" s="199">
        <v>104</v>
      </c>
      <c r="B5" s="200" t="s">
        <v>207</v>
      </c>
      <c r="C5" s="199" t="s">
        <v>18</v>
      </c>
      <c r="D5" s="201">
        <v>40000</v>
      </c>
      <c r="E5" s="196"/>
      <c r="F5" s="196"/>
      <c r="G5" s="196"/>
      <c r="H5" s="196"/>
      <c r="I5" s="196"/>
      <c r="J5" s="196"/>
      <c r="K5" s="196"/>
      <c r="L5" s="196"/>
      <c r="M5" s="193">
        <v>105</v>
      </c>
      <c r="N5" s="194" t="str">
        <f>VLOOKUP(M5,A1:D11,2,0)</f>
        <v>Amit jha</v>
      </c>
      <c r="O5" s="193" t="str">
        <f>VLOOKUP(M5,A1:D11,3,0)</f>
        <v>CEO</v>
      </c>
      <c r="P5" s="195">
        <f>VLOOKUP(M5,A1:D11,4,0)</f>
        <v>45000</v>
      </c>
      <c r="Q5" s="196"/>
      <c r="R5" s="198"/>
    </row>
    <row r="6" spans="1:18" x14ac:dyDescent="0.25">
      <c r="A6" s="193">
        <v>105</v>
      </c>
      <c r="B6" s="194" t="s">
        <v>208</v>
      </c>
      <c r="C6" s="193" t="s">
        <v>99</v>
      </c>
      <c r="D6" s="195">
        <v>45000</v>
      </c>
      <c r="E6" s="196"/>
      <c r="F6" s="196"/>
      <c r="G6" s="196"/>
      <c r="H6" s="196" t="s">
        <v>209</v>
      </c>
      <c r="I6" s="196"/>
      <c r="J6" s="196"/>
      <c r="K6" s="196"/>
      <c r="L6" s="196"/>
      <c r="M6" s="196">
        <v>101</v>
      </c>
      <c r="N6" s="194" t="str">
        <f t="shared" ref="N6:N8" si="0">VLOOKUP(M6,A2:D12,2,0)</f>
        <v>Ritesh jha</v>
      </c>
      <c r="O6" s="193" t="str">
        <f t="shared" ref="O6:O8" si="1">VLOOKUP(M6,A2:D12,3,0)</f>
        <v>A/C</v>
      </c>
      <c r="P6" s="195">
        <f t="shared" ref="P6:P8" si="2">VLOOKUP(M6,A2:D12,4,0)</f>
        <v>25000</v>
      </c>
      <c r="Q6" s="196"/>
      <c r="R6" s="198"/>
    </row>
    <row r="7" spans="1:18" x14ac:dyDescent="0.25">
      <c r="A7" s="199">
        <v>106</v>
      </c>
      <c r="B7" s="200" t="s">
        <v>210</v>
      </c>
      <c r="C7" s="199" t="s">
        <v>211</v>
      </c>
      <c r="D7" s="201">
        <v>50000</v>
      </c>
      <c r="E7" s="196"/>
      <c r="F7" s="196"/>
      <c r="G7" s="196"/>
      <c r="H7" s="196" t="s">
        <v>212</v>
      </c>
      <c r="I7" s="196"/>
      <c r="J7" s="196"/>
      <c r="K7" s="196"/>
      <c r="L7" s="196"/>
      <c r="M7" s="196">
        <v>106</v>
      </c>
      <c r="N7" s="194" t="str">
        <f t="shared" si="0"/>
        <v>Manish jha</v>
      </c>
      <c r="O7" s="193" t="str">
        <f t="shared" si="1"/>
        <v>CO</v>
      </c>
      <c r="P7" s="195">
        <f t="shared" si="2"/>
        <v>50000</v>
      </c>
      <c r="Q7" s="196"/>
      <c r="R7" s="198"/>
    </row>
    <row r="8" spans="1:18" x14ac:dyDescent="0.25">
      <c r="A8" s="193">
        <v>107</v>
      </c>
      <c r="B8" s="194" t="s">
        <v>213</v>
      </c>
      <c r="C8" s="193" t="s">
        <v>18</v>
      </c>
      <c r="D8" s="195">
        <v>55000</v>
      </c>
      <c r="E8" s="196"/>
      <c r="F8" s="196"/>
      <c r="G8" s="196"/>
      <c r="H8" s="196" t="s">
        <v>214</v>
      </c>
      <c r="I8" s="196"/>
      <c r="J8" s="196"/>
      <c r="K8" s="196"/>
      <c r="L8" s="196"/>
      <c r="M8" s="202">
        <v>105</v>
      </c>
      <c r="N8" s="194" t="str">
        <f t="shared" si="0"/>
        <v>Amit jha</v>
      </c>
      <c r="O8" s="193" t="str">
        <f t="shared" si="1"/>
        <v>CEO</v>
      </c>
      <c r="P8" s="195">
        <f t="shared" si="2"/>
        <v>45000</v>
      </c>
      <c r="Q8" s="196"/>
      <c r="R8" s="198"/>
    </row>
    <row r="9" spans="1:18" x14ac:dyDescent="0.25">
      <c r="A9" s="199">
        <v>108</v>
      </c>
      <c r="B9" s="200" t="s">
        <v>215</v>
      </c>
      <c r="C9" s="199" t="s">
        <v>99</v>
      </c>
      <c r="D9" s="201">
        <v>60000</v>
      </c>
      <c r="E9" s="196"/>
      <c r="F9" s="196"/>
      <c r="G9" s="196"/>
      <c r="H9" s="196" t="s">
        <v>216</v>
      </c>
      <c r="I9" s="196"/>
      <c r="J9" s="196"/>
      <c r="K9" s="196"/>
      <c r="L9" s="196"/>
      <c r="M9" s="196"/>
      <c r="N9" s="196"/>
      <c r="O9" s="196"/>
      <c r="P9" s="196"/>
      <c r="Q9" s="196"/>
      <c r="R9" s="198"/>
    </row>
    <row r="10" spans="1:18" ht="15.75" thickBot="1" x14ac:dyDescent="0.3">
      <c r="A10" s="193">
        <v>109</v>
      </c>
      <c r="B10" s="194" t="s">
        <v>217</v>
      </c>
      <c r="C10" s="193" t="s">
        <v>211</v>
      </c>
      <c r="D10" s="195">
        <v>65000</v>
      </c>
      <c r="E10" s="196"/>
      <c r="F10" s="196"/>
      <c r="G10" s="196"/>
      <c r="H10" s="196" t="s">
        <v>218</v>
      </c>
      <c r="I10" s="196"/>
      <c r="J10" s="196"/>
      <c r="K10" s="196"/>
      <c r="L10" s="196"/>
      <c r="M10" s="196"/>
      <c r="N10" s="196"/>
      <c r="O10" s="196"/>
      <c r="P10" s="196"/>
      <c r="Q10" s="196"/>
      <c r="R10" s="198"/>
    </row>
    <row r="11" spans="1:18" ht="15.75" thickBot="1" x14ac:dyDescent="0.3">
      <c r="A11" s="203">
        <v>110</v>
      </c>
      <c r="B11" s="204" t="s">
        <v>219</v>
      </c>
      <c r="C11" s="203" t="s">
        <v>33</v>
      </c>
      <c r="D11" s="205">
        <v>70000</v>
      </c>
      <c r="E11" s="196"/>
      <c r="F11" s="191" t="s">
        <v>22</v>
      </c>
      <c r="G11" s="196"/>
      <c r="H11" s="196" t="s">
        <v>220</v>
      </c>
      <c r="I11" s="196"/>
      <c r="J11" s="196"/>
      <c r="K11" s="196"/>
      <c r="L11" s="196"/>
      <c r="M11" s="196"/>
      <c r="N11" s="196"/>
      <c r="O11" s="196"/>
      <c r="P11" s="196"/>
      <c r="Q11" s="196"/>
      <c r="R11" s="198"/>
    </row>
    <row r="12" spans="1:18" ht="15.75" thickBot="1" x14ac:dyDescent="0.3">
      <c r="A12" s="206"/>
      <c r="B12" s="196"/>
      <c r="C12" s="196"/>
      <c r="D12" s="196"/>
      <c r="E12" s="196"/>
      <c r="F12" s="196"/>
      <c r="G12" s="196"/>
      <c r="H12" s="196" t="s">
        <v>221</v>
      </c>
      <c r="I12" s="196"/>
      <c r="J12" s="196"/>
      <c r="K12" s="196"/>
      <c r="L12" s="196"/>
      <c r="M12" s="196"/>
      <c r="N12" s="196"/>
      <c r="O12" s="196"/>
      <c r="P12" s="196"/>
      <c r="Q12" s="196"/>
      <c r="R12" s="198"/>
    </row>
    <row r="13" spans="1:18" ht="15.75" thickBot="1" x14ac:dyDescent="0.3">
      <c r="A13" s="1" t="s">
        <v>202</v>
      </c>
      <c r="B13" s="1" t="s">
        <v>12</v>
      </c>
      <c r="C13" s="1" t="s">
        <v>14</v>
      </c>
      <c r="D13" s="1" t="s">
        <v>15</v>
      </c>
      <c r="E13" s="196"/>
      <c r="F13" s="196"/>
      <c r="G13" s="196"/>
      <c r="H13" s="196" t="s">
        <v>222</v>
      </c>
      <c r="I13" s="196"/>
      <c r="J13" s="196"/>
      <c r="K13" s="196"/>
      <c r="L13" s="196"/>
      <c r="M13" s="196"/>
      <c r="N13" s="196"/>
      <c r="O13" s="196"/>
      <c r="P13" s="196"/>
      <c r="Q13" s="196"/>
      <c r="R13" s="198"/>
    </row>
    <row r="14" spans="1:18" x14ac:dyDescent="0.25">
      <c r="A14" s="193">
        <v>111</v>
      </c>
      <c r="B14" s="207" t="s">
        <v>88</v>
      </c>
      <c r="C14" s="193" t="s">
        <v>33</v>
      </c>
      <c r="D14" s="195">
        <v>25000</v>
      </c>
      <c r="E14" s="196"/>
      <c r="F14" s="196"/>
      <c r="G14" s="196"/>
      <c r="H14" s="196"/>
      <c r="I14" s="196"/>
      <c r="J14" s="196"/>
      <c r="K14" s="196"/>
      <c r="L14" s="196"/>
      <c r="M14" s="196"/>
      <c r="N14" s="196"/>
      <c r="O14" s="196"/>
      <c r="P14" s="196"/>
      <c r="Q14" s="196"/>
      <c r="R14" s="198"/>
    </row>
    <row r="15" spans="1:18" x14ac:dyDescent="0.25">
      <c r="A15" s="199">
        <v>112</v>
      </c>
      <c r="B15" s="208" t="s">
        <v>92</v>
      </c>
      <c r="C15" s="199" t="s">
        <v>38</v>
      </c>
      <c r="D15" s="201">
        <v>30000</v>
      </c>
      <c r="E15" s="196"/>
      <c r="F15" s="196"/>
      <c r="G15" s="196"/>
      <c r="H15" s="196" t="str">
        <f>INDEX(I1:O1,5)</f>
        <v>VIPUL</v>
      </c>
      <c r="I15" s="196"/>
      <c r="J15" s="196"/>
      <c r="K15" s="196"/>
      <c r="L15" s="196"/>
      <c r="M15" s="196"/>
      <c r="N15" s="196"/>
      <c r="O15" s="196"/>
      <c r="P15" s="196"/>
      <c r="Q15" s="196"/>
      <c r="R15" s="198"/>
    </row>
    <row r="16" spans="1:18" x14ac:dyDescent="0.25">
      <c r="A16" s="193">
        <v>113</v>
      </c>
      <c r="B16" s="207" t="s">
        <v>22</v>
      </c>
      <c r="C16" s="193" t="s">
        <v>95</v>
      </c>
      <c r="D16" s="195">
        <v>35000</v>
      </c>
      <c r="E16" s="196"/>
      <c r="F16" s="196"/>
      <c r="G16" s="196"/>
      <c r="H16" s="196"/>
      <c r="I16" s="196"/>
      <c r="J16" s="196"/>
      <c r="K16" s="196"/>
      <c r="L16" s="196"/>
      <c r="M16" s="196"/>
      <c r="N16" s="196"/>
      <c r="O16" s="196"/>
      <c r="P16" s="196"/>
      <c r="Q16" s="196"/>
      <c r="R16" s="198"/>
    </row>
    <row r="17" spans="1:18" x14ac:dyDescent="0.25">
      <c r="A17" s="199">
        <v>114</v>
      </c>
      <c r="B17" s="208" t="s">
        <v>28</v>
      </c>
      <c r="C17" s="199" t="s">
        <v>18</v>
      </c>
      <c r="D17" s="201">
        <v>40000</v>
      </c>
      <c r="E17" s="196"/>
      <c r="F17" s="196"/>
      <c r="G17" s="196"/>
      <c r="H17" s="196">
        <f>HLOOKUP(H15,H1:O2,2,0)</f>
        <v>25</v>
      </c>
      <c r="I17" s="196"/>
      <c r="J17" s="196"/>
      <c r="K17" s="196"/>
      <c r="L17" s="196"/>
      <c r="M17" s="196"/>
      <c r="N17" s="196"/>
      <c r="O17" s="196"/>
      <c r="P17" s="196"/>
      <c r="Q17" s="196"/>
      <c r="R17" s="198"/>
    </row>
    <row r="18" spans="1:18" x14ac:dyDescent="0.25">
      <c r="A18" s="193">
        <v>115</v>
      </c>
      <c r="B18" s="207" t="s">
        <v>223</v>
      </c>
      <c r="C18" s="193" t="s">
        <v>99</v>
      </c>
      <c r="D18" s="195">
        <v>45000</v>
      </c>
      <c r="E18" s="196"/>
      <c r="F18" s="196"/>
      <c r="G18" s="196"/>
      <c r="H18" s="196"/>
      <c r="I18" s="196"/>
      <c r="J18" s="196"/>
      <c r="K18" s="196"/>
      <c r="L18" s="196"/>
      <c r="M18" s="196"/>
      <c r="N18" s="196"/>
      <c r="O18" s="196"/>
      <c r="P18" s="196"/>
      <c r="Q18" s="196"/>
      <c r="R18" s="198"/>
    </row>
    <row r="19" spans="1:18" x14ac:dyDescent="0.25">
      <c r="A19" s="199">
        <v>116</v>
      </c>
      <c r="B19" s="208" t="s">
        <v>25</v>
      </c>
      <c r="C19" s="199" t="s">
        <v>211</v>
      </c>
      <c r="D19" s="201">
        <v>50000</v>
      </c>
      <c r="E19" s="196"/>
      <c r="F19" s="196"/>
      <c r="G19" s="196"/>
      <c r="H19" s="196"/>
      <c r="I19" s="196"/>
      <c r="J19" s="196"/>
      <c r="K19" s="196"/>
      <c r="L19" s="196"/>
      <c r="M19" s="196"/>
      <c r="N19" s="196"/>
      <c r="O19" s="196"/>
      <c r="P19" s="196"/>
      <c r="Q19" s="196"/>
      <c r="R19" s="198"/>
    </row>
    <row r="20" spans="1:18" x14ac:dyDescent="0.25">
      <c r="A20" s="193">
        <v>117</v>
      </c>
      <c r="B20" s="207" t="s">
        <v>134</v>
      </c>
      <c r="C20" s="193" t="s">
        <v>18</v>
      </c>
      <c r="D20" s="195">
        <v>55000</v>
      </c>
      <c r="E20" s="196"/>
      <c r="F20" s="196"/>
      <c r="G20" s="196"/>
      <c r="H20" s="196"/>
      <c r="I20" s="196"/>
      <c r="J20" s="196"/>
      <c r="K20" s="196"/>
      <c r="L20" s="196"/>
      <c r="M20" s="196"/>
      <c r="N20" s="196"/>
      <c r="O20" s="196"/>
      <c r="P20" s="196"/>
      <c r="Q20" s="196"/>
      <c r="R20" s="198"/>
    </row>
    <row r="21" spans="1:18" x14ac:dyDescent="0.25">
      <c r="A21" s="199">
        <v>118</v>
      </c>
      <c r="B21" s="208" t="s">
        <v>137</v>
      </c>
      <c r="C21" s="199" t="s">
        <v>99</v>
      </c>
      <c r="D21" s="201">
        <v>60000</v>
      </c>
      <c r="E21" s="196"/>
      <c r="F21" s="196"/>
      <c r="G21" s="196"/>
      <c r="H21" s="196"/>
      <c r="I21" s="196"/>
      <c r="J21" s="196"/>
      <c r="K21" s="196"/>
      <c r="L21" s="196"/>
      <c r="M21" s="196"/>
      <c r="N21" s="196"/>
      <c r="O21" s="196"/>
      <c r="P21" s="196"/>
      <c r="Q21" s="196"/>
      <c r="R21" s="198"/>
    </row>
    <row r="22" spans="1:18" x14ac:dyDescent="0.25">
      <c r="A22" s="193">
        <v>119</v>
      </c>
      <c r="B22" s="207" t="s">
        <v>140</v>
      </c>
      <c r="C22" s="193" t="s">
        <v>211</v>
      </c>
      <c r="D22" s="195">
        <v>65000</v>
      </c>
      <c r="E22" s="196"/>
      <c r="F22" s="196"/>
      <c r="G22" s="196"/>
      <c r="H22" s="196"/>
      <c r="I22" s="196"/>
      <c r="J22" s="196"/>
      <c r="K22" s="196"/>
      <c r="L22" s="196"/>
      <c r="M22" s="196"/>
      <c r="N22" s="196"/>
      <c r="O22" s="196"/>
      <c r="P22" s="196"/>
      <c r="Q22" s="196"/>
      <c r="R22" s="198"/>
    </row>
    <row r="23" spans="1:18" ht="15.75" thickBot="1" x14ac:dyDescent="0.3">
      <c r="A23" s="203">
        <v>120</v>
      </c>
      <c r="B23" s="209" t="s">
        <v>143</v>
      </c>
      <c r="C23" s="203" t="s">
        <v>33</v>
      </c>
      <c r="D23" s="205">
        <v>70000</v>
      </c>
      <c r="E23" s="210"/>
      <c r="F23" s="210"/>
      <c r="G23" s="210"/>
      <c r="H23" s="210"/>
      <c r="I23" s="210"/>
      <c r="J23" s="210"/>
      <c r="K23" s="210"/>
      <c r="L23" s="210"/>
      <c r="M23" s="210"/>
      <c r="N23" s="210"/>
      <c r="O23" s="210"/>
      <c r="P23" s="210"/>
      <c r="Q23" s="210"/>
      <c r="R23" s="2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  VLOOKUP TRUE</vt:lpstr>
      <vt:lpstr>VLOOKUP FALSE</vt:lpstr>
      <vt:lpstr>VLOOKUP ROWS COLS</vt:lpstr>
      <vt:lpstr>VLOOKUP VALIDATION LIST</vt:lpstr>
      <vt:lpstr>VLOOKUP CHAT</vt:lpstr>
      <vt:lpstr> IFERROR AND VLOOKUP</vt:lpstr>
      <vt:lpstr>REVERSE VLOOKUP</vt:lpstr>
      <vt:lpstr>VLOOKUP QUERIE1</vt:lpstr>
      <vt:lpstr>VLOOKUP QUERIE2</vt:lpstr>
      <vt:lpstr>'VLOOKUP ROWS COLS'!list1</vt:lpstr>
      <vt:lpstr>shit1</vt:lpstr>
      <vt:lpstr>SITE1</vt:lpstr>
      <vt:lpstr>SITE10</vt:lpstr>
      <vt:lpstr>SITE11</vt:lpstr>
      <vt:lpstr>SITE12</vt:lpstr>
      <vt:lpstr>SITE2</vt:lpstr>
      <vt:lpstr>SITE3</vt:lpstr>
      <vt:lpstr>SITE4</vt:lpstr>
      <vt:lpstr>SITE5</vt:lpstr>
      <vt:lpstr>SITE6</vt:lpstr>
      <vt:lpstr>SITE7</vt:lpstr>
      <vt:lpstr>SITE8</vt:lpstr>
      <vt:lpstr>SITE9</vt:lpstr>
    </vt:vector>
  </TitlesOfParts>
  <Manager>KAMALNAINX</Manager>
  <Company>THEKAMALNAIN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VLOOPUP</dc:title>
  <dc:subject>ADV EXCEL</dc:subject>
  <dc:creator>KAMAL NAIN</dc:creator>
  <cp:keywords>#thekamalnain</cp:keywords>
  <cp:lastModifiedBy>abc xyz</cp:lastModifiedBy>
  <dcterms:created xsi:type="dcterms:W3CDTF">2024-11-07T17:20:35Z</dcterms:created>
  <dcterms:modified xsi:type="dcterms:W3CDTF">2024-11-07T17:59:28Z</dcterms:modified>
</cp:coreProperties>
</file>