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 Coursework\"/>
    </mc:Choice>
  </mc:AlternateContent>
  <bookViews>
    <workbookView xWindow="-120" yWindow="-120" windowWidth="29040" windowHeight="15840" firstSheet="6" activeTab="9"/>
  </bookViews>
  <sheets>
    <sheet name="LP Model" sheetId="2" r:id="rId1"/>
    <sheet name="LP Model Answer" sheetId="12" r:id="rId2"/>
    <sheet name="Sensitivity Report(LP Model) " sheetId="13" r:id="rId3"/>
    <sheet name="Limits LP Model" sheetId="14" r:id="rId4"/>
    <sheet name="Answer Report(3BHK=4BHK)CT" sheetId="9" r:id="rId5"/>
    <sheet name="Sensitivity Report(3BHK=4BHK)CT" sheetId="10" r:id="rId6"/>
    <sheet name="Limits Report(3BHk=4BHK)" sheetId="11" r:id="rId7"/>
    <sheet name="Answer Report (10%)" sheetId="6" r:id="rId8"/>
    <sheet name="Sensitivity Report(10%)" sheetId="7" r:id="rId9"/>
    <sheet name="Limit Report(10%)" sheetId="8" r:id="rId10"/>
  </sheets>
  <definedNames>
    <definedName name="solver_adj" localSheetId="0" hidden="1">'LP Model'!$E$3:$E$7</definedName>
    <definedName name="solver_cvg" localSheetId="0" hidden="1">0.0001</definedName>
    <definedName name="solver_drv" localSheetId="0" hidden="1">2</definedName>
    <definedName name="solver_eng" localSheetId="7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'LP Model'!$D$18</definedName>
    <definedName name="solver_lhs2" localSheetId="0" hidden="1">'LP Model'!$E$19</definedName>
    <definedName name="solver_lhs3" localSheetId="0" hidden="1">'LP Model'!$E$20</definedName>
    <definedName name="solver_lhs4" localSheetId="0" hidden="1">'LP Model'!$E$21</definedName>
    <definedName name="solver_lhs5" localSheetId="0" hidden="1">'LP Model'!$E$22</definedName>
    <definedName name="solver_lhs6" localSheetId="0" hidden="1">'LP Model'!$E$23</definedName>
    <definedName name="solver_lhs7" localSheetId="0" hidden="1">'LP Model'!$E$25</definedName>
    <definedName name="solver_lhs8" localSheetId="0" hidden="1">'LP Model'!$E$25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7" hidden="1">1</definedName>
    <definedName name="solver_neg" localSheetId="0" hidden="1">1</definedName>
    <definedName name="solver_nod" localSheetId="0" hidden="1">2147483647</definedName>
    <definedName name="solver_num" localSheetId="7" hidden="1">0</definedName>
    <definedName name="solver_num" localSheetId="0" hidden="1">6</definedName>
    <definedName name="solver_nwt" localSheetId="0" hidden="1">1</definedName>
    <definedName name="solver_opt" localSheetId="7" hidden="1">'Answer Report (10%)'!$I$22</definedName>
    <definedName name="solver_opt" localSheetId="0" hidden="1">'LP Model'!$E$30</definedName>
    <definedName name="solver_pre" localSheetId="0" hidden="1">0.001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'LP Model'!$G$18</definedName>
    <definedName name="solver_rhs2" localSheetId="0" hidden="1">'LP Model'!$G$19</definedName>
    <definedName name="solver_rhs3" localSheetId="0" hidden="1">'LP Model'!$G$20</definedName>
    <definedName name="solver_rhs4" localSheetId="0" hidden="1">'LP Model'!$G$21</definedName>
    <definedName name="solver_rhs5" localSheetId="0" hidden="1">'LP Model'!$G$22</definedName>
    <definedName name="solver_rhs6" localSheetId="0" hidden="1">'LP Model'!$G$23</definedName>
    <definedName name="solver_rhs7" localSheetId="0" hidden="1">'LP Model'!$G$25</definedName>
    <definedName name="solver_rhs8" localSheetId="0" hidden="1">'LP Model'!$G$25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9" hidden="1">2</definedName>
    <definedName name="solver_sho" localSheetId="3" hidden="1">2</definedName>
    <definedName name="solver_sho" localSheetId="6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7" hidden="1">1</definedName>
    <definedName name="solver_typ" localSheetId="0" hidden="1">1</definedName>
    <definedName name="solver_val" localSheetId="7" hidden="1">0</definedName>
    <definedName name="solver_val" localSheetId="0" hidden="1">0</definedName>
    <definedName name="solver_ver" localSheetId="7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E23" i="2"/>
  <c r="G22" i="2"/>
  <c r="E22" i="2"/>
  <c r="E21" i="2"/>
  <c r="E20" i="2"/>
  <c r="E19" i="2"/>
  <c r="G18" i="2"/>
  <c r="E18" i="2"/>
  <c r="E9" i="2"/>
  <c r="G21" i="2" l="1"/>
  <c r="G19" i="2"/>
  <c r="G20" i="2"/>
</calcChain>
</file>

<file path=xl/comments1.xml><?xml version="1.0" encoding="utf-8"?>
<comments xmlns="http://schemas.openxmlformats.org/spreadsheetml/2006/main">
  <authors>
    <author>ac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Kamaljeet Kaur Sidhu:</t>
        </r>
        <r>
          <rPr>
            <sz val="9"/>
            <color indexed="81"/>
            <rFont val="Tahoma"/>
            <family val="2"/>
          </rPr>
          <t xml:space="preserve">
Units to be demolished
 &lt; 250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Kamaljeet Kaur Sidhu:
</t>
        </r>
        <r>
          <rPr>
            <sz val="9"/>
            <color indexed="81"/>
            <rFont val="Tahoma"/>
            <family val="2"/>
          </rPr>
          <t>2BHK + 3BHK &lt; 45%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Kamaljeet Kaur Sidhu:
</t>
        </r>
        <r>
          <rPr>
            <sz val="9"/>
            <color indexed="81"/>
            <rFont val="Tahoma"/>
            <family val="2"/>
          </rPr>
          <t>2BHK &gt;5%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Kamaljeet Kaur Sidhu:
</t>
        </r>
        <r>
          <rPr>
            <sz val="9"/>
            <color indexed="81"/>
            <rFont val="Tahoma"/>
            <family val="2"/>
          </rPr>
          <t>4BHK &gt;10%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Kamaljeet Kaur Sidhu:
Construction Size &lt;=(Unit demolished * free area after demolishing unit)*0.9 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 xml:space="preserve">Kamaljeet Kaur Sidhu:
</t>
        </r>
        <r>
          <rPr>
            <sz val="9"/>
            <color indexed="81"/>
            <rFont val="Tahoma"/>
            <family val="2"/>
          </rPr>
          <t>Construction Cost &lt;= 12 Million</t>
        </r>
      </text>
    </comment>
  </commentList>
</comments>
</file>

<file path=xl/sharedStrings.xml><?xml version="1.0" encoding="utf-8"?>
<sst xmlns="http://schemas.openxmlformats.org/spreadsheetml/2006/main" count="456" uniqueCount="96">
  <si>
    <t>&lt;=</t>
  </si>
  <si>
    <t>&gt;=</t>
  </si>
  <si>
    <t>GOAL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</si>
  <si>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</si>
  <si>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</si>
  <si>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</si>
  <si>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</si>
  <si>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</si>
  <si>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6 Subproblems: 0</t>
  </si>
  <si>
    <t>Solver Options</t>
  </si>
  <si>
    <t>Max Time Unlimited,  Iterations Unlimited, Precision 0.001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</si>
  <si>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</si>
  <si>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</si>
  <si>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</si>
  <si>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</si>
  <si>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</si>
  <si>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</si>
  <si>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</si>
  <si>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</si>
  <si>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</si>
  <si>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</si>
  <si>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</si>
  <si>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</si>
  <si>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</si>
  <si>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</si>
  <si>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Contin</t>
  </si>
  <si>
    <t>$E$4</t>
  </si>
  <si>
    <t>$E$5</t>
  </si>
  <si>
    <t>$E$6</t>
  </si>
  <si>
    <t>$E$7</t>
  </si>
  <si>
    <t>Not Binding</t>
  </si>
  <si>
    <t>$E$23</t>
  </si>
  <si>
    <t>$E$23&lt;=$G$23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</si>
  <si>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</si>
  <si>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</si>
  <si>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</si>
  <si>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</si>
  <si>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</si>
  <si>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</si>
  <si>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</si>
  <si>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</si>
  <si>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</si>
  <si>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</si>
  <si>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</si>
  <si>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</si>
  <si>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</si>
  <si>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</si>
  <si>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</si>
  <si>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</si>
  <si>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</si>
  <si>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</si>
  <si>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</si>
  <si>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</si>
  <si>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</si>
  <si>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Number of 1BHK</t>
  </si>
  <si>
    <t>Number of 2BHK</t>
  </si>
  <si>
    <t>Number of 3BHK</t>
  </si>
  <si>
    <t>Number of 4BHK</t>
  </si>
  <si>
    <t>Demolition Cost/Unit</t>
  </si>
  <si>
    <t>Free area(acre)/Demolish Unit</t>
  </si>
  <si>
    <t xml:space="preserve">Lot size for 1BHK </t>
  </si>
  <si>
    <t>Lot size for 2BHK</t>
  </si>
  <si>
    <t>Lot size for 3BHK</t>
  </si>
  <si>
    <t>Lot size for 4BHK</t>
  </si>
  <si>
    <t>Total Units to be constructed</t>
  </si>
  <si>
    <t xml:space="preserve">1BHK Construction Cost </t>
  </si>
  <si>
    <t xml:space="preserve">2BHK Construction Cost </t>
  </si>
  <si>
    <t xml:space="preserve">3BHK Construction Cost </t>
  </si>
  <si>
    <t xml:space="preserve">4BHK Construction Cost </t>
  </si>
  <si>
    <t xml:space="preserve">Council Tax for 1BHK </t>
  </si>
  <si>
    <t>Council Tax for 2BHK</t>
  </si>
  <si>
    <t>Council Tax for 3BHK</t>
  </si>
  <si>
    <t>Council Tax for 4BHK</t>
  </si>
  <si>
    <t>Contraints</t>
  </si>
  <si>
    <t>Maximum Council Tax</t>
  </si>
  <si>
    <t>Maximizing Council Tax and Catford area Development Model</t>
  </si>
  <si>
    <t xml:space="preserve">Unit Demolished </t>
  </si>
  <si>
    <t>Worksheet: [Construction and Tax Model.xlsx]LP Model</t>
  </si>
  <si>
    <t>Report Created: 22/05/2023 03:29:04</t>
  </si>
  <si>
    <t>Solution Time: 0.047 Seconds.</t>
  </si>
  <si>
    <t>$E$30</t>
  </si>
  <si>
    <t>$D$18</t>
  </si>
  <si>
    <t>$D$18&lt;=$G$18</t>
  </si>
  <si>
    <t>$E$19</t>
  </si>
  <si>
    <t>$E$19&lt;=$G$19</t>
  </si>
  <si>
    <t>$E$20</t>
  </si>
  <si>
    <t>$E$20&gt;=$G$20</t>
  </si>
  <si>
    <t>$E$21</t>
  </si>
  <si>
    <t>$E$21&gt;=$G$21</t>
  </si>
  <si>
    <t>$E$22</t>
  </si>
  <si>
    <t>$E$22&lt;=$G$22</t>
  </si>
  <si>
    <t>Report Created: 22/05/2023 03:29:05</t>
  </si>
  <si>
    <t>Report Created: 22/05/2023 03:34:43</t>
  </si>
  <si>
    <t>Report Created: 22/05/2023 03:34:44</t>
  </si>
  <si>
    <t>Report Created: 22/05/2023 06:54:33</t>
  </si>
  <si>
    <t>Report Created: 22/05/2023 06:54:34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</si>
</sst>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1" fontId="0" fillId="0" borderId="5" xfId="0" applyNumberFormat="1" applyFill="1" applyBorder="1" applyAlignment="1"/>
    <xf numFmtId="1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H30"/>
  <sheetViews>
    <sheetView showGridLines="0" zoomScaleNormal="100" workbookViewId="0">
      <selection activeCell="J11" sqref="J11"/>
    </sheetView>
  </sheetViews>
  <sheetFormatPr defaultRowHeight="15" x14ac:dyDescent="0.25"/>
  <cols>
    <col min="4" max="4" width="28.140625" bestFit="1" customWidth="1"/>
    <col min="5" max="5" width="17" customWidth="1"/>
    <col min="7" max="7" width="29.85546875" bestFit="1" customWidth="1"/>
    <col min="8" max="8" width="18.28515625" customWidth="1"/>
  </cols>
  <sheetData>
    <row r="1" spans="4:8" x14ac:dyDescent="0.25">
      <c r="D1" s="15" t="s">
        <v>75</v>
      </c>
      <c r="E1" s="15"/>
      <c r="F1" s="15"/>
      <c r="G1" s="15"/>
      <c r="H1" s="15"/>
    </row>
    <row r="3" spans="4:8" x14ac:dyDescent="0.25">
      <c r="D3" s="3" t="s">
        <v>76</v>
      </c>
      <c r="E3" s="1">
        <v>139.39056408624396</v>
      </c>
      <c r="G3" t="s">
        <v>58</v>
      </c>
      <c r="H3">
        <v>2500</v>
      </c>
    </row>
    <row r="4" spans="4:8" x14ac:dyDescent="0.25">
      <c r="D4" s="3" t="s">
        <v>54</v>
      </c>
      <c r="E4" s="1">
        <v>175.28840798790679</v>
      </c>
      <c r="G4" t="s">
        <v>59</v>
      </c>
      <c r="H4">
        <v>0.3</v>
      </c>
    </row>
    <row r="5" spans="4:8" x14ac:dyDescent="0.25">
      <c r="D5" s="3" t="s">
        <v>55</v>
      </c>
      <c r="E5" s="1">
        <v>10.311082822818083</v>
      </c>
    </row>
    <row r="6" spans="4:8" x14ac:dyDescent="0.25">
      <c r="D6" s="3" t="s">
        <v>56</v>
      </c>
      <c r="E6" s="1">
        <v>0</v>
      </c>
      <c r="G6" t="s">
        <v>60</v>
      </c>
      <c r="H6">
        <v>0.15</v>
      </c>
    </row>
    <row r="7" spans="4:8" x14ac:dyDescent="0.25">
      <c r="D7" s="3" t="s">
        <v>57</v>
      </c>
      <c r="E7" s="1">
        <v>20.622165645636088</v>
      </c>
      <c r="G7" t="s">
        <v>61</v>
      </c>
      <c r="H7">
        <v>0.3</v>
      </c>
    </row>
    <row r="8" spans="4:8" x14ac:dyDescent="0.25">
      <c r="G8" t="s">
        <v>62</v>
      </c>
      <c r="H8">
        <v>0.35</v>
      </c>
    </row>
    <row r="9" spans="4:8" x14ac:dyDescent="0.25">
      <c r="D9" s="2" t="s">
        <v>64</v>
      </c>
      <c r="E9" s="1">
        <f>E4+E5+E6+E7</f>
        <v>206.22165645636096</v>
      </c>
      <c r="G9" t="s">
        <v>63</v>
      </c>
      <c r="H9">
        <v>0.4</v>
      </c>
    </row>
    <row r="12" spans="4:8" x14ac:dyDescent="0.25">
      <c r="D12" t="s">
        <v>65</v>
      </c>
      <c r="E12">
        <v>45000</v>
      </c>
      <c r="G12" t="s">
        <v>69</v>
      </c>
      <c r="H12" s="5">
        <v>1292.6300000000001</v>
      </c>
    </row>
    <row r="13" spans="4:8" x14ac:dyDescent="0.25">
      <c r="D13" t="s">
        <v>66</v>
      </c>
      <c r="E13">
        <v>65000</v>
      </c>
      <c r="G13" t="s">
        <v>70</v>
      </c>
      <c r="H13" s="5">
        <v>1508.87</v>
      </c>
    </row>
    <row r="14" spans="4:8" x14ac:dyDescent="0.25">
      <c r="D14" t="s">
        <v>67</v>
      </c>
      <c r="E14">
        <v>120000</v>
      </c>
      <c r="G14" t="s">
        <v>71</v>
      </c>
      <c r="H14" s="5">
        <v>1723.51</v>
      </c>
    </row>
    <row r="15" spans="4:8" x14ac:dyDescent="0.25">
      <c r="D15" t="s">
        <v>68</v>
      </c>
      <c r="E15">
        <v>150000</v>
      </c>
      <c r="G15" t="s">
        <v>72</v>
      </c>
      <c r="H15" s="5">
        <v>1938.95</v>
      </c>
    </row>
    <row r="17" spans="4:7" x14ac:dyDescent="0.25">
      <c r="D17" t="s">
        <v>73</v>
      </c>
    </row>
    <row r="18" spans="4:7" x14ac:dyDescent="0.25">
      <c r="D18">
        <v>1</v>
      </c>
      <c r="E18" s="1">
        <f>E3</f>
        <v>139.39056408624396</v>
      </c>
      <c r="F18" t="s">
        <v>0</v>
      </c>
      <c r="G18">
        <f>250</f>
        <v>250</v>
      </c>
    </row>
    <row r="19" spans="4:7" x14ac:dyDescent="0.25">
      <c r="D19">
        <v>2</v>
      </c>
      <c r="E19" s="1">
        <f>E6+E5</f>
        <v>10.311082822818083</v>
      </c>
      <c r="F19" t="s">
        <v>0</v>
      </c>
      <c r="G19">
        <f>E9*0.45</f>
        <v>92.79974540536243</v>
      </c>
    </row>
    <row r="20" spans="4:7" x14ac:dyDescent="0.25">
      <c r="D20">
        <v>3</v>
      </c>
      <c r="E20" s="1">
        <f>E5</f>
        <v>10.311082822818083</v>
      </c>
      <c r="F20" t="s">
        <v>1</v>
      </c>
      <c r="G20" s="1">
        <f>E9*0.05</f>
        <v>10.311082822818049</v>
      </c>
    </row>
    <row r="21" spans="4:7" x14ac:dyDescent="0.25">
      <c r="D21">
        <v>4</v>
      </c>
      <c r="E21" s="1">
        <f>E7</f>
        <v>20.622165645636088</v>
      </c>
      <c r="F21" t="s">
        <v>1</v>
      </c>
      <c r="G21">
        <f>E9*0.1</f>
        <v>20.622165645636098</v>
      </c>
    </row>
    <row r="22" spans="4:7" x14ac:dyDescent="0.25">
      <c r="D22">
        <v>5</v>
      </c>
      <c r="E22">
        <f>(E4*H6)+(E5*H7)+(E6*H8)+(E7*H9)</f>
        <v>37.635452303285881</v>
      </c>
      <c r="F22" t="s">
        <v>0</v>
      </c>
      <c r="G22">
        <f>(E3*H4)*0.9</f>
        <v>37.635452303285867</v>
      </c>
    </row>
    <row r="23" spans="4:7" x14ac:dyDescent="0.25">
      <c r="D23">
        <v>6</v>
      </c>
      <c r="E23">
        <f>(E3*H3)+(E4*E12)+(E5*E13)+(E6*E14)+(E7*E15)</f>
        <v>12000000.000000004</v>
      </c>
      <c r="F23" t="s">
        <v>0</v>
      </c>
      <c r="G23">
        <v>12000000</v>
      </c>
    </row>
    <row r="24" spans="4:7" x14ac:dyDescent="0.25">
      <c r="E24" s="1"/>
    </row>
    <row r="25" spans="4:7" x14ac:dyDescent="0.25">
      <c r="E25" s="1"/>
    </row>
    <row r="29" spans="4:7" x14ac:dyDescent="0.25">
      <c r="D29" t="s">
        <v>2</v>
      </c>
    </row>
    <row r="30" spans="4:7" x14ac:dyDescent="0.25">
      <c r="D30" s="4" t="s">
        <v>74</v>
      </c>
      <c r="E30" s="5">
        <f>(E4*H12)+(H13*E5)+(H14*E6)+(E7*H15)</f>
        <v>282126.4864348796</v>
      </c>
    </row>
  </sheetData>
  <mergeCells count="1">
    <mergeCell ref="D1:H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workbookViewId="0">
      <selection activeCell="M19" sqref="M19"/>
    </sheetView>
  </sheetViews>
  <sheetFormatPr defaultRowHeight="15" x14ac:dyDescent="0.25"/>
  <cols>
    <col min="1" max="1" width="2.28515625" customWidth="1"/>
    <col min="2" max="2" width="6" bestFit="1" customWidth="1"/>
    <col min="3" max="3" width="20.5703125" bestFit="1" customWidth="1"/>
    <col min="4" max="4" width="12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48</v>
      </c>
    </row>
    <row r="2" spans="1:10" x14ac:dyDescent="0.25">
      <c r="A2" s="2" t="s">
        <v>77</v>
      </c>
    </row>
    <row r="3" spans="1:10" x14ac:dyDescent="0.25">
      <c r="A3" s="2" t="s">
        <v>91</v>
      </c>
    </row>
    <row r="5" spans="1:10" ht="15.75" thickBot="1" x14ac:dyDescent="0.3"/>
    <row r="6" spans="1:10" x14ac:dyDescent="0.25">
      <c r="B6" s="13"/>
      <c r="C6" s="13" t="s">
        <v>39</v>
      </c>
      <c r="D6" s="13"/>
    </row>
    <row r="7" spans="1:10" ht="15.75" thickBot="1" x14ac:dyDescent="0.3">
      <c r="B7" s="14" t="s">
        <v>13</v>
      </c>
      <c r="C7" s="14" t="s">
        <v>14</v>
      </c>
      <c r="D7" s="14" t="s">
        <v>36</v>
      </c>
    </row>
    <row r="8" spans="1:10" ht="15.75" thickBot="1" x14ac:dyDescent="0.3">
      <c r="B8" s="6" t="s">
        <v>80</v>
      </c>
      <c r="C8" s="6" t="s">
        <v>74</v>
      </c>
      <c r="D8" s="9">
        <v>310339.13507836754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39</v>
      </c>
      <c r="I11" s="13" t="s">
        <v>53</v>
      </c>
      <c r="J11" s="13" t="s">
        <v>39</v>
      </c>
    </row>
    <row r="12" spans="1:10" ht="15.75" thickBot="1" x14ac:dyDescent="0.3">
      <c r="B12" s="14" t="s">
        <v>13</v>
      </c>
      <c r="C12" s="14" t="s">
        <v>14</v>
      </c>
      <c r="D12" s="14" t="s">
        <v>36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8" t="s">
        <v>24</v>
      </c>
      <c r="C13" s="8" t="s">
        <v>76</v>
      </c>
      <c r="D13" s="10">
        <v>139.39056408624396</v>
      </c>
      <c r="F13" s="10">
        <v>139.39056408624239</v>
      </c>
      <c r="G13" s="10">
        <v>310339.13507836754</v>
      </c>
      <c r="I13" s="10">
        <v>139.39056408624276</v>
      </c>
      <c r="J13" s="10">
        <v>310339.13507836754</v>
      </c>
    </row>
    <row r="14" spans="1:10" x14ac:dyDescent="0.25">
      <c r="B14" s="8" t="s">
        <v>26</v>
      </c>
      <c r="C14" s="8" t="s">
        <v>54</v>
      </c>
      <c r="D14" s="10">
        <v>175.28840798790679</v>
      </c>
      <c r="F14" s="10">
        <v>0</v>
      </c>
      <c r="G14" s="10">
        <v>61097.77477921878</v>
      </c>
      <c r="I14" s="10">
        <v>175.28840798790424</v>
      </c>
      <c r="J14" s="10">
        <v>310339.13507836394</v>
      </c>
    </row>
    <row r="15" spans="1:10" x14ac:dyDescent="0.25">
      <c r="B15" s="8" t="s">
        <v>27</v>
      </c>
      <c r="C15" s="8" t="s">
        <v>55</v>
      </c>
      <c r="D15" s="10">
        <v>10.311082822818083</v>
      </c>
      <c r="F15" s="10">
        <v>10.311082822818054</v>
      </c>
      <c r="G15" s="10">
        <v>310339.13507836749</v>
      </c>
      <c r="I15" s="10">
        <v>10.311082822817848</v>
      </c>
      <c r="J15" s="10">
        <v>310339.1350783672</v>
      </c>
    </row>
    <row r="16" spans="1:10" x14ac:dyDescent="0.25">
      <c r="B16" s="8" t="s">
        <v>28</v>
      </c>
      <c r="C16" s="8" t="s">
        <v>56</v>
      </c>
      <c r="D16" s="10">
        <v>0</v>
      </c>
      <c r="F16" s="10">
        <v>0</v>
      </c>
      <c r="G16" s="10">
        <v>310339.13507836754</v>
      </c>
      <c r="I16" s="10">
        <v>-3.1044085820515952E-14</v>
      </c>
      <c r="J16" s="10">
        <v>310339.13507836749</v>
      </c>
    </row>
    <row r="17" spans="2:10" ht="15.75" thickBot="1" x14ac:dyDescent="0.3">
      <c r="B17" s="6" t="s">
        <v>29</v>
      </c>
      <c r="C17" s="6" t="s">
        <v>57</v>
      </c>
      <c r="D17" s="11">
        <v>20.622165645636088</v>
      </c>
      <c r="F17" s="11">
        <v>20.622165645636059</v>
      </c>
      <c r="G17" s="11">
        <v>310339.13507836749</v>
      </c>
      <c r="I17" s="11">
        <v>20.622165645636059</v>
      </c>
      <c r="J17" s="11">
        <v>310339.13507836749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4" workbookViewId="0">
      <selection activeCell="K28" sqref="K28"/>
    </sheetView>
  </sheetViews>
  <sheetFormatPr defaultRowHeight="15" x14ac:dyDescent="0.25"/>
  <cols>
    <col min="1" max="1" width="2.28515625" customWidth="1"/>
    <col min="2" max="2" width="6.28515625" customWidth="1"/>
    <col min="3" max="3" width="20.5703125" bestFit="1" customWidth="1"/>
    <col min="4" max="5" width="13.7109375" bestFit="1" customWidth="1"/>
    <col min="6" max="6" width="11.42578125" customWidth="1"/>
    <col min="7" max="7" width="12" bestFit="1" customWidth="1"/>
  </cols>
  <sheetData>
    <row r="1" spans="1:5" x14ac:dyDescent="0.25">
      <c r="A1" s="2" t="s">
        <v>3</v>
      </c>
    </row>
    <row r="2" spans="1:5" x14ac:dyDescent="0.25">
      <c r="A2" s="2" t="s">
        <v>77</v>
      </c>
    </row>
    <row r="3" spans="1:5" x14ac:dyDescent="0.25">
      <c r="A3" s="2" t="s">
        <v>94</v>
      </c>
    </row>
    <row r="4" spans="1:5" x14ac:dyDescent="0.25">
      <c r="A4" s="2" t="s">
        <v>4</v>
      </c>
    </row>
    <row r="5" spans="1:5" x14ac:dyDescent="0.25">
      <c r="A5" s="2" t="s">
        <v>5</v>
      </c>
    </row>
    <row r="6" spans="1:5" x14ac:dyDescent="0.25">
      <c r="A6" s="2"/>
      <c r="B6" t="s">
        <v>6</v>
      </c>
    </row>
    <row r="7" spans="1:5" x14ac:dyDescent="0.25">
      <c r="A7" s="2"/>
      <c r="B7" t="s">
        <v>7</v>
      </c>
    </row>
    <row r="8" spans="1:5" x14ac:dyDescent="0.25">
      <c r="A8" s="2"/>
      <c r="B8" t="s">
        <v>8</v>
      </c>
    </row>
    <row r="9" spans="1:5" x14ac:dyDescent="0.25">
      <c r="A9" s="2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16" t="s">
        <v>13</v>
      </c>
      <c r="C15" s="16" t="s">
        <v>14</v>
      </c>
      <c r="D15" s="16" t="s">
        <v>15</v>
      </c>
      <c r="E15" s="16" t="s">
        <v>16</v>
      </c>
    </row>
    <row r="16" spans="1:5" ht="15.75" thickBot="1" x14ac:dyDescent="0.3">
      <c r="B16" s="6" t="s">
        <v>80</v>
      </c>
      <c r="C16" s="6" t="s">
        <v>74</v>
      </c>
      <c r="D16" s="9">
        <v>282126.4864348796</v>
      </c>
      <c r="E16" s="9">
        <v>282126.4864348796</v>
      </c>
    </row>
    <row r="19" spans="1:7" ht="15.75" thickBot="1" x14ac:dyDescent="0.3">
      <c r="A19" t="s">
        <v>17</v>
      </c>
    </row>
    <row r="20" spans="1:7" ht="15.75" thickBot="1" x14ac:dyDescent="0.3">
      <c r="B20" s="16" t="s">
        <v>13</v>
      </c>
      <c r="C20" s="16" t="s">
        <v>14</v>
      </c>
      <c r="D20" s="16" t="s">
        <v>15</v>
      </c>
      <c r="E20" s="16" t="s">
        <v>16</v>
      </c>
      <c r="F20" s="16" t="s">
        <v>18</v>
      </c>
    </row>
    <row r="21" spans="1:7" x14ac:dyDescent="0.25">
      <c r="B21" s="8" t="s">
        <v>24</v>
      </c>
      <c r="C21" s="8" t="s">
        <v>76</v>
      </c>
      <c r="D21" s="10">
        <v>139.39056408624396</v>
      </c>
      <c r="E21" s="10">
        <v>139.39056408624396</v>
      </c>
      <c r="F21" s="8" t="s">
        <v>25</v>
      </c>
    </row>
    <row r="22" spans="1:7" x14ac:dyDescent="0.25">
      <c r="B22" s="8" t="s">
        <v>26</v>
      </c>
      <c r="C22" s="8" t="s">
        <v>54</v>
      </c>
      <c r="D22" s="10">
        <v>175.28840798790679</v>
      </c>
      <c r="E22" s="10">
        <v>175.28840798790679</v>
      </c>
      <c r="F22" s="8" t="s">
        <v>25</v>
      </c>
    </row>
    <row r="23" spans="1:7" x14ac:dyDescent="0.25">
      <c r="B23" s="8" t="s">
        <v>27</v>
      </c>
      <c r="C23" s="8" t="s">
        <v>55</v>
      </c>
      <c r="D23" s="10">
        <v>10.311082822818083</v>
      </c>
      <c r="E23" s="10">
        <v>10.311082822818083</v>
      </c>
      <c r="F23" s="8" t="s">
        <v>25</v>
      </c>
    </row>
    <row r="24" spans="1:7" x14ac:dyDescent="0.25">
      <c r="B24" s="8" t="s">
        <v>28</v>
      </c>
      <c r="C24" s="8" t="s">
        <v>56</v>
      </c>
      <c r="D24" s="10">
        <v>0</v>
      </c>
      <c r="E24" s="10">
        <v>0</v>
      </c>
      <c r="F24" s="8" t="s">
        <v>25</v>
      </c>
    </row>
    <row r="25" spans="1:7" ht="15.75" thickBot="1" x14ac:dyDescent="0.3">
      <c r="B25" s="6" t="s">
        <v>29</v>
      </c>
      <c r="C25" s="6" t="s">
        <v>57</v>
      </c>
      <c r="D25" s="11">
        <v>20.622165645636088</v>
      </c>
      <c r="E25" s="11">
        <v>20.622165645636088</v>
      </c>
      <c r="F25" s="6" t="s">
        <v>25</v>
      </c>
    </row>
    <row r="28" spans="1:7" ht="15.75" thickBot="1" x14ac:dyDescent="0.3">
      <c r="A28" t="s">
        <v>19</v>
      </c>
    </row>
    <row r="29" spans="1:7" ht="15.75" thickBot="1" x14ac:dyDescent="0.3">
      <c r="B29" s="16" t="s">
        <v>13</v>
      </c>
      <c r="C29" s="16" t="s">
        <v>14</v>
      </c>
      <c r="D29" s="16" t="s">
        <v>20</v>
      </c>
      <c r="E29" s="16" t="s">
        <v>21</v>
      </c>
      <c r="F29" s="16" t="s">
        <v>22</v>
      </c>
      <c r="G29" s="16" t="s">
        <v>23</v>
      </c>
    </row>
    <row r="30" spans="1:7" x14ac:dyDescent="0.25">
      <c r="B30" s="8" t="s">
        <v>81</v>
      </c>
      <c r="C30" s="8" t="s">
        <v>73</v>
      </c>
      <c r="D30" s="12">
        <v>1</v>
      </c>
      <c r="E30" s="8" t="s">
        <v>82</v>
      </c>
      <c r="F30" s="8" t="s">
        <v>30</v>
      </c>
      <c r="G30" s="8">
        <v>249</v>
      </c>
    </row>
    <row r="31" spans="1:7" x14ac:dyDescent="0.25">
      <c r="B31" s="8" t="s">
        <v>83</v>
      </c>
      <c r="C31" s="8"/>
      <c r="D31" s="10">
        <v>10.311082822818083</v>
      </c>
      <c r="E31" s="8" t="s">
        <v>84</v>
      </c>
      <c r="F31" s="8" t="s">
        <v>30</v>
      </c>
      <c r="G31" s="8">
        <v>82.48866258254435</v>
      </c>
    </row>
    <row r="32" spans="1:7" x14ac:dyDescent="0.25">
      <c r="B32" s="8" t="s">
        <v>85</v>
      </c>
      <c r="C32" s="8"/>
      <c r="D32" s="10">
        <v>10.311082822818083</v>
      </c>
      <c r="E32" s="8" t="s">
        <v>86</v>
      </c>
      <c r="F32" s="8" t="s">
        <v>33</v>
      </c>
      <c r="G32" s="10">
        <v>0</v>
      </c>
    </row>
    <row r="33" spans="2:7" x14ac:dyDescent="0.25">
      <c r="B33" s="8" t="s">
        <v>87</v>
      </c>
      <c r="C33" s="8"/>
      <c r="D33" s="10">
        <v>20.622165645636088</v>
      </c>
      <c r="E33" s="8" t="s">
        <v>88</v>
      </c>
      <c r="F33" s="8" t="s">
        <v>33</v>
      </c>
      <c r="G33" s="10">
        <v>0</v>
      </c>
    </row>
    <row r="34" spans="2:7" x14ac:dyDescent="0.25">
      <c r="B34" s="8" t="s">
        <v>89</v>
      </c>
      <c r="C34" s="8"/>
      <c r="D34" s="12">
        <v>37.635452303285881</v>
      </c>
      <c r="E34" s="8" t="s">
        <v>90</v>
      </c>
      <c r="F34" s="8" t="s">
        <v>33</v>
      </c>
      <c r="G34" s="8">
        <v>0</v>
      </c>
    </row>
    <row r="35" spans="2:7" ht="15.75" thickBot="1" x14ac:dyDescent="0.3">
      <c r="B35" s="6" t="s">
        <v>31</v>
      </c>
      <c r="C35" s="6"/>
      <c r="D35" s="9">
        <v>12000000.000000004</v>
      </c>
      <c r="E35" s="6" t="s">
        <v>32</v>
      </c>
      <c r="F35" s="6" t="s">
        <v>33</v>
      </c>
      <c r="G3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6.42578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34</v>
      </c>
    </row>
    <row r="2" spans="1:8" x14ac:dyDescent="0.25">
      <c r="A2" s="2" t="s">
        <v>77</v>
      </c>
    </row>
    <row r="3" spans="1:8" x14ac:dyDescent="0.25">
      <c r="A3" s="2" t="s">
        <v>95</v>
      </c>
    </row>
    <row r="6" spans="1:8" ht="15.75" thickBot="1" x14ac:dyDescent="0.3">
      <c r="A6" t="s">
        <v>17</v>
      </c>
    </row>
    <row r="7" spans="1:8" x14ac:dyDescent="0.25">
      <c r="B7" s="17"/>
      <c r="C7" s="17"/>
      <c r="D7" s="17" t="s">
        <v>35</v>
      </c>
      <c r="E7" s="17" t="s">
        <v>37</v>
      </c>
      <c r="F7" s="17" t="s">
        <v>39</v>
      </c>
      <c r="G7" s="17" t="s">
        <v>41</v>
      </c>
      <c r="H7" s="17" t="s">
        <v>41</v>
      </c>
    </row>
    <row r="8" spans="1:8" ht="15.75" thickBot="1" x14ac:dyDescent="0.3">
      <c r="B8" s="18" t="s">
        <v>13</v>
      </c>
      <c r="C8" s="18" t="s">
        <v>14</v>
      </c>
      <c r="D8" s="18" t="s">
        <v>36</v>
      </c>
      <c r="E8" s="18" t="s">
        <v>38</v>
      </c>
      <c r="F8" s="18" t="s">
        <v>40</v>
      </c>
      <c r="G8" s="18" t="s">
        <v>42</v>
      </c>
      <c r="H8" s="18" t="s">
        <v>43</v>
      </c>
    </row>
    <row r="9" spans="1:8" x14ac:dyDescent="0.25">
      <c r="B9" s="8" t="s">
        <v>24</v>
      </c>
      <c r="C9" s="8" t="s">
        <v>76</v>
      </c>
      <c r="D9" s="8">
        <v>139.39056408624396</v>
      </c>
      <c r="E9" s="8">
        <v>0</v>
      </c>
      <c r="F9" s="8">
        <v>0</v>
      </c>
      <c r="G9" s="8">
        <v>60.534247787610752</v>
      </c>
      <c r="H9" s="8">
        <v>2023.9998904109589</v>
      </c>
    </row>
    <row r="10" spans="1:8" x14ac:dyDescent="0.25">
      <c r="B10" s="8" t="s">
        <v>26</v>
      </c>
      <c r="C10" s="8" t="s">
        <v>54</v>
      </c>
      <c r="D10" s="8">
        <v>175.28840798790679</v>
      </c>
      <c r="E10" s="8">
        <v>0</v>
      </c>
      <c r="F10" s="8">
        <v>1292.6300000000001</v>
      </c>
      <c r="G10" s="8">
        <v>1E+30</v>
      </c>
      <c r="H10" s="8">
        <v>218.39120514064012</v>
      </c>
    </row>
    <row r="11" spans="1:8" x14ac:dyDescent="0.25">
      <c r="B11" s="8" t="s">
        <v>27</v>
      </c>
      <c r="C11" s="8" t="s">
        <v>55</v>
      </c>
      <c r="D11" s="8">
        <v>10.311082822818083</v>
      </c>
      <c r="E11" s="8">
        <v>0</v>
      </c>
      <c r="F11" s="8">
        <v>1508.87</v>
      </c>
      <c r="G11" s="8">
        <v>291.9907051385963</v>
      </c>
      <c r="H11" s="8">
        <v>20352.337566868024</v>
      </c>
    </row>
    <row r="12" spans="1:8" x14ac:dyDescent="0.25">
      <c r="B12" s="8" t="s">
        <v>28</v>
      </c>
      <c r="C12" s="8" t="s">
        <v>56</v>
      </c>
      <c r="D12" s="8">
        <v>0</v>
      </c>
      <c r="E12" s="8">
        <v>-1375.9485782480701</v>
      </c>
      <c r="F12" s="8">
        <v>1723.5100000000002</v>
      </c>
      <c r="G12" s="8">
        <v>1375.9485782480701</v>
      </c>
      <c r="H12" s="8">
        <v>1E+30</v>
      </c>
    </row>
    <row r="13" spans="1:8" ht="15.75" thickBot="1" x14ac:dyDescent="0.3">
      <c r="B13" s="6" t="s">
        <v>29</v>
      </c>
      <c r="C13" s="6" t="s">
        <v>57</v>
      </c>
      <c r="D13" s="6">
        <v>20.622165645636088</v>
      </c>
      <c r="E13" s="6">
        <v>0</v>
      </c>
      <c r="F13" s="6">
        <v>1938.9499999999998</v>
      </c>
      <c r="G13" s="6">
        <v>2301.0788449907323</v>
      </c>
      <c r="H13" s="6">
        <v>7797.7950649350751</v>
      </c>
    </row>
    <row r="15" spans="1:8" ht="15.75" thickBot="1" x14ac:dyDescent="0.3">
      <c r="A15" t="s">
        <v>19</v>
      </c>
    </row>
    <row r="16" spans="1:8" x14ac:dyDescent="0.25">
      <c r="B16" s="17"/>
      <c r="C16" s="17"/>
      <c r="D16" s="17" t="s">
        <v>35</v>
      </c>
      <c r="E16" s="17" t="s">
        <v>44</v>
      </c>
      <c r="F16" s="17" t="s">
        <v>46</v>
      </c>
      <c r="G16" s="17" t="s">
        <v>41</v>
      </c>
      <c r="H16" s="17" t="s">
        <v>41</v>
      </c>
    </row>
    <row r="17" spans="2:8" ht="15.75" thickBot="1" x14ac:dyDescent="0.3">
      <c r="B17" s="18" t="s">
        <v>13</v>
      </c>
      <c r="C17" s="18" t="s">
        <v>14</v>
      </c>
      <c r="D17" s="18" t="s">
        <v>36</v>
      </c>
      <c r="E17" s="18" t="s">
        <v>45</v>
      </c>
      <c r="F17" s="18" t="s">
        <v>47</v>
      </c>
      <c r="G17" s="18" t="s">
        <v>42</v>
      </c>
      <c r="H17" s="18" t="s">
        <v>43</v>
      </c>
    </row>
    <row r="18" spans="2:8" x14ac:dyDescent="0.25">
      <c r="B18" s="8" t="s">
        <v>81</v>
      </c>
      <c r="C18" s="8" t="s">
        <v>73</v>
      </c>
      <c r="D18" s="8">
        <v>1</v>
      </c>
      <c r="E18" s="8">
        <v>0</v>
      </c>
      <c r="F18" s="8">
        <v>250</v>
      </c>
      <c r="G18" s="8">
        <v>1E+30</v>
      </c>
      <c r="H18" s="8">
        <v>249</v>
      </c>
    </row>
    <row r="19" spans="2:8" x14ac:dyDescent="0.25">
      <c r="B19" s="8" t="s">
        <v>83</v>
      </c>
      <c r="C19" s="8"/>
      <c r="D19" s="8">
        <v>10.311082822818083</v>
      </c>
      <c r="E19" s="8">
        <v>0</v>
      </c>
      <c r="F19" s="8">
        <v>0</v>
      </c>
      <c r="G19" s="8">
        <v>1E+30</v>
      </c>
      <c r="H19" s="8">
        <v>82.488662582544364</v>
      </c>
    </row>
    <row r="20" spans="2:8" x14ac:dyDescent="0.25">
      <c r="B20" s="8" t="s">
        <v>85</v>
      </c>
      <c r="C20" s="8"/>
      <c r="D20" s="8">
        <v>10.311082822818083</v>
      </c>
      <c r="E20" s="8">
        <v>-286.62433924735456</v>
      </c>
      <c r="F20" s="8">
        <v>0</v>
      </c>
      <c r="G20" s="8">
        <v>71.915100228896449</v>
      </c>
      <c r="H20" s="8">
        <v>10.504133571081256</v>
      </c>
    </row>
    <row r="21" spans="2:8" x14ac:dyDescent="0.25">
      <c r="B21" s="8" t="s">
        <v>87</v>
      </c>
      <c r="C21" s="8"/>
      <c r="D21" s="8">
        <v>20.622165645636088</v>
      </c>
      <c r="E21" s="8">
        <v>-1876.7093038427874</v>
      </c>
      <c r="F21" s="8">
        <v>0</v>
      </c>
      <c r="G21" s="8">
        <v>68.269707486365917</v>
      </c>
      <c r="H21" s="8">
        <v>25.285338015803333</v>
      </c>
    </row>
    <row r="22" spans="2:8" x14ac:dyDescent="0.25">
      <c r="B22" s="8" t="s">
        <v>89</v>
      </c>
      <c r="C22" s="8"/>
      <c r="D22" s="8">
        <v>37.635452303285881</v>
      </c>
      <c r="E22" s="8">
        <v>217.69019015037043</v>
      </c>
      <c r="F22" s="8">
        <v>0</v>
      </c>
      <c r="G22" s="8">
        <v>38.761061946902664</v>
      </c>
      <c r="H22" s="8">
        <v>1295.9999999999982</v>
      </c>
    </row>
    <row r="23" spans="2:8" ht="15.75" thickBot="1" x14ac:dyDescent="0.3">
      <c r="B23" s="6" t="s">
        <v>31</v>
      </c>
      <c r="C23" s="6"/>
      <c r="D23" s="6">
        <v>12000000.000000004</v>
      </c>
      <c r="E23" s="6">
        <v>2.3510540536239955E-2</v>
      </c>
      <c r="F23" s="6">
        <v>12000000</v>
      </c>
      <c r="G23" s="6">
        <v>1E+30</v>
      </c>
      <c r="H23" s="6">
        <v>12000000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activeCell="M15" sqref="M15"/>
    </sheetView>
  </sheetViews>
  <sheetFormatPr defaultRowHeight="15" x14ac:dyDescent="0.25"/>
  <cols>
    <col min="1" max="1" width="2.28515625" customWidth="1"/>
    <col min="2" max="2" width="6" bestFit="1" customWidth="1"/>
    <col min="3" max="3" width="20.5703125" bestFit="1" customWidth="1"/>
    <col min="4" max="4" width="12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48</v>
      </c>
    </row>
    <row r="2" spans="1:10" x14ac:dyDescent="0.25">
      <c r="A2" s="2" t="s">
        <v>77</v>
      </c>
    </row>
    <row r="3" spans="1:10" x14ac:dyDescent="0.25">
      <c r="A3" s="2" t="s">
        <v>95</v>
      </c>
    </row>
    <row r="5" spans="1:10" ht="15.75" thickBot="1" x14ac:dyDescent="0.3"/>
    <row r="6" spans="1:10" x14ac:dyDescent="0.25">
      <c r="B6" s="17"/>
      <c r="C6" s="17" t="s">
        <v>39</v>
      </c>
      <c r="D6" s="17"/>
    </row>
    <row r="7" spans="1:10" ht="15.75" thickBot="1" x14ac:dyDescent="0.3">
      <c r="B7" s="18" t="s">
        <v>13</v>
      </c>
      <c r="C7" s="18" t="s">
        <v>14</v>
      </c>
      <c r="D7" s="18" t="s">
        <v>36</v>
      </c>
    </row>
    <row r="8" spans="1:10" ht="15.75" thickBot="1" x14ac:dyDescent="0.3">
      <c r="B8" s="6" t="s">
        <v>80</v>
      </c>
      <c r="C8" s="6" t="s">
        <v>74</v>
      </c>
      <c r="D8" s="9">
        <v>282126.4864348796</v>
      </c>
    </row>
    <row r="10" spans="1:10" ht="15.75" thickBot="1" x14ac:dyDescent="0.3"/>
    <row r="11" spans="1:10" x14ac:dyDescent="0.25">
      <c r="B11" s="17"/>
      <c r="C11" s="17" t="s">
        <v>49</v>
      </c>
      <c r="D11" s="17"/>
      <c r="F11" s="17" t="s">
        <v>50</v>
      </c>
      <c r="G11" s="17" t="s">
        <v>39</v>
      </c>
      <c r="I11" s="17" t="s">
        <v>53</v>
      </c>
      <c r="J11" s="17" t="s">
        <v>39</v>
      </c>
    </row>
    <row r="12" spans="1:10" ht="15.75" thickBot="1" x14ac:dyDescent="0.3">
      <c r="B12" s="18" t="s">
        <v>13</v>
      </c>
      <c r="C12" s="18" t="s">
        <v>14</v>
      </c>
      <c r="D12" s="18" t="s">
        <v>36</v>
      </c>
      <c r="F12" s="18" t="s">
        <v>51</v>
      </c>
      <c r="G12" s="18" t="s">
        <v>52</v>
      </c>
      <c r="I12" s="18" t="s">
        <v>51</v>
      </c>
      <c r="J12" s="18" t="s">
        <v>52</v>
      </c>
    </row>
    <row r="13" spans="1:10" x14ac:dyDescent="0.25">
      <c r="B13" s="8" t="s">
        <v>24</v>
      </c>
      <c r="C13" s="8" t="s">
        <v>76</v>
      </c>
      <c r="D13" s="10">
        <v>139.39056408624396</v>
      </c>
      <c r="F13" s="10">
        <v>139.39056408624239</v>
      </c>
      <c r="G13" s="10">
        <v>282126.4864348796</v>
      </c>
      <c r="I13" s="10">
        <v>139.39056408624276</v>
      </c>
      <c r="J13" s="10">
        <v>282126.4864348796</v>
      </c>
    </row>
    <row r="14" spans="1:10" x14ac:dyDescent="0.25">
      <c r="B14" s="8" t="s">
        <v>26</v>
      </c>
      <c r="C14" s="8" t="s">
        <v>54</v>
      </c>
      <c r="D14" s="10">
        <v>175.28840798790679</v>
      </c>
      <c r="F14" s="10">
        <v>0</v>
      </c>
      <c r="G14" s="10">
        <v>55543.431617471608</v>
      </c>
      <c r="I14" s="10">
        <v>175.28840798790424</v>
      </c>
      <c r="J14" s="10">
        <v>282126.48643487628</v>
      </c>
    </row>
    <row r="15" spans="1:10" x14ac:dyDescent="0.25">
      <c r="B15" s="8" t="s">
        <v>27</v>
      </c>
      <c r="C15" s="8" t="s">
        <v>55</v>
      </c>
      <c r="D15" s="10">
        <v>10.311082822818083</v>
      </c>
      <c r="F15" s="10">
        <v>10.311082822818054</v>
      </c>
      <c r="G15" s="10">
        <v>282126.48643487954</v>
      </c>
      <c r="I15" s="10">
        <v>10.311082822817848</v>
      </c>
      <c r="J15" s="10">
        <v>282126.48643487925</v>
      </c>
    </row>
    <row r="16" spans="1:10" x14ac:dyDescent="0.25">
      <c r="B16" s="8" t="s">
        <v>28</v>
      </c>
      <c r="C16" s="8" t="s">
        <v>56</v>
      </c>
      <c r="D16" s="10">
        <v>0</v>
      </c>
      <c r="F16" s="10">
        <v>0</v>
      </c>
      <c r="G16" s="10">
        <v>282126.4864348796</v>
      </c>
      <c r="I16" s="10">
        <v>-3.1044085820515952E-14</v>
      </c>
      <c r="J16" s="10">
        <v>282126.48643487954</v>
      </c>
    </row>
    <row r="17" spans="2:10" ht="15.75" thickBot="1" x14ac:dyDescent="0.3">
      <c r="B17" s="6" t="s">
        <v>29</v>
      </c>
      <c r="C17" s="6" t="s">
        <v>57</v>
      </c>
      <c r="D17" s="11">
        <v>20.622165645636088</v>
      </c>
      <c r="F17" s="11">
        <v>20.622165645636059</v>
      </c>
      <c r="G17" s="11">
        <v>282126.48643487954</v>
      </c>
      <c r="I17" s="11">
        <v>20.622165645636059</v>
      </c>
      <c r="J17" s="11">
        <v>282126.48643487954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4" workbookViewId="0">
      <selection activeCell="K15" sqref="K15"/>
    </sheetView>
  </sheetViews>
  <sheetFormatPr defaultRowHeight="15" x14ac:dyDescent="0.25"/>
  <cols>
    <col min="1" max="1" width="2.28515625" customWidth="1"/>
    <col min="2" max="2" width="6.28515625" customWidth="1"/>
    <col min="3" max="3" width="20.5703125" bestFit="1" customWidth="1"/>
    <col min="4" max="5" width="13.7109375" bestFit="1" customWidth="1"/>
    <col min="6" max="6" width="11.42578125" customWidth="1"/>
    <col min="7" max="7" width="12" bestFit="1" customWidth="1"/>
  </cols>
  <sheetData>
    <row r="1" spans="1:5" x14ac:dyDescent="0.25">
      <c r="A1" s="2" t="s">
        <v>3</v>
      </c>
    </row>
    <row r="2" spans="1:5" x14ac:dyDescent="0.25">
      <c r="A2" s="2" t="s">
        <v>77</v>
      </c>
    </row>
    <row r="3" spans="1:5" x14ac:dyDescent="0.25">
      <c r="A3" s="2" t="s">
        <v>92</v>
      </c>
    </row>
    <row r="4" spans="1:5" x14ac:dyDescent="0.25">
      <c r="A4" s="2" t="s">
        <v>4</v>
      </c>
    </row>
    <row r="5" spans="1:5" x14ac:dyDescent="0.25">
      <c r="A5" s="2" t="s">
        <v>5</v>
      </c>
    </row>
    <row r="6" spans="1:5" x14ac:dyDescent="0.25">
      <c r="A6" s="2"/>
      <c r="B6" t="s">
        <v>6</v>
      </c>
    </row>
    <row r="7" spans="1:5" x14ac:dyDescent="0.25">
      <c r="A7" s="2"/>
      <c r="B7" t="s">
        <v>79</v>
      </c>
    </row>
    <row r="8" spans="1:5" x14ac:dyDescent="0.25">
      <c r="A8" s="2"/>
      <c r="B8" t="s">
        <v>8</v>
      </c>
    </row>
    <row r="9" spans="1:5" x14ac:dyDescent="0.25">
      <c r="A9" s="2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7" t="s">
        <v>13</v>
      </c>
      <c r="C15" s="7" t="s">
        <v>14</v>
      </c>
      <c r="D15" s="7" t="s">
        <v>15</v>
      </c>
      <c r="E15" s="7" t="s">
        <v>16</v>
      </c>
    </row>
    <row r="16" spans="1:5" ht="15.75" thickBot="1" x14ac:dyDescent="0.3">
      <c r="B16" s="6" t="s">
        <v>80</v>
      </c>
      <c r="C16" s="6" t="s">
        <v>74</v>
      </c>
      <c r="D16" s="9">
        <v>277683.64706818375</v>
      </c>
      <c r="E16" s="9">
        <v>277683.64706818375</v>
      </c>
    </row>
    <row r="19" spans="1:7" ht="15.75" thickBot="1" x14ac:dyDescent="0.3">
      <c r="A19" t="s">
        <v>17</v>
      </c>
    </row>
    <row r="20" spans="1:7" ht="15.75" thickBot="1" x14ac:dyDescent="0.3">
      <c r="B20" s="7" t="s">
        <v>13</v>
      </c>
      <c r="C20" s="7" t="s">
        <v>14</v>
      </c>
      <c r="D20" s="7" t="s">
        <v>15</v>
      </c>
      <c r="E20" s="7" t="s">
        <v>16</v>
      </c>
      <c r="F20" s="7" t="s">
        <v>18</v>
      </c>
    </row>
    <row r="21" spans="1:7" x14ac:dyDescent="0.25">
      <c r="B21" s="8" t="s">
        <v>24</v>
      </c>
      <c r="C21" s="8" t="s">
        <v>76</v>
      </c>
      <c r="D21" s="10">
        <v>139.39056408624396</v>
      </c>
      <c r="E21" s="10">
        <v>139.39056408624396</v>
      </c>
      <c r="F21" s="8" t="s">
        <v>25</v>
      </c>
    </row>
    <row r="22" spans="1:7" x14ac:dyDescent="0.25">
      <c r="B22" s="8" t="s">
        <v>26</v>
      </c>
      <c r="C22" s="8" t="s">
        <v>54</v>
      </c>
      <c r="D22" s="10">
        <v>175.28840798790679</v>
      </c>
      <c r="E22" s="10">
        <v>175.28840798790679</v>
      </c>
      <c r="F22" s="8" t="s">
        <v>25</v>
      </c>
    </row>
    <row r="23" spans="1:7" x14ac:dyDescent="0.25">
      <c r="B23" s="8" t="s">
        <v>27</v>
      </c>
      <c r="C23" s="8" t="s">
        <v>55</v>
      </c>
      <c r="D23" s="10">
        <v>10.311082822818083</v>
      </c>
      <c r="E23" s="10">
        <v>10.311082822818083</v>
      </c>
      <c r="F23" s="8" t="s">
        <v>25</v>
      </c>
    </row>
    <row r="24" spans="1:7" x14ac:dyDescent="0.25">
      <c r="B24" s="8" t="s">
        <v>28</v>
      </c>
      <c r="C24" s="8" t="s">
        <v>56</v>
      </c>
      <c r="D24" s="10">
        <v>0</v>
      </c>
      <c r="E24" s="10">
        <v>0</v>
      </c>
      <c r="F24" s="8" t="s">
        <v>25</v>
      </c>
    </row>
    <row r="25" spans="1:7" ht="15.75" thickBot="1" x14ac:dyDescent="0.3">
      <c r="B25" s="6" t="s">
        <v>29</v>
      </c>
      <c r="C25" s="6" t="s">
        <v>57</v>
      </c>
      <c r="D25" s="11">
        <v>20.622165645636088</v>
      </c>
      <c r="E25" s="11">
        <v>20.622165645636088</v>
      </c>
      <c r="F25" s="6" t="s">
        <v>25</v>
      </c>
    </row>
    <row r="28" spans="1:7" ht="15.75" thickBot="1" x14ac:dyDescent="0.3">
      <c r="A28" t="s">
        <v>19</v>
      </c>
    </row>
    <row r="29" spans="1:7" ht="15.75" thickBot="1" x14ac:dyDescent="0.3">
      <c r="B29" s="7" t="s">
        <v>13</v>
      </c>
      <c r="C29" s="7" t="s">
        <v>14</v>
      </c>
      <c r="D29" s="7" t="s">
        <v>20</v>
      </c>
      <c r="E29" s="7" t="s">
        <v>21</v>
      </c>
      <c r="F29" s="7" t="s">
        <v>22</v>
      </c>
      <c r="G29" s="7" t="s">
        <v>23</v>
      </c>
    </row>
    <row r="30" spans="1:7" x14ac:dyDescent="0.25">
      <c r="B30" s="8" t="s">
        <v>81</v>
      </c>
      <c r="C30" s="8" t="s">
        <v>73</v>
      </c>
      <c r="D30" s="12">
        <v>1</v>
      </c>
      <c r="E30" s="8" t="s">
        <v>82</v>
      </c>
      <c r="F30" s="8" t="s">
        <v>30</v>
      </c>
      <c r="G30" s="8">
        <v>249</v>
      </c>
    </row>
    <row r="31" spans="1:7" x14ac:dyDescent="0.25">
      <c r="B31" s="8" t="s">
        <v>83</v>
      </c>
      <c r="C31" s="8"/>
      <c r="D31" s="10">
        <v>10.311082822818083</v>
      </c>
      <c r="E31" s="8" t="s">
        <v>84</v>
      </c>
      <c r="F31" s="8" t="s">
        <v>30</v>
      </c>
      <c r="G31" s="8">
        <v>82.48866258254435</v>
      </c>
    </row>
    <row r="32" spans="1:7" x14ac:dyDescent="0.25">
      <c r="B32" s="8" t="s">
        <v>85</v>
      </c>
      <c r="C32" s="8"/>
      <c r="D32" s="10">
        <v>10.311082822818083</v>
      </c>
      <c r="E32" s="8" t="s">
        <v>86</v>
      </c>
      <c r="F32" s="8" t="s">
        <v>33</v>
      </c>
      <c r="G32" s="10">
        <v>0</v>
      </c>
    </row>
    <row r="33" spans="2:7" x14ac:dyDescent="0.25">
      <c r="B33" s="8" t="s">
        <v>87</v>
      </c>
      <c r="C33" s="8"/>
      <c r="D33" s="10">
        <v>20.622165645636088</v>
      </c>
      <c r="E33" s="8" t="s">
        <v>88</v>
      </c>
      <c r="F33" s="8" t="s">
        <v>33</v>
      </c>
      <c r="G33" s="10">
        <v>0</v>
      </c>
    </row>
    <row r="34" spans="2:7" x14ac:dyDescent="0.25">
      <c r="B34" s="8" t="s">
        <v>89</v>
      </c>
      <c r="C34" s="8"/>
      <c r="D34" s="12">
        <v>37.635452303285881</v>
      </c>
      <c r="E34" s="8" t="s">
        <v>90</v>
      </c>
      <c r="F34" s="8" t="s">
        <v>33</v>
      </c>
      <c r="G34" s="8">
        <v>0</v>
      </c>
    </row>
    <row r="35" spans="2:7" ht="15.75" thickBot="1" x14ac:dyDescent="0.3">
      <c r="B35" s="6" t="s">
        <v>31</v>
      </c>
      <c r="C35" s="6"/>
      <c r="D35" s="9">
        <v>12000000.000000004</v>
      </c>
      <c r="E35" s="6" t="s">
        <v>32</v>
      </c>
      <c r="F35" s="6" t="s">
        <v>33</v>
      </c>
      <c r="G35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5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6.42578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34</v>
      </c>
    </row>
    <row r="2" spans="1:8" x14ac:dyDescent="0.25">
      <c r="A2" s="2" t="s">
        <v>77</v>
      </c>
    </row>
    <row r="3" spans="1:8" x14ac:dyDescent="0.25">
      <c r="A3" s="2" t="s">
        <v>93</v>
      </c>
    </row>
    <row r="6" spans="1:8" ht="15.75" thickBot="1" x14ac:dyDescent="0.3">
      <c r="A6" t="s">
        <v>17</v>
      </c>
    </row>
    <row r="7" spans="1:8" x14ac:dyDescent="0.25">
      <c r="B7" s="13"/>
      <c r="C7" s="13"/>
      <c r="D7" s="13" t="s">
        <v>35</v>
      </c>
      <c r="E7" s="13" t="s">
        <v>37</v>
      </c>
      <c r="F7" s="13" t="s">
        <v>39</v>
      </c>
      <c r="G7" s="13" t="s">
        <v>41</v>
      </c>
      <c r="H7" s="13" t="s">
        <v>41</v>
      </c>
    </row>
    <row r="8" spans="1:8" ht="15.75" thickBot="1" x14ac:dyDescent="0.3">
      <c r="B8" s="14" t="s">
        <v>13</v>
      </c>
      <c r="C8" s="14" t="s">
        <v>14</v>
      </c>
      <c r="D8" s="14" t="s">
        <v>36</v>
      </c>
      <c r="E8" s="14" t="s">
        <v>38</v>
      </c>
      <c r="F8" s="14" t="s">
        <v>40</v>
      </c>
      <c r="G8" s="14" t="s">
        <v>42</v>
      </c>
      <c r="H8" s="14" t="s">
        <v>43</v>
      </c>
    </row>
    <row r="9" spans="1:8" x14ac:dyDescent="0.25">
      <c r="B9" s="8" t="s">
        <v>24</v>
      </c>
      <c r="C9" s="8" t="s">
        <v>76</v>
      </c>
      <c r="D9" s="8">
        <v>139.39056408624396</v>
      </c>
      <c r="E9" s="8">
        <v>0</v>
      </c>
      <c r="F9" s="8">
        <v>0</v>
      </c>
      <c r="G9" s="8">
        <v>59.580973451327566</v>
      </c>
      <c r="H9" s="8">
        <v>1992.1265753424657</v>
      </c>
    </row>
    <row r="10" spans="1:8" x14ac:dyDescent="0.25">
      <c r="B10" s="8" t="s">
        <v>26</v>
      </c>
      <c r="C10" s="8" t="s">
        <v>54</v>
      </c>
      <c r="D10" s="8">
        <v>175.28840798790679</v>
      </c>
      <c r="E10" s="8">
        <v>0</v>
      </c>
      <c r="F10" s="8">
        <v>1292.6300000000001</v>
      </c>
      <c r="G10" s="8">
        <v>1E+30</v>
      </c>
      <c r="H10" s="8">
        <v>212.35742240543149</v>
      </c>
    </row>
    <row r="11" spans="1:8" x14ac:dyDescent="0.25">
      <c r="B11" s="8" t="s">
        <v>27</v>
      </c>
      <c r="C11" s="8" t="s">
        <v>55</v>
      </c>
      <c r="D11" s="8">
        <v>10.311082822818083</v>
      </c>
      <c r="E11" s="8">
        <v>0</v>
      </c>
      <c r="F11" s="8">
        <v>1508.87</v>
      </c>
      <c r="G11" s="8">
        <v>283.92349165180735</v>
      </c>
      <c r="H11" s="8">
        <v>20405.623228915418</v>
      </c>
    </row>
    <row r="12" spans="1:8" x14ac:dyDescent="0.25">
      <c r="B12" s="8" t="s">
        <v>28</v>
      </c>
      <c r="C12" s="8" t="s">
        <v>56</v>
      </c>
      <c r="D12" s="8">
        <v>0</v>
      </c>
      <c r="E12" s="8">
        <v>-1347.4952088471628</v>
      </c>
      <c r="F12" s="8">
        <v>1723.5100000000002</v>
      </c>
      <c r="G12" s="8">
        <v>1347.4952088471628</v>
      </c>
      <c r="H12" s="8">
        <v>1E+30</v>
      </c>
    </row>
    <row r="13" spans="1:8" ht="15.75" thickBot="1" x14ac:dyDescent="0.3">
      <c r="B13" s="6" t="s">
        <v>29</v>
      </c>
      <c r="C13" s="6" t="s">
        <v>57</v>
      </c>
      <c r="D13" s="6">
        <v>20.622165645636088</v>
      </c>
      <c r="E13" s="6">
        <v>0</v>
      </c>
      <c r="F13" s="6">
        <v>1723.5100000000002</v>
      </c>
      <c r="G13" s="6">
        <v>2516.5188449907314</v>
      </c>
      <c r="H13" s="6">
        <v>7582.3550649350709</v>
      </c>
    </row>
    <row r="15" spans="1:8" ht="15.75" thickBot="1" x14ac:dyDescent="0.3">
      <c r="A15" t="s">
        <v>19</v>
      </c>
    </row>
    <row r="16" spans="1:8" x14ac:dyDescent="0.25">
      <c r="B16" s="13"/>
      <c r="C16" s="13"/>
      <c r="D16" s="13" t="s">
        <v>35</v>
      </c>
      <c r="E16" s="13" t="s">
        <v>44</v>
      </c>
      <c r="F16" s="13" t="s">
        <v>46</v>
      </c>
      <c r="G16" s="13" t="s">
        <v>41</v>
      </c>
      <c r="H16" s="13" t="s">
        <v>41</v>
      </c>
    </row>
    <row r="17" spans="2:8" ht="15.75" thickBot="1" x14ac:dyDescent="0.3">
      <c r="B17" s="14" t="s">
        <v>13</v>
      </c>
      <c r="C17" s="14" t="s">
        <v>14</v>
      </c>
      <c r="D17" s="14" t="s">
        <v>36</v>
      </c>
      <c r="E17" s="14" t="s">
        <v>45</v>
      </c>
      <c r="F17" s="14" t="s">
        <v>47</v>
      </c>
      <c r="G17" s="14" t="s">
        <v>42</v>
      </c>
      <c r="H17" s="14" t="s">
        <v>43</v>
      </c>
    </row>
    <row r="18" spans="2:8" x14ac:dyDescent="0.25">
      <c r="B18" s="8" t="s">
        <v>81</v>
      </c>
      <c r="C18" s="8" t="s">
        <v>73</v>
      </c>
      <c r="D18" s="8">
        <v>1</v>
      </c>
      <c r="E18" s="8">
        <v>0</v>
      </c>
      <c r="F18" s="8">
        <v>250</v>
      </c>
      <c r="G18" s="8">
        <v>1E+30</v>
      </c>
      <c r="H18" s="8">
        <v>249</v>
      </c>
    </row>
    <row r="19" spans="2:8" x14ac:dyDescent="0.25">
      <c r="B19" s="8" t="s">
        <v>83</v>
      </c>
      <c r="C19" s="8"/>
      <c r="D19" s="8">
        <v>10.311082822818083</v>
      </c>
      <c r="E19" s="8">
        <v>0</v>
      </c>
      <c r="F19" s="8">
        <v>0</v>
      </c>
      <c r="G19" s="8">
        <v>1E+30</v>
      </c>
      <c r="H19" s="8">
        <v>82.488662582544364</v>
      </c>
    </row>
    <row r="20" spans="2:8" x14ac:dyDescent="0.25">
      <c r="B20" s="8" t="s">
        <v>85</v>
      </c>
      <c r="C20" s="8"/>
      <c r="D20" s="8">
        <v>10.311082822818083</v>
      </c>
      <c r="E20" s="8">
        <v>-278.70538945023452</v>
      </c>
      <c r="F20" s="8">
        <v>0</v>
      </c>
      <c r="G20" s="8">
        <v>71.915100228896449</v>
      </c>
      <c r="H20" s="8">
        <v>10.504133571081256</v>
      </c>
    </row>
    <row r="21" spans="2:8" x14ac:dyDescent="0.25">
      <c r="B21" s="8" t="s">
        <v>87</v>
      </c>
      <c r="C21" s="8"/>
      <c r="D21" s="8">
        <v>20.622165645636088</v>
      </c>
      <c r="E21" s="8">
        <v>-2052.4174301853759</v>
      </c>
      <c r="F21" s="8">
        <v>0</v>
      </c>
      <c r="G21" s="8">
        <v>68.269707486365917</v>
      </c>
      <c r="H21" s="8">
        <v>25.285338015803333</v>
      </c>
    </row>
    <row r="22" spans="2:8" x14ac:dyDescent="0.25">
      <c r="B22" s="8" t="s">
        <v>89</v>
      </c>
      <c r="C22" s="8"/>
      <c r="D22" s="8">
        <v>37.635452303285881</v>
      </c>
      <c r="E22" s="8">
        <v>214.26207335508042</v>
      </c>
      <c r="F22" s="8">
        <v>0</v>
      </c>
      <c r="G22" s="8">
        <v>38.761061946902664</v>
      </c>
      <c r="H22" s="8">
        <v>1295.9999999999982</v>
      </c>
    </row>
    <row r="23" spans="2:8" ht="15.75" thickBot="1" x14ac:dyDescent="0.3">
      <c r="B23" s="6" t="s">
        <v>31</v>
      </c>
      <c r="C23" s="6"/>
      <c r="D23" s="6">
        <v>12000000.000000004</v>
      </c>
      <c r="E23" s="6">
        <v>2.3140303922348636E-2</v>
      </c>
      <c r="F23" s="6">
        <v>12000000</v>
      </c>
      <c r="G23" s="6">
        <v>1E+30</v>
      </c>
      <c r="H23" s="6">
        <v>12000000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activeCell="M14" sqref="M14"/>
    </sheetView>
  </sheetViews>
  <sheetFormatPr defaultRowHeight="15" x14ac:dyDescent="0.25"/>
  <cols>
    <col min="1" max="1" width="2.28515625" customWidth="1"/>
    <col min="2" max="2" width="6" bestFit="1" customWidth="1"/>
    <col min="3" max="3" width="20.5703125" bestFit="1" customWidth="1"/>
    <col min="4" max="4" width="12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48</v>
      </c>
    </row>
    <row r="2" spans="1:10" x14ac:dyDescent="0.25">
      <c r="A2" s="2" t="s">
        <v>77</v>
      </c>
    </row>
    <row r="3" spans="1:10" x14ac:dyDescent="0.25">
      <c r="A3" s="2" t="s">
        <v>93</v>
      </c>
    </row>
    <row r="5" spans="1:10" ht="15.75" thickBot="1" x14ac:dyDescent="0.3"/>
    <row r="6" spans="1:10" x14ac:dyDescent="0.25">
      <c r="B6" s="13"/>
      <c r="C6" s="13" t="s">
        <v>39</v>
      </c>
      <c r="D6" s="13"/>
    </row>
    <row r="7" spans="1:10" ht="15.75" thickBot="1" x14ac:dyDescent="0.3">
      <c r="B7" s="14" t="s">
        <v>13</v>
      </c>
      <c r="C7" s="14" t="s">
        <v>14</v>
      </c>
      <c r="D7" s="14" t="s">
        <v>36</v>
      </c>
    </row>
    <row r="8" spans="1:10" ht="15.75" thickBot="1" x14ac:dyDescent="0.3">
      <c r="B8" s="6" t="s">
        <v>80</v>
      </c>
      <c r="C8" s="6" t="s">
        <v>74</v>
      </c>
      <c r="D8" s="9">
        <v>277683.64706818375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39</v>
      </c>
      <c r="I11" s="13" t="s">
        <v>53</v>
      </c>
      <c r="J11" s="13" t="s">
        <v>39</v>
      </c>
    </row>
    <row r="12" spans="1:10" ht="15.75" thickBot="1" x14ac:dyDescent="0.3">
      <c r="B12" s="14" t="s">
        <v>13</v>
      </c>
      <c r="C12" s="14" t="s">
        <v>14</v>
      </c>
      <c r="D12" s="14" t="s">
        <v>36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8" t="s">
        <v>24</v>
      </c>
      <c r="C13" s="8" t="s">
        <v>76</v>
      </c>
      <c r="D13" s="10">
        <v>139.39056408624396</v>
      </c>
      <c r="F13" s="10">
        <v>139.39056408624239</v>
      </c>
      <c r="G13" s="10">
        <v>277683.64706818375</v>
      </c>
      <c r="I13" s="10">
        <v>139.39056408624276</v>
      </c>
      <c r="J13" s="10">
        <v>277683.64706818375</v>
      </c>
    </row>
    <row r="14" spans="1:10" x14ac:dyDescent="0.25">
      <c r="B14" s="8" t="s">
        <v>26</v>
      </c>
      <c r="C14" s="8" t="s">
        <v>54</v>
      </c>
      <c r="D14" s="10">
        <v>175.28840798790679</v>
      </c>
      <c r="F14" s="10">
        <v>0</v>
      </c>
      <c r="G14" s="10">
        <v>51100.592250775771</v>
      </c>
      <c r="I14" s="10">
        <v>175.28840798790424</v>
      </c>
      <c r="J14" s="10">
        <v>277683.64706818049</v>
      </c>
    </row>
    <row r="15" spans="1:10" x14ac:dyDescent="0.25">
      <c r="B15" s="8" t="s">
        <v>27</v>
      </c>
      <c r="C15" s="8" t="s">
        <v>55</v>
      </c>
      <c r="D15" s="10">
        <v>10.311082822818083</v>
      </c>
      <c r="F15" s="10">
        <v>10.311082822818054</v>
      </c>
      <c r="G15" s="10">
        <v>277683.64706818369</v>
      </c>
      <c r="I15" s="10">
        <v>10.311082822817848</v>
      </c>
      <c r="J15" s="10">
        <v>277683.6470681834</v>
      </c>
    </row>
    <row r="16" spans="1:10" x14ac:dyDescent="0.25">
      <c r="B16" s="8" t="s">
        <v>28</v>
      </c>
      <c r="C16" s="8" t="s">
        <v>56</v>
      </c>
      <c r="D16" s="10">
        <v>0</v>
      </c>
      <c r="F16" s="10">
        <v>0</v>
      </c>
      <c r="G16" s="10">
        <v>277683.64706818375</v>
      </c>
      <c r="I16" s="10">
        <v>-3.1044085820515952E-14</v>
      </c>
      <c r="J16" s="10">
        <v>277683.64706818369</v>
      </c>
    </row>
    <row r="17" spans="2:10" ht="15.75" thickBot="1" x14ac:dyDescent="0.3">
      <c r="B17" s="6" t="s">
        <v>29</v>
      </c>
      <c r="C17" s="6" t="s">
        <v>57</v>
      </c>
      <c r="D17" s="11">
        <v>20.622165645636088</v>
      </c>
      <c r="F17" s="11">
        <v>20.622165645636059</v>
      </c>
      <c r="G17" s="11">
        <v>277683.64706818369</v>
      </c>
      <c r="I17" s="11">
        <v>20.622165645636059</v>
      </c>
      <c r="J17" s="11">
        <v>277683.64706818369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3" workbookViewId="0">
      <selection activeCell="K31" sqref="K31"/>
    </sheetView>
  </sheetViews>
  <sheetFormatPr defaultRowHeight="15" x14ac:dyDescent="0.25"/>
  <cols>
    <col min="1" max="1" width="2.28515625" customWidth="1"/>
    <col min="2" max="2" width="6.28515625" customWidth="1"/>
    <col min="3" max="3" width="20.5703125" bestFit="1" customWidth="1"/>
    <col min="4" max="5" width="13.7109375" bestFit="1" customWidth="1"/>
    <col min="6" max="6" width="11.42578125" customWidth="1"/>
    <col min="7" max="7" width="12" bestFit="1" customWidth="1"/>
  </cols>
  <sheetData>
    <row r="1" spans="1:5" x14ac:dyDescent="0.25">
      <c r="A1" s="2" t="s">
        <v>3</v>
      </c>
    </row>
    <row r="2" spans="1:5" x14ac:dyDescent="0.25">
      <c r="A2" s="2" t="s">
        <v>77</v>
      </c>
    </row>
    <row r="3" spans="1:5" x14ac:dyDescent="0.25">
      <c r="A3" s="2" t="s">
        <v>78</v>
      </c>
    </row>
    <row r="4" spans="1:5" x14ac:dyDescent="0.25">
      <c r="A4" s="2" t="s">
        <v>4</v>
      </c>
    </row>
    <row r="5" spans="1:5" x14ac:dyDescent="0.25">
      <c r="A5" s="2" t="s">
        <v>5</v>
      </c>
    </row>
    <row r="6" spans="1:5" x14ac:dyDescent="0.25">
      <c r="A6" s="2"/>
      <c r="B6" t="s">
        <v>6</v>
      </c>
    </row>
    <row r="7" spans="1:5" x14ac:dyDescent="0.25">
      <c r="A7" s="2"/>
      <c r="B7" t="s">
        <v>79</v>
      </c>
    </row>
    <row r="8" spans="1:5" x14ac:dyDescent="0.25">
      <c r="A8" s="2"/>
      <c r="B8" t="s">
        <v>8</v>
      </c>
    </row>
    <row r="9" spans="1:5" x14ac:dyDescent="0.25">
      <c r="A9" s="2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7" t="s">
        <v>13</v>
      </c>
      <c r="C15" s="7" t="s">
        <v>14</v>
      </c>
      <c r="D15" s="7" t="s">
        <v>15</v>
      </c>
      <c r="E15" s="7" t="s">
        <v>16</v>
      </c>
    </row>
    <row r="16" spans="1:5" ht="15.75" thickBot="1" x14ac:dyDescent="0.3">
      <c r="B16" s="6" t="s">
        <v>80</v>
      </c>
      <c r="C16" s="6" t="s">
        <v>74</v>
      </c>
      <c r="D16" s="9">
        <v>310339.13507836754</v>
      </c>
      <c r="E16" s="9">
        <v>310339.13507836754</v>
      </c>
    </row>
    <row r="19" spans="1:7" ht="15.75" thickBot="1" x14ac:dyDescent="0.3">
      <c r="A19" t="s">
        <v>17</v>
      </c>
    </row>
    <row r="20" spans="1:7" ht="15.75" thickBot="1" x14ac:dyDescent="0.3">
      <c r="B20" s="7" t="s">
        <v>13</v>
      </c>
      <c r="C20" s="7" t="s">
        <v>14</v>
      </c>
      <c r="D20" s="7" t="s">
        <v>15</v>
      </c>
      <c r="E20" s="7" t="s">
        <v>16</v>
      </c>
      <c r="F20" s="7" t="s">
        <v>18</v>
      </c>
    </row>
    <row r="21" spans="1:7" x14ac:dyDescent="0.25">
      <c r="B21" s="8" t="s">
        <v>24</v>
      </c>
      <c r="C21" s="8" t="s">
        <v>76</v>
      </c>
      <c r="D21" s="10">
        <v>139.39056408624396</v>
      </c>
      <c r="E21" s="10">
        <v>139.39056408624396</v>
      </c>
      <c r="F21" s="8" t="s">
        <v>25</v>
      </c>
    </row>
    <row r="22" spans="1:7" x14ac:dyDescent="0.25">
      <c r="B22" s="8" t="s">
        <v>26</v>
      </c>
      <c r="C22" s="8" t="s">
        <v>54</v>
      </c>
      <c r="D22" s="10">
        <v>175.28840798790679</v>
      </c>
      <c r="E22" s="10">
        <v>175.28840798790679</v>
      </c>
      <c r="F22" s="8" t="s">
        <v>25</v>
      </c>
    </row>
    <row r="23" spans="1:7" x14ac:dyDescent="0.25">
      <c r="B23" s="8" t="s">
        <v>27</v>
      </c>
      <c r="C23" s="8" t="s">
        <v>55</v>
      </c>
      <c r="D23" s="10">
        <v>10.311082822818083</v>
      </c>
      <c r="E23" s="10">
        <v>10.311082822818083</v>
      </c>
      <c r="F23" s="8" t="s">
        <v>25</v>
      </c>
    </row>
    <row r="24" spans="1:7" x14ac:dyDescent="0.25">
      <c r="B24" s="8" t="s">
        <v>28</v>
      </c>
      <c r="C24" s="8" t="s">
        <v>56</v>
      </c>
      <c r="D24" s="10">
        <v>0</v>
      </c>
      <c r="E24" s="10">
        <v>0</v>
      </c>
      <c r="F24" s="8" t="s">
        <v>25</v>
      </c>
    </row>
    <row r="25" spans="1:7" ht="15.75" thickBot="1" x14ac:dyDescent="0.3">
      <c r="B25" s="6" t="s">
        <v>29</v>
      </c>
      <c r="C25" s="6" t="s">
        <v>57</v>
      </c>
      <c r="D25" s="11">
        <v>20.622165645636088</v>
      </c>
      <c r="E25" s="11">
        <v>20.622165645636088</v>
      </c>
      <c r="F25" s="6" t="s">
        <v>25</v>
      </c>
    </row>
    <row r="28" spans="1:7" ht="15.75" thickBot="1" x14ac:dyDescent="0.3">
      <c r="A28" t="s">
        <v>19</v>
      </c>
    </row>
    <row r="29" spans="1:7" ht="15.75" thickBot="1" x14ac:dyDescent="0.3">
      <c r="B29" s="7" t="s">
        <v>13</v>
      </c>
      <c r="C29" s="7" t="s">
        <v>14</v>
      </c>
      <c r="D29" s="7" t="s">
        <v>20</v>
      </c>
      <c r="E29" s="7" t="s">
        <v>21</v>
      </c>
      <c r="F29" s="7" t="s">
        <v>22</v>
      </c>
      <c r="G29" s="7" t="s">
        <v>23</v>
      </c>
    </row>
    <row r="30" spans="1:7" x14ac:dyDescent="0.25">
      <c r="B30" s="8" t="s">
        <v>81</v>
      </c>
      <c r="C30" s="8" t="s">
        <v>73</v>
      </c>
      <c r="D30" s="12">
        <v>1</v>
      </c>
      <c r="E30" s="8" t="s">
        <v>82</v>
      </c>
      <c r="F30" s="8" t="s">
        <v>30</v>
      </c>
      <c r="G30" s="8">
        <v>249</v>
      </c>
    </row>
    <row r="31" spans="1:7" x14ac:dyDescent="0.25">
      <c r="B31" s="8" t="s">
        <v>83</v>
      </c>
      <c r="C31" s="8"/>
      <c r="D31" s="10">
        <v>10.311082822818083</v>
      </c>
      <c r="E31" s="8" t="s">
        <v>84</v>
      </c>
      <c r="F31" s="8" t="s">
        <v>30</v>
      </c>
      <c r="G31" s="8">
        <v>82.48866258254435</v>
      </c>
    </row>
    <row r="32" spans="1:7" x14ac:dyDescent="0.25">
      <c r="B32" s="8" t="s">
        <v>85</v>
      </c>
      <c r="C32" s="8"/>
      <c r="D32" s="10">
        <v>10.311082822818083</v>
      </c>
      <c r="E32" s="8" t="s">
        <v>86</v>
      </c>
      <c r="F32" s="8" t="s">
        <v>33</v>
      </c>
      <c r="G32" s="10">
        <v>0</v>
      </c>
    </row>
    <row r="33" spans="2:7" x14ac:dyDescent="0.25">
      <c r="B33" s="8" t="s">
        <v>87</v>
      </c>
      <c r="C33" s="8"/>
      <c r="D33" s="10">
        <v>20.622165645636088</v>
      </c>
      <c r="E33" s="8" t="s">
        <v>88</v>
      </c>
      <c r="F33" s="8" t="s">
        <v>33</v>
      </c>
      <c r="G33" s="10">
        <v>0</v>
      </c>
    </row>
    <row r="34" spans="2:7" x14ac:dyDescent="0.25">
      <c r="B34" s="8" t="s">
        <v>89</v>
      </c>
      <c r="C34" s="8"/>
      <c r="D34" s="12">
        <v>37.635452303285881</v>
      </c>
      <c r="E34" s="8" t="s">
        <v>90</v>
      </c>
      <c r="F34" s="8" t="s">
        <v>33</v>
      </c>
      <c r="G34" s="8">
        <v>0</v>
      </c>
    </row>
    <row r="35" spans="2:7" ht="15.75" thickBot="1" x14ac:dyDescent="0.3">
      <c r="B35" s="6" t="s">
        <v>31</v>
      </c>
      <c r="C35" s="6"/>
      <c r="D35" s="9">
        <v>12000000.000000004</v>
      </c>
      <c r="E35" s="6" t="s">
        <v>32</v>
      </c>
      <c r="F35" s="6" t="s">
        <v>33</v>
      </c>
      <c r="G35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4" workbookViewId="0">
      <selection activeCell="J18" sqref="J18"/>
    </sheetView>
  </sheetViews>
  <sheetFormatPr defaultRowHeight="15" x14ac:dyDescent="0.25"/>
  <cols>
    <col min="1" max="1" width="2.28515625" customWidth="1"/>
    <col min="2" max="2" width="6.28515625" bestFit="1" customWidth="1"/>
    <col min="3" max="3" width="16.42578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34</v>
      </c>
    </row>
    <row r="2" spans="1:8" x14ac:dyDescent="0.25">
      <c r="A2" s="2" t="s">
        <v>77</v>
      </c>
    </row>
    <row r="3" spans="1:8" x14ac:dyDescent="0.25">
      <c r="A3" s="2" t="s">
        <v>78</v>
      </c>
    </row>
    <row r="6" spans="1:8" ht="15.75" thickBot="1" x14ac:dyDescent="0.3">
      <c r="A6" t="s">
        <v>17</v>
      </c>
    </row>
    <row r="7" spans="1:8" x14ac:dyDescent="0.25">
      <c r="B7" s="13"/>
      <c r="C7" s="13"/>
      <c r="D7" s="13" t="s">
        <v>35</v>
      </c>
      <c r="E7" s="13" t="s">
        <v>37</v>
      </c>
      <c r="F7" s="13" t="s">
        <v>39</v>
      </c>
      <c r="G7" s="13" t="s">
        <v>41</v>
      </c>
      <c r="H7" s="13" t="s">
        <v>41</v>
      </c>
    </row>
    <row r="8" spans="1:8" ht="15.75" thickBot="1" x14ac:dyDescent="0.3">
      <c r="B8" s="14" t="s">
        <v>13</v>
      </c>
      <c r="C8" s="14" t="s">
        <v>14</v>
      </c>
      <c r="D8" s="14" t="s">
        <v>36</v>
      </c>
      <c r="E8" s="14" t="s">
        <v>38</v>
      </c>
      <c r="F8" s="14" t="s">
        <v>40</v>
      </c>
      <c r="G8" s="14" t="s">
        <v>42</v>
      </c>
      <c r="H8" s="14" t="s">
        <v>43</v>
      </c>
    </row>
    <row r="9" spans="1:8" x14ac:dyDescent="0.25">
      <c r="B9" s="8" t="s">
        <v>24</v>
      </c>
      <c r="C9" s="8" t="s">
        <v>76</v>
      </c>
      <c r="D9" s="8">
        <v>139.39056408624396</v>
      </c>
      <c r="E9" s="8">
        <v>0</v>
      </c>
      <c r="F9" s="8">
        <v>0</v>
      </c>
      <c r="G9" s="8">
        <v>66.587672566371808</v>
      </c>
      <c r="H9" s="8">
        <v>2226.3998794520548</v>
      </c>
    </row>
    <row r="10" spans="1:8" x14ac:dyDescent="0.25">
      <c r="B10" s="8" t="s">
        <v>26</v>
      </c>
      <c r="C10" s="8" t="s">
        <v>54</v>
      </c>
      <c r="D10" s="8">
        <v>175.28840798790679</v>
      </c>
      <c r="E10" s="8">
        <v>0</v>
      </c>
      <c r="F10" s="8">
        <v>1421.8930000000003</v>
      </c>
      <c r="G10" s="8">
        <v>1E+30</v>
      </c>
      <c r="H10" s="8">
        <v>240.23032565470368</v>
      </c>
    </row>
    <row r="11" spans="1:8" x14ac:dyDescent="0.25">
      <c r="B11" s="8" t="s">
        <v>27</v>
      </c>
      <c r="C11" s="8" t="s">
        <v>55</v>
      </c>
      <c r="D11" s="8">
        <v>10.311082822818083</v>
      </c>
      <c r="E11" s="8">
        <v>0</v>
      </c>
      <c r="F11" s="8">
        <v>1659.7570000000003</v>
      </c>
      <c r="G11" s="8">
        <v>321.1897756524553</v>
      </c>
      <c r="H11" s="8">
        <v>22387.571323554832</v>
      </c>
    </row>
    <row r="12" spans="1:8" x14ac:dyDescent="0.25">
      <c r="B12" s="8" t="s">
        <v>28</v>
      </c>
      <c r="C12" s="8" t="s">
        <v>56</v>
      </c>
      <c r="D12" s="8">
        <v>0</v>
      </c>
      <c r="E12" s="8">
        <v>-1513.5434360728764</v>
      </c>
      <c r="F12" s="8">
        <v>1895.8609999999999</v>
      </c>
      <c r="G12" s="8">
        <v>1513.5434360728764</v>
      </c>
      <c r="H12" s="8">
        <v>1E+30</v>
      </c>
    </row>
    <row r="13" spans="1:8" ht="15.75" thickBot="1" x14ac:dyDescent="0.3">
      <c r="B13" s="6" t="s">
        <v>29</v>
      </c>
      <c r="C13" s="6" t="s">
        <v>57</v>
      </c>
      <c r="D13" s="6">
        <v>20.622165645636088</v>
      </c>
      <c r="E13" s="6">
        <v>0</v>
      </c>
      <c r="F13" s="6">
        <v>2132.8450000000003</v>
      </c>
      <c r="G13" s="6">
        <v>2531.1867294898057</v>
      </c>
      <c r="H13" s="6">
        <v>8577.5745714285658</v>
      </c>
    </row>
    <row r="15" spans="1:8" ht="15.75" thickBot="1" x14ac:dyDescent="0.3">
      <c r="A15" t="s">
        <v>19</v>
      </c>
    </row>
    <row r="16" spans="1:8" x14ac:dyDescent="0.25">
      <c r="B16" s="13"/>
      <c r="C16" s="13"/>
      <c r="D16" s="13" t="s">
        <v>35</v>
      </c>
      <c r="E16" s="13" t="s">
        <v>44</v>
      </c>
      <c r="F16" s="13" t="s">
        <v>46</v>
      </c>
      <c r="G16" s="13" t="s">
        <v>41</v>
      </c>
      <c r="H16" s="13" t="s">
        <v>41</v>
      </c>
    </row>
    <row r="17" spans="2:8" ht="15.75" thickBot="1" x14ac:dyDescent="0.3">
      <c r="B17" s="14" t="s">
        <v>13</v>
      </c>
      <c r="C17" s="14" t="s">
        <v>14</v>
      </c>
      <c r="D17" s="14" t="s">
        <v>36</v>
      </c>
      <c r="E17" s="14" t="s">
        <v>45</v>
      </c>
      <c r="F17" s="14" t="s">
        <v>47</v>
      </c>
      <c r="G17" s="14" t="s">
        <v>42</v>
      </c>
      <c r="H17" s="14" t="s">
        <v>43</v>
      </c>
    </row>
    <row r="18" spans="2:8" x14ac:dyDescent="0.25">
      <c r="B18" s="8" t="s">
        <v>81</v>
      </c>
      <c r="C18" s="8" t="s">
        <v>73</v>
      </c>
      <c r="D18" s="8">
        <v>1</v>
      </c>
      <c r="E18" s="8">
        <v>0</v>
      </c>
      <c r="F18" s="8">
        <v>250</v>
      </c>
      <c r="G18" s="8">
        <v>1E+30</v>
      </c>
      <c r="H18" s="8">
        <v>249</v>
      </c>
    </row>
    <row r="19" spans="2:8" x14ac:dyDescent="0.25">
      <c r="B19" s="8" t="s">
        <v>83</v>
      </c>
      <c r="C19" s="8"/>
      <c r="D19" s="8">
        <v>10.311082822818083</v>
      </c>
      <c r="E19" s="8">
        <v>0</v>
      </c>
      <c r="F19" s="8">
        <v>0</v>
      </c>
      <c r="G19" s="8">
        <v>1E+30</v>
      </c>
      <c r="H19" s="8">
        <v>82.488662582544364</v>
      </c>
    </row>
    <row r="20" spans="2:8" x14ac:dyDescent="0.25">
      <c r="B20" s="8" t="s">
        <v>85</v>
      </c>
      <c r="C20" s="8"/>
      <c r="D20" s="8">
        <v>10.311082822818083</v>
      </c>
      <c r="E20" s="8">
        <v>-315.2867731720894</v>
      </c>
      <c r="F20" s="8">
        <v>0</v>
      </c>
      <c r="G20" s="8">
        <v>71.915100228896449</v>
      </c>
      <c r="H20" s="8">
        <v>10.504133571081256</v>
      </c>
    </row>
    <row r="21" spans="2:8" x14ac:dyDescent="0.25">
      <c r="B21" s="8" t="s">
        <v>87</v>
      </c>
      <c r="C21" s="8"/>
      <c r="D21" s="8">
        <v>20.622165645636088</v>
      </c>
      <c r="E21" s="8">
        <v>-2064.3802342270665</v>
      </c>
      <c r="F21" s="8">
        <v>0</v>
      </c>
      <c r="G21" s="8">
        <v>68.269707486365917</v>
      </c>
      <c r="H21" s="8">
        <v>25.285338015803333</v>
      </c>
    </row>
    <row r="22" spans="2:8" x14ac:dyDescent="0.25">
      <c r="B22" s="8" t="s">
        <v>89</v>
      </c>
      <c r="C22" s="8"/>
      <c r="D22" s="8">
        <v>37.635452303285881</v>
      </c>
      <c r="E22" s="8">
        <v>239.45920916540737</v>
      </c>
      <c r="F22" s="8">
        <v>0</v>
      </c>
      <c r="G22" s="8">
        <v>38.761061946902664</v>
      </c>
      <c r="H22" s="8">
        <v>1295.9999999999982</v>
      </c>
    </row>
    <row r="23" spans="2:8" ht="15.75" thickBot="1" x14ac:dyDescent="0.3">
      <c r="B23" s="6" t="s">
        <v>31</v>
      </c>
      <c r="C23" s="6"/>
      <c r="D23" s="6">
        <v>12000000.000000004</v>
      </c>
      <c r="E23" s="6">
        <v>2.5861594589863951E-2</v>
      </c>
      <c r="F23" s="6">
        <v>12000000</v>
      </c>
      <c r="G23" s="6">
        <v>1E+30</v>
      </c>
      <c r="H23" s="6">
        <v>12000000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D078B6E951A45BB1C82C2FC9186A9" ma:contentTypeVersion="3" ma:contentTypeDescription="Create a new document." ma:contentTypeScope="" ma:versionID="9a7bf952fc9da68a4d4342a199bc638e">
  <xsd:schema xmlns:xsd="http://www.w3.org/2001/XMLSchema" xmlns:xs="http://www.w3.org/2001/XMLSchema" xmlns:p="http://schemas.microsoft.com/office/2006/metadata/properties" xmlns:ns3="689360f1-9a5b-4f5a-b6d2-d97f61f8d3b3" targetNamespace="http://schemas.microsoft.com/office/2006/metadata/properties" ma:root="true" ma:fieldsID="2ea4a9a0d16d8fd10589b3834a95396c" ns3:_="">
    <xsd:import namespace="689360f1-9a5b-4f5a-b6d2-d97f61f8d3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360f1-9a5b-4f5a-b6d2-d97f61f8d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9360f1-9a5b-4f5a-b6d2-d97f61f8d3b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99A81-6296-4979-B193-10C8164DC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360f1-9a5b-4f5a-b6d2-d97f61f8d3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DA6BA0-273D-492E-826F-E596637420DB}">
  <ds:schemaRefs>
    <ds:schemaRef ds:uri="689360f1-9a5b-4f5a-b6d2-d97f61f8d3b3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5629C1-5CBE-4440-82D1-EB86240830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LP Model</vt:lpstr>
      <vt:lpstr>LP Model Answer</vt:lpstr>
      <vt:lpstr>Sensitivity Report(LP Model) </vt:lpstr>
      <vt:lpstr>Limits LP Model</vt:lpstr>
      <vt:lpstr>Answer Report(3BHK=4BHK)CT</vt:lpstr>
      <vt:lpstr>Sensitivity Report(3BHK=4BHK)CT</vt:lpstr>
      <vt:lpstr>Limits Report(3BHk=4BHK)</vt:lpstr>
      <vt:lpstr>Answer Report (10%)</vt:lpstr>
      <vt:lpstr>Sensitivity Report(10%)</vt:lpstr>
      <vt:lpstr>Limit Report(10%)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Kamaljeet Kaur Sidhu</dc:creator>
  <cp:lastModifiedBy>Kamaljeet Kaur Sidhu</cp:lastModifiedBy>
  <dcterms:created xsi:type="dcterms:W3CDTF">2023-05-21T10:56:02Z</dcterms:created>
  <dcterms:modified xsi:type="dcterms:W3CDTF">2023-05-22T08:04:33Z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0x0101003DFD078B6E951A45BB1C82C2FC9186A9</vt:lpwstr>
  </property>
</Properties>
</file>