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5637638\Documents\PhD\Articles\Article 2 - Accelerated Creep Testing\Manuscript\Data repository\Microscopic data\"/>
    </mc:Choice>
  </mc:AlternateContent>
  <bookViews>
    <workbookView xWindow="0" yWindow="0" windowWidth="20490" windowHeight="7545" activeTab="3"/>
  </bookViews>
  <sheets>
    <sheet name="Mean" sheetId="1" r:id="rId1"/>
    <sheet name="Std dev" sheetId="2" r:id="rId2"/>
    <sheet name="Count" sheetId="5" r:id="rId3"/>
    <sheet name="t statistic - Low damage" sheetId="7" r:id="rId4"/>
    <sheet name="t statistic - Medium damage" sheetId="8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8" l="1"/>
  <c r="H5" i="8"/>
  <c r="G7" i="8" l="1"/>
  <c r="G5" i="8"/>
  <c r="F7" i="8"/>
  <c r="F5" i="8"/>
  <c r="E5" i="8"/>
  <c r="E6" i="8"/>
  <c r="F6" i="8" s="1"/>
  <c r="E7" i="8"/>
  <c r="E3" i="8"/>
  <c r="E4" i="8"/>
  <c r="D5" i="8"/>
  <c r="D6" i="8"/>
  <c r="D7" i="8"/>
  <c r="D11" i="8"/>
  <c r="F11" i="8" s="1"/>
  <c r="G11" i="8" s="1"/>
  <c r="D12" i="8"/>
  <c r="F12" i="8" s="1"/>
  <c r="D13" i="8"/>
  <c r="D14" i="8"/>
  <c r="D3" i="8"/>
  <c r="D4" i="8"/>
  <c r="D2" i="8"/>
  <c r="B3" i="8"/>
  <c r="B4" i="8"/>
  <c r="B5" i="8"/>
  <c r="B6" i="8"/>
  <c r="B7" i="8"/>
  <c r="B11" i="8"/>
  <c r="B12" i="8"/>
  <c r="B13" i="8"/>
  <c r="B14" i="8"/>
  <c r="B2" i="8"/>
  <c r="C5" i="8"/>
  <c r="C6" i="8"/>
  <c r="C7" i="8"/>
  <c r="C11" i="8"/>
  <c r="C12" i="8"/>
  <c r="C13" i="8"/>
  <c r="C14" i="8"/>
  <c r="C3" i="8"/>
  <c r="C4" i="8"/>
  <c r="C2" i="8"/>
  <c r="E14" i="8"/>
  <c r="F14" i="8"/>
  <c r="E13" i="8"/>
  <c r="F13" i="8"/>
  <c r="E12" i="8"/>
  <c r="E11" i="8"/>
  <c r="I7" i="8"/>
  <c r="I5" i="8"/>
  <c r="E2" i="8"/>
  <c r="I5" i="7"/>
  <c r="I7" i="7"/>
  <c r="D8" i="7"/>
  <c r="F13" i="7"/>
  <c r="E3" i="7"/>
  <c r="E4" i="7"/>
  <c r="E6" i="7"/>
  <c r="E8" i="7"/>
  <c r="E9" i="7"/>
  <c r="E10" i="7"/>
  <c r="E11" i="7"/>
  <c r="E12" i="7"/>
  <c r="E13" i="7"/>
  <c r="E14" i="7"/>
  <c r="E15" i="7"/>
  <c r="E16" i="7"/>
  <c r="E2" i="7"/>
  <c r="D3" i="7"/>
  <c r="F3" i="7" s="1"/>
  <c r="D4" i="7"/>
  <c r="F4" i="7" s="1"/>
  <c r="D6" i="7"/>
  <c r="F6" i="7" s="1"/>
  <c r="D9" i="7"/>
  <c r="F9" i="7" s="1"/>
  <c r="G9" i="7" s="1"/>
  <c r="H9" i="7" s="1"/>
  <c r="I9" i="7" s="1"/>
  <c r="D10" i="7"/>
  <c r="F10" i="7" s="1"/>
  <c r="D11" i="7"/>
  <c r="F11" i="7" s="1"/>
  <c r="D12" i="7"/>
  <c r="F12" i="7" s="1"/>
  <c r="D13" i="7"/>
  <c r="D14" i="7"/>
  <c r="F14" i="7" s="1"/>
  <c r="D15" i="7"/>
  <c r="F15" i="7" s="1"/>
  <c r="D16" i="7"/>
  <c r="F16" i="7" s="1"/>
  <c r="G16" i="7" s="1"/>
  <c r="H16" i="7" s="1"/>
  <c r="I16" i="7" s="1"/>
  <c r="D2" i="7"/>
  <c r="F2" i="7" s="1"/>
  <c r="G2" i="7" s="1"/>
  <c r="H2" i="7" s="1"/>
  <c r="I2" i="7" s="1"/>
  <c r="C3" i="7"/>
  <c r="C4" i="7"/>
  <c r="G4" i="7" s="1"/>
  <c r="H4" i="7" s="1"/>
  <c r="I4" i="7" s="1"/>
  <c r="C6" i="7"/>
  <c r="G6" i="7" s="1"/>
  <c r="H6" i="7" s="1"/>
  <c r="I6" i="7" s="1"/>
  <c r="C8" i="7"/>
  <c r="C9" i="7"/>
  <c r="C10" i="7"/>
  <c r="C11" i="7"/>
  <c r="C12" i="7"/>
  <c r="C13" i="7"/>
  <c r="G13" i="7" s="1"/>
  <c r="H13" i="7" s="1"/>
  <c r="I13" i="7" s="1"/>
  <c r="C14" i="7"/>
  <c r="C15" i="7"/>
  <c r="G15" i="7" s="1"/>
  <c r="H15" i="7" s="1"/>
  <c r="I15" i="7" s="1"/>
  <c r="C16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2" i="7"/>
  <c r="G13" i="8" l="1"/>
  <c r="H13" i="8" s="1"/>
  <c r="I13" i="8" s="1"/>
  <c r="G14" i="8"/>
  <c r="H14" i="8" s="1"/>
  <c r="I14" i="8" s="1"/>
  <c r="G12" i="8"/>
  <c r="H12" i="8" s="1"/>
  <c r="I12" i="8" s="1"/>
  <c r="G3" i="7"/>
  <c r="H3" i="7" s="1"/>
  <c r="I3" i="7" s="1"/>
  <c r="G12" i="7"/>
  <c r="H12" i="7" s="1"/>
  <c r="I12" i="7" s="1"/>
  <c r="G11" i="7"/>
  <c r="H11" i="7" s="1"/>
  <c r="I11" i="7" s="1"/>
  <c r="G14" i="7"/>
  <c r="H14" i="7" s="1"/>
  <c r="I14" i="7" s="1"/>
  <c r="G10" i="7"/>
  <c r="H10" i="7" s="1"/>
  <c r="I10" i="7" s="1"/>
  <c r="F8" i="7"/>
  <c r="G8" i="7" s="1"/>
  <c r="H8" i="7" s="1"/>
  <c r="I8" i="7" s="1"/>
  <c r="F2" i="8"/>
  <c r="F4" i="8"/>
  <c r="G4" i="8" s="1"/>
  <c r="H4" i="8" s="1"/>
  <c r="I4" i="8" s="1"/>
  <c r="G2" i="8"/>
  <c r="H2" i="8" s="1"/>
  <c r="I2" i="8" s="1"/>
  <c r="H11" i="8"/>
  <c r="I11" i="8" s="1"/>
  <c r="G6" i="8"/>
  <c r="H6" i="8" s="1"/>
  <c r="I6" i="8" s="1"/>
  <c r="F3" i="8"/>
  <c r="G3" i="8"/>
  <c r="H3" i="8" s="1"/>
  <c r="I3" i="8" s="1"/>
</calcChain>
</file>

<file path=xl/sharedStrings.xml><?xml version="1.0" encoding="utf-8"?>
<sst xmlns="http://schemas.openxmlformats.org/spreadsheetml/2006/main" count="251" uniqueCount="45">
  <si>
    <t>M23C6 d</t>
  </si>
  <si>
    <t>M23C6 Nv</t>
  </si>
  <si>
    <t>M23C6 l</t>
  </si>
  <si>
    <t>Laves d</t>
  </si>
  <si>
    <t>Laves Nv</t>
  </si>
  <si>
    <t>Laves l</t>
  </si>
  <si>
    <t>Mx d</t>
  </si>
  <si>
    <t>Mx Nv</t>
  </si>
  <si>
    <t>Mx l</t>
  </si>
  <si>
    <t>Subgrain</t>
  </si>
  <si>
    <t>Void density</t>
  </si>
  <si>
    <t>Void ECD</t>
  </si>
  <si>
    <t>Hardness</t>
  </si>
  <si>
    <t>n</t>
  </si>
  <si>
    <t>Q</t>
  </si>
  <si>
    <t>A</t>
  </si>
  <si>
    <t>threshold</t>
  </si>
  <si>
    <t>None observed</t>
  </si>
  <si>
    <t>N/A</t>
  </si>
  <si>
    <t>Not presented in this work</t>
  </si>
  <si>
    <t>Units</t>
  </si>
  <si>
    <t>Microstructural parameter</t>
  </si>
  <si>
    <t>µm</t>
  </si>
  <si>
    <r>
      <t>µm</t>
    </r>
    <r>
      <rPr>
        <vertAlign val="superscript"/>
        <sz val="11"/>
        <color theme="1"/>
        <rFont val="Calibri"/>
        <family val="2"/>
      </rPr>
      <t>-3</t>
    </r>
  </si>
  <si>
    <t>nm</t>
  </si>
  <si>
    <r>
      <t>mm</t>
    </r>
    <r>
      <rPr>
        <vertAlign val="superscript"/>
        <sz val="11"/>
        <color theme="1"/>
        <rFont val="Calibri"/>
        <family val="2"/>
      </rPr>
      <t>-2</t>
    </r>
  </si>
  <si>
    <t>HV</t>
  </si>
  <si>
    <t>-</t>
  </si>
  <si>
    <t>kJ/mol</t>
  </si>
  <si>
    <r>
      <t>s</t>
    </r>
    <r>
      <rPr>
        <vertAlign val="superscript"/>
        <sz val="11"/>
        <color theme="1"/>
        <rFont val="Calibri"/>
        <family val="2"/>
      </rPr>
      <t>-1</t>
    </r>
  </si>
  <si>
    <t>MPa</t>
  </si>
  <si>
    <t>Grip Low damage</t>
  </si>
  <si>
    <t>Grip High damage</t>
  </si>
  <si>
    <t>Grip Medium damage</t>
  </si>
  <si>
    <t>BASELINE</t>
  </si>
  <si>
    <t>Degrees of freedom</t>
  </si>
  <si>
    <t>Numerator</t>
  </si>
  <si>
    <r>
      <t>s</t>
    </r>
    <r>
      <rPr>
        <vertAlign val="subscript"/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/n</t>
    </r>
    <r>
      <rPr>
        <vertAlign val="subscript"/>
        <sz val="11"/>
        <color theme="1"/>
        <rFont val="Calibri"/>
        <family val="2"/>
        <scheme val="minor"/>
      </rPr>
      <t>L</t>
    </r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</si>
  <si>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/n</t>
    </r>
    <r>
      <rPr>
        <vertAlign val="subscript"/>
        <sz val="11"/>
        <color theme="1"/>
        <rFont val="Calibri"/>
        <family val="2"/>
        <scheme val="minor"/>
      </rPr>
      <t>H</t>
    </r>
  </si>
  <si>
    <t>Denominator</t>
  </si>
  <si>
    <t>t stat</t>
  </si>
  <si>
    <t>p value</t>
  </si>
  <si>
    <t>Threshold</t>
  </si>
  <si>
    <r>
      <t>s</t>
    </r>
    <r>
      <rPr>
        <vertAlign val="subscript"/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/n</t>
    </r>
    <r>
      <rPr>
        <vertAlign val="subscript"/>
        <sz val="11"/>
        <color theme="1"/>
        <rFont val="Calibri"/>
        <family val="2"/>
        <scheme val="minor"/>
      </rPr>
      <t>M</t>
    </r>
  </si>
  <si>
    <r>
      <t>Not significantly different at 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0.05?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</si>
</sst>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1" fillId="2" borderId="1" xfId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9" sqref="D19"/>
    </sheetView>
  </sheetViews>
  <sheetFormatPr defaultRowHeight="15" x14ac:dyDescent="0.25"/>
  <cols>
    <col min="1" max="1" width="24.5703125" bestFit="1" customWidth="1"/>
    <col min="2" max="2" width="12" customWidth="1"/>
    <col min="3" max="3" width="16.42578125" bestFit="1" customWidth="1"/>
    <col min="4" max="4" width="16.85546875" bestFit="1" customWidth="1"/>
    <col min="5" max="5" width="25" bestFit="1" customWidth="1"/>
  </cols>
  <sheetData>
    <row r="1" spans="1:5" x14ac:dyDescent="0.25">
      <c r="A1" s="5" t="s">
        <v>21</v>
      </c>
      <c r="B1" s="5" t="s">
        <v>20</v>
      </c>
      <c r="C1" s="5" t="s">
        <v>31</v>
      </c>
      <c r="D1" s="5" t="s">
        <v>32</v>
      </c>
      <c r="E1" s="5" t="s">
        <v>33</v>
      </c>
    </row>
    <row r="2" spans="1:5" x14ac:dyDescent="0.25">
      <c r="A2" t="s">
        <v>0</v>
      </c>
      <c r="B2" s="4" t="s">
        <v>22</v>
      </c>
      <c r="C2">
        <v>0.182</v>
      </c>
      <c r="D2">
        <v>0.19600000000000001</v>
      </c>
      <c r="E2">
        <v>0.17199999999999999</v>
      </c>
    </row>
    <row r="3" spans="1:5" ht="17.25" x14ac:dyDescent="0.25">
      <c r="A3" t="s">
        <v>1</v>
      </c>
      <c r="B3" s="4" t="s">
        <v>23</v>
      </c>
      <c r="C3">
        <v>16.8</v>
      </c>
      <c r="D3">
        <v>13.8</v>
      </c>
      <c r="E3">
        <v>27.9</v>
      </c>
    </row>
    <row r="4" spans="1:5" x14ac:dyDescent="0.25">
      <c r="A4" t="s">
        <v>2</v>
      </c>
      <c r="B4" s="4" t="s">
        <v>22</v>
      </c>
      <c r="C4">
        <v>0.249</v>
      </c>
      <c r="D4">
        <v>0.247</v>
      </c>
      <c r="E4">
        <v>0.18</v>
      </c>
    </row>
    <row r="5" spans="1:5" x14ac:dyDescent="0.25">
      <c r="A5" t="s">
        <v>3</v>
      </c>
      <c r="B5" s="4" t="s">
        <v>22</v>
      </c>
      <c r="C5" t="s">
        <v>17</v>
      </c>
      <c r="D5">
        <v>0.21199999999999999</v>
      </c>
      <c r="E5">
        <v>0.28799999999999998</v>
      </c>
    </row>
    <row r="6" spans="1:5" ht="17.25" x14ac:dyDescent="0.25">
      <c r="A6" t="s">
        <v>4</v>
      </c>
      <c r="B6" s="4" t="s">
        <v>23</v>
      </c>
      <c r="C6">
        <v>0</v>
      </c>
      <c r="D6">
        <v>1.9</v>
      </c>
      <c r="E6">
        <v>1</v>
      </c>
    </row>
    <row r="7" spans="1:5" x14ac:dyDescent="0.25">
      <c r="A7" t="s">
        <v>5</v>
      </c>
      <c r="B7" s="4" t="s">
        <v>22</v>
      </c>
      <c r="C7" t="s">
        <v>17</v>
      </c>
      <c r="D7">
        <v>0.86399999999999999</v>
      </c>
      <c r="E7">
        <v>0.97799999999999998</v>
      </c>
    </row>
    <row r="8" spans="1:5" x14ac:dyDescent="0.25">
      <c r="A8" t="s">
        <v>6</v>
      </c>
      <c r="B8" s="4" t="s">
        <v>24</v>
      </c>
      <c r="C8">
        <v>87</v>
      </c>
      <c r="D8">
        <v>83</v>
      </c>
      <c r="E8" s="3" t="s">
        <v>19</v>
      </c>
    </row>
    <row r="9" spans="1:5" ht="17.25" x14ac:dyDescent="0.25">
      <c r="A9" t="s">
        <v>7</v>
      </c>
      <c r="B9" s="4" t="s">
        <v>23</v>
      </c>
      <c r="C9">
        <v>17.3</v>
      </c>
      <c r="D9">
        <v>12.7</v>
      </c>
      <c r="E9" s="3"/>
    </row>
    <row r="10" spans="1:5" x14ac:dyDescent="0.25">
      <c r="A10" t="s">
        <v>8</v>
      </c>
      <c r="B10" s="4" t="s">
        <v>24</v>
      </c>
      <c r="C10">
        <v>426</v>
      </c>
      <c r="D10">
        <v>522</v>
      </c>
      <c r="E10" s="3"/>
    </row>
    <row r="11" spans="1:5" x14ac:dyDescent="0.25">
      <c r="A11" t="s">
        <v>9</v>
      </c>
      <c r="B11" s="4" t="s">
        <v>22</v>
      </c>
      <c r="C11">
        <v>0.54</v>
      </c>
      <c r="D11">
        <v>0.75</v>
      </c>
      <c r="E11">
        <v>0.6</v>
      </c>
    </row>
    <row r="12" spans="1:5" x14ac:dyDescent="0.25">
      <c r="A12" t="s">
        <v>11</v>
      </c>
      <c r="B12" s="4" t="s">
        <v>22</v>
      </c>
      <c r="C12">
        <v>2.2999999999999998</v>
      </c>
      <c r="D12">
        <v>1.5</v>
      </c>
      <c r="E12">
        <v>1.7</v>
      </c>
    </row>
    <row r="13" spans="1:5" ht="17.25" x14ac:dyDescent="0.25">
      <c r="A13" t="s">
        <v>10</v>
      </c>
      <c r="B13" s="4" t="s">
        <v>25</v>
      </c>
      <c r="C13">
        <v>119</v>
      </c>
      <c r="D13">
        <v>510</v>
      </c>
      <c r="E13">
        <v>198</v>
      </c>
    </row>
    <row r="14" spans="1:5" x14ac:dyDescent="0.25">
      <c r="A14" t="s">
        <v>12</v>
      </c>
      <c r="B14" s="4" t="s">
        <v>26</v>
      </c>
      <c r="C14">
        <v>211</v>
      </c>
      <c r="D14">
        <v>202</v>
      </c>
      <c r="E14">
        <v>238</v>
      </c>
    </row>
    <row r="15" spans="1:5" x14ac:dyDescent="0.25">
      <c r="A15" t="s">
        <v>13</v>
      </c>
      <c r="B15" s="4" t="s">
        <v>27</v>
      </c>
      <c r="C15">
        <v>7.13</v>
      </c>
      <c r="D15">
        <v>6.92</v>
      </c>
      <c r="E15" t="s">
        <v>19</v>
      </c>
    </row>
    <row r="16" spans="1:5" x14ac:dyDescent="0.25">
      <c r="A16" t="s">
        <v>14</v>
      </c>
      <c r="B16" s="4" t="s">
        <v>28</v>
      </c>
      <c r="C16">
        <v>159</v>
      </c>
      <c r="D16">
        <v>171</v>
      </c>
      <c r="E16">
        <v>157</v>
      </c>
    </row>
    <row r="17" spans="1:5" x14ac:dyDescent="0.25">
      <c r="A17" t="s">
        <v>16</v>
      </c>
      <c r="B17" s="4" t="s">
        <v>30</v>
      </c>
      <c r="C17">
        <v>78</v>
      </c>
      <c r="D17">
        <v>69</v>
      </c>
      <c r="E17" t="s">
        <v>19</v>
      </c>
    </row>
    <row r="18" spans="1:5" ht="18" thickBot="1" x14ac:dyDescent="0.3">
      <c r="A18" t="s">
        <v>15</v>
      </c>
      <c r="B18" s="4" t="s">
        <v>29</v>
      </c>
      <c r="C18" s="1">
        <v>1.3099999999999999E+25</v>
      </c>
      <c r="D18" s="1">
        <v>4.4700000000000002E+26</v>
      </c>
      <c r="E18" s="1">
        <v>1377077999296220</v>
      </c>
    </row>
    <row r="19" spans="1:5" ht="16.5" thickTop="1" thickBot="1" x14ac:dyDescent="0.3">
      <c r="D19" s="6" t="s">
        <v>34</v>
      </c>
    </row>
    <row r="20" spans="1:5" ht="15.75" thickTop="1" x14ac:dyDescent="0.25"/>
  </sheetData>
  <mergeCells count="1">
    <mergeCell ref="E8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9" sqref="D19"/>
    </sheetView>
  </sheetViews>
  <sheetFormatPr defaultRowHeight="15" x14ac:dyDescent="0.25"/>
  <cols>
    <col min="1" max="1" width="24.5703125" bestFit="1" customWidth="1"/>
    <col min="2" max="2" width="12" customWidth="1"/>
    <col min="3" max="3" width="16.42578125" bestFit="1" customWidth="1"/>
    <col min="4" max="4" width="16.85546875" bestFit="1" customWidth="1"/>
    <col min="5" max="5" width="25" bestFit="1" customWidth="1"/>
  </cols>
  <sheetData>
    <row r="1" spans="1:5" s="5" customFormat="1" x14ac:dyDescent="0.25">
      <c r="A1" s="5" t="s">
        <v>21</v>
      </c>
      <c r="B1" s="5" t="s">
        <v>20</v>
      </c>
      <c r="C1" s="5" t="s">
        <v>31</v>
      </c>
      <c r="D1" s="5" t="s">
        <v>32</v>
      </c>
      <c r="E1" s="5" t="s">
        <v>33</v>
      </c>
    </row>
    <row r="2" spans="1:5" x14ac:dyDescent="0.25">
      <c r="A2" t="s">
        <v>0</v>
      </c>
      <c r="B2" s="4" t="s">
        <v>22</v>
      </c>
      <c r="C2">
        <v>8.9999999999999993E-3</v>
      </c>
      <c r="D2">
        <v>2E-3</v>
      </c>
      <c r="E2">
        <v>1.0999999999999999E-2</v>
      </c>
    </row>
    <row r="3" spans="1:5" ht="17.25" x14ac:dyDescent="0.25">
      <c r="A3" t="s">
        <v>1</v>
      </c>
      <c r="B3" s="4" t="s">
        <v>23</v>
      </c>
      <c r="C3">
        <v>3.3</v>
      </c>
      <c r="D3">
        <v>1.1000000000000001</v>
      </c>
      <c r="E3">
        <v>3.7</v>
      </c>
    </row>
    <row r="4" spans="1:5" x14ac:dyDescent="0.25">
      <c r="A4" t="s">
        <v>2</v>
      </c>
      <c r="B4" s="4" t="s">
        <v>22</v>
      </c>
      <c r="C4">
        <v>2.3E-2</v>
      </c>
      <c r="D4">
        <v>1.4E-2</v>
      </c>
      <c r="E4">
        <v>7.0000000000000001E-3</v>
      </c>
    </row>
    <row r="5" spans="1:5" x14ac:dyDescent="0.25">
      <c r="A5" t="s">
        <v>3</v>
      </c>
      <c r="B5" s="4" t="s">
        <v>22</v>
      </c>
      <c r="C5" t="s">
        <v>17</v>
      </c>
      <c r="D5">
        <v>3.2000000000000001E-2</v>
      </c>
      <c r="E5">
        <v>2.5000000000000001E-2</v>
      </c>
    </row>
    <row r="6" spans="1:5" ht="17.25" x14ac:dyDescent="0.25">
      <c r="A6" t="s">
        <v>4</v>
      </c>
      <c r="B6" s="4" t="s">
        <v>23</v>
      </c>
      <c r="C6">
        <v>0</v>
      </c>
      <c r="D6">
        <v>0.5</v>
      </c>
      <c r="E6">
        <v>0.2</v>
      </c>
    </row>
    <row r="7" spans="1:5" x14ac:dyDescent="0.25">
      <c r="A7" t="s">
        <v>5</v>
      </c>
      <c r="B7" s="4" t="s">
        <v>22</v>
      </c>
      <c r="C7" t="s">
        <v>17</v>
      </c>
      <c r="D7">
        <v>8.8999999999999996E-2</v>
      </c>
      <c r="E7">
        <v>9.2999999999999999E-2</v>
      </c>
    </row>
    <row r="8" spans="1:5" x14ac:dyDescent="0.25">
      <c r="A8" t="s">
        <v>6</v>
      </c>
      <c r="B8" s="4" t="s">
        <v>24</v>
      </c>
      <c r="C8">
        <v>4</v>
      </c>
      <c r="D8">
        <v>5</v>
      </c>
      <c r="E8" s="3" t="s">
        <v>19</v>
      </c>
    </row>
    <row r="9" spans="1:5" ht="17.25" x14ac:dyDescent="0.25">
      <c r="A9" t="s">
        <v>7</v>
      </c>
      <c r="B9" s="4" t="s">
        <v>23</v>
      </c>
      <c r="C9">
        <v>2.9</v>
      </c>
      <c r="D9">
        <v>2.5</v>
      </c>
      <c r="E9" s="3"/>
    </row>
    <row r="10" spans="1:5" x14ac:dyDescent="0.25">
      <c r="A10" t="s">
        <v>8</v>
      </c>
      <c r="B10" s="4" t="s">
        <v>24</v>
      </c>
      <c r="C10">
        <v>40</v>
      </c>
      <c r="D10">
        <v>57</v>
      </c>
      <c r="E10" s="3"/>
    </row>
    <row r="11" spans="1:5" x14ac:dyDescent="0.25">
      <c r="A11" t="s">
        <v>9</v>
      </c>
      <c r="B11" s="4" t="s">
        <v>22</v>
      </c>
      <c r="C11">
        <v>0.02</v>
      </c>
      <c r="D11">
        <v>0.04</v>
      </c>
      <c r="E11">
        <v>0.02</v>
      </c>
    </row>
    <row r="12" spans="1:5" x14ac:dyDescent="0.25">
      <c r="A12" t="s">
        <v>11</v>
      </c>
      <c r="B12" s="4" t="s">
        <v>22</v>
      </c>
      <c r="C12">
        <v>1.1000000000000001</v>
      </c>
      <c r="D12">
        <v>0.7</v>
      </c>
      <c r="E12">
        <v>0.7</v>
      </c>
    </row>
    <row r="13" spans="1:5" ht="17.25" x14ac:dyDescent="0.25">
      <c r="A13" t="s">
        <v>10</v>
      </c>
      <c r="B13" s="4" t="s">
        <v>25</v>
      </c>
      <c r="C13">
        <v>48</v>
      </c>
      <c r="D13">
        <v>450</v>
      </c>
      <c r="E13">
        <v>52</v>
      </c>
    </row>
    <row r="14" spans="1:5" x14ac:dyDescent="0.25">
      <c r="A14" t="s">
        <v>12</v>
      </c>
      <c r="B14" s="4" t="s">
        <v>26</v>
      </c>
      <c r="C14">
        <v>4</v>
      </c>
      <c r="D14">
        <v>4</v>
      </c>
      <c r="E14">
        <v>4</v>
      </c>
    </row>
    <row r="15" spans="1:5" x14ac:dyDescent="0.25">
      <c r="A15" t="s">
        <v>13</v>
      </c>
      <c r="B15" s="4" t="s">
        <v>27</v>
      </c>
      <c r="C15">
        <v>0.02</v>
      </c>
      <c r="D15">
        <v>0.02</v>
      </c>
      <c r="E15" t="s">
        <v>19</v>
      </c>
    </row>
    <row r="16" spans="1:5" x14ac:dyDescent="0.25">
      <c r="A16" t="s">
        <v>14</v>
      </c>
      <c r="B16" s="4" t="s">
        <v>28</v>
      </c>
      <c r="C16">
        <v>3.66</v>
      </c>
      <c r="D16">
        <v>3.86</v>
      </c>
      <c r="E16">
        <v>3.66</v>
      </c>
    </row>
    <row r="17" spans="1:5" x14ac:dyDescent="0.25">
      <c r="A17" t="s">
        <v>16</v>
      </c>
      <c r="B17" s="4" t="s">
        <v>30</v>
      </c>
      <c r="C17" t="s">
        <v>18</v>
      </c>
      <c r="D17" t="s">
        <v>18</v>
      </c>
      <c r="E17" t="s">
        <v>19</v>
      </c>
    </row>
    <row r="18" spans="1:5" ht="18" thickBot="1" x14ac:dyDescent="0.3">
      <c r="A18" t="s">
        <v>15</v>
      </c>
      <c r="B18" s="4" t="s">
        <v>29</v>
      </c>
      <c r="C18" s="1" t="s">
        <v>18</v>
      </c>
      <c r="D18" s="1" t="s">
        <v>18</v>
      </c>
      <c r="E18" s="1" t="s">
        <v>18</v>
      </c>
    </row>
    <row r="19" spans="1:5" ht="16.5" thickTop="1" thickBot="1" x14ac:dyDescent="0.3">
      <c r="D19" s="6" t="s">
        <v>34</v>
      </c>
    </row>
    <row r="20" spans="1:5" ht="15.75" thickTop="1" x14ac:dyDescent="0.25"/>
  </sheetData>
  <mergeCells count="1">
    <mergeCell ref="E8:E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9" sqref="D19"/>
    </sheetView>
  </sheetViews>
  <sheetFormatPr defaultRowHeight="15" x14ac:dyDescent="0.25"/>
  <cols>
    <col min="1" max="1" width="24.7109375" bestFit="1" customWidth="1"/>
    <col min="2" max="2" width="16.42578125" bestFit="1" customWidth="1"/>
    <col min="3" max="3" width="16.85546875" bestFit="1" customWidth="1"/>
    <col min="4" max="4" width="20.5703125" bestFit="1" customWidth="1"/>
  </cols>
  <sheetData>
    <row r="1" spans="1:4" x14ac:dyDescent="0.25">
      <c r="A1" s="5" t="s">
        <v>21</v>
      </c>
      <c r="B1" s="5" t="s">
        <v>31</v>
      </c>
      <c r="C1" s="5" t="s">
        <v>32</v>
      </c>
      <c r="D1" s="5" t="s">
        <v>33</v>
      </c>
    </row>
    <row r="2" spans="1:4" x14ac:dyDescent="0.25">
      <c r="A2" t="s">
        <v>0</v>
      </c>
      <c r="B2">
        <v>4</v>
      </c>
      <c r="C2">
        <v>4</v>
      </c>
      <c r="D2">
        <v>3</v>
      </c>
    </row>
    <row r="3" spans="1:4" x14ac:dyDescent="0.25">
      <c r="A3" t="s">
        <v>1</v>
      </c>
      <c r="B3">
        <v>4</v>
      </c>
      <c r="C3">
        <v>4</v>
      </c>
      <c r="D3">
        <v>3</v>
      </c>
    </row>
    <row r="4" spans="1:4" x14ac:dyDescent="0.25">
      <c r="A4" t="s">
        <v>2</v>
      </c>
      <c r="B4">
        <v>4</v>
      </c>
      <c r="C4">
        <v>4</v>
      </c>
      <c r="D4">
        <v>3</v>
      </c>
    </row>
    <row r="5" spans="1:4" x14ac:dyDescent="0.25">
      <c r="A5" t="s">
        <v>3</v>
      </c>
      <c r="B5">
        <v>4</v>
      </c>
      <c r="C5">
        <v>4</v>
      </c>
      <c r="D5">
        <v>3</v>
      </c>
    </row>
    <row r="6" spans="1:4" x14ac:dyDescent="0.25">
      <c r="A6" t="s">
        <v>4</v>
      </c>
      <c r="B6">
        <v>4</v>
      </c>
      <c r="C6">
        <v>4</v>
      </c>
      <c r="D6">
        <v>3</v>
      </c>
    </row>
    <row r="7" spans="1:4" x14ac:dyDescent="0.25">
      <c r="A7" t="s">
        <v>5</v>
      </c>
      <c r="B7">
        <v>4</v>
      </c>
      <c r="C7">
        <v>4</v>
      </c>
      <c r="D7">
        <v>3</v>
      </c>
    </row>
    <row r="8" spans="1:4" x14ac:dyDescent="0.25">
      <c r="A8" t="s">
        <v>6</v>
      </c>
      <c r="B8">
        <v>7</v>
      </c>
      <c r="C8">
        <v>4</v>
      </c>
      <c r="D8">
        <v>0</v>
      </c>
    </row>
    <row r="9" spans="1:4" x14ac:dyDescent="0.25">
      <c r="A9" t="s">
        <v>7</v>
      </c>
      <c r="B9">
        <v>7</v>
      </c>
      <c r="C9">
        <v>4</v>
      </c>
      <c r="D9">
        <v>0</v>
      </c>
    </row>
    <row r="10" spans="1:4" x14ac:dyDescent="0.25">
      <c r="A10" t="s">
        <v>8</v>
      </c>
      <c r="B10">
        <v>7</v>
      </c>
      <c r="C10">
        <v>4</v>
      </c>
      <c r="D10">
        <v>0</v>
      </c>
    </row>
    <row r="11" spans="1:4" x14ac:dyDescent="0.25">
      <c r="A11" t="s">
        <v>9</v>
      </c>
      <c r="B11">
        <v>4</v>
      </c>
      <c r="C11">
        <v>4</v>
      </c>
      <c r="D11">
        <v>3</v>
      </c>
    </row>
    <row r="12" spans="1:4" x14ac:dyDescent="0.25">
      <c r="A12" t="s">
        <v>11</v>
      </c>
      <c r="B12">
        <v>24</v>
      </c>
      <c r="C12">
        <v>26</v>
      </c>
      <c r="D12">
        <v>23</v>
      </c>
    </row>
    <row r="13" spans="1:4" x14ac:dyDescent="0.25">
      <c r="A13" t="s">
        <v>10</v>
      </c>
      <c r="B13">
        <v>24</v>
      </c>
      <c r="C13">
        <v>26</v>
      </c>
      <c r="D13">
        <v>23</v>
      </c>
    </row>
    <row r="14" spans="1:4" x14ac:dyDescent="0.25">
      <c r="A14" t="s">
        <v>12</v>
      </c>
      <c r="B14">
        <v>27</v>
      </c>
      <c r="C14">
        <v>27</v>
      </c>
      <c r="D14">
        <v>28</v>
      </c>
    </row>
    <row r="15" spans="1:4" x14ac:dyDescent="0.25">
      <c r="A15" t="s">
        <v>13</v>
      </c>
      <c r="B15">
        <v>6</v>
      </c>
      <c r="C15">
        <v>6</v>
      </c>
      <c r="D15" t="s">
        <v>27</v>
      </c>
    </row>
    <row r="16" spans="1:4" x14ac:dyDescent="0.25">
      <c r="A16" t="s">
        <v>14</v>
      </c>
      <c r="B16">
        <v>3</v>
      </c>
      <c r="C16">
        <v>3</v>
      </c>
      <c r="D16" t="s">
        <v>27</v>
      </c>
    </row>
    <row r="17" spans="1:4" x14ac:dyDescent="0.25">
      <c r="A17" t="s">
        <v>16</v>
      </c>
      <c r="B17" t="s">
        <v>27</v>
      </c>
      <c r="C17" t="s">
        <v>27</v>
      </c>
      <c r="D17" t="s">
        <v>27</v>
      </c>
    </row>
    <row r="18" spans="1:4" ht="15.75" thickBot="1" x14ac:dyDescent="0.3">
      <c r="A18" t="s">
        <v>15</v>
      </c>
      <c r="B18" t="s">
        <v>27</v>
      </c>
      <c r="C18" t="s">
        <v>27</v>
      </c>
      <c r="D18" t="s">
        <v>27</v>
      </c>
    </row>
    <row r="19" spans="1:4" ht="16.5" thickTop="1" thickBot="1" x14ac:dyDescent="0.3">
      <c r="C19" s="6" t="s">
        <v>34</v>
      </c>
    </row>
    <row r="20" spans="1:4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H23" sqref="H23"/>
    </sheetView>
  </sheetViews>
  <sheetFormatPr defaultRowHeight="15" x14ac:dyDescent="0.25"/>
  <cols>
    <col min="1" max="1" width="24.7109375" bestFit="1" customWidth="1"/>
    <col min="2" max="2" width="19" bestFit="1" customWidth="1"/>
    <col min="3" max="3" width="10.7109375" bestFit="1" customWidth="1"/>
    <col min="4" max="4" width="11" bestFit="1" customWidth="1"/>
    <col min="6" max="6" width="12.7109375" bestFit="1" customWidth="1"/>
    <col min="9" max="9" width="35.85546875" bestFit="1" customWidth="1"/>
    <col min="11" max="11" width="9.85546875" bestFit="1" customWidth="1"/>
  </cols>
  <sheetData>
    <row r="1" spans="1:12" ht="18.75" x14ac:dyDescent="0.35">
      <c r="A1" s="5" t="s">
        <v>21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44</v>
      </c>
      <c r="K1" t="s">
        <v>42</v>
      </c>
      <c r="L1">
        <v>0.05</v>
      </c>
    </row>
    <row r="2" spans="1:12" x14ac:dyDescent="0.25">
      <c r="A2" t="s">
        <v>0</v>
      </c>
      <c r="B2">
        <f>Count!B2+Count!C2-2</f>
        <v>6</v>
      </c>
      <c r="C2">
        <f>Mean!D2-Mean!C2</f>
        <v>1.4000000000000012E-2</v>
      </c>
      <c r="D2">
        <f>('Std dev'!C2^2)/Count!B2</f>
        <v>2.0249999999999998E-5</v>
      </c>
      <c r="E2">
        <f>('Std dev'!D2^2)/Count!C2</f>
        <v>9.9999999999999995E-7</v>
      </c>
      <c r="F2">
        <f>SQRT(D2+E2)</f>
        <v>4.6097722286464436E-3</v>
      </c>
      <c r="G2">
        <f>C2/F2</f>
        <v>3.037026409461189</v>
      </c>
      <c r="H2">
        <f>_xlfn.T.DIST.2T(ABS(G2),B2)</f>
        <v>2.2890178678837022E-2</v>
      </c>
      <c r="I2" s="2" t="str">
        <f>IF(H2&lt;=$L$1,"","x")</f>
        <v/>
      </c>
    </row>
    <row r="3" spans="1:12" x14ac:dyDescent="0.25">
      <c r="A3" t="s">
        <v>1</v>
      </c>
      <c r="B3">
        <f>Count!B3+Count!C3-2</f>
        <v>6</v>
      </c>
      <c r="C3">
        <f>Mean!D3-Mean!C3</f>
        <v>-3</v>
      </c>
      <c r="D3">
        <f>('Std dev'!C3^2)/Count!B3</f>
        <v>2.7224999999999997</v>
      </c>
      <c r="E3">
        <f>('Std dev'!D3^2)/Count!C3</f>
        <v>0.30250000000000005</v>
      </c>
      <c r="F3">
        <f t="shared" ref="F3:F18" si="0">SQRT(D3+E3)</f>
        <v>1.7392527130926085</v>
      </c>
      <c r="G3">
        <f t="shared" ref="G3:G18" si="1">C3/F3</f>
        <v>-1.7248787237282071</v>
      </c>
      <c r="H3">
        <f t="shared" ref="H3:H18" si="2">_xlfn.T.DIST.2T(ABS(G3),B3)</f>
        <v>0.13530919389758514</v>
      </c>
      <c r="I3" s="2" t="str">
        <f t="shared" ref="I3:I18" si="3">IF(H3&lt;=$L$1,"","x")</f>
        <v>x</v>
      </c>
    </row>
    <row r="4" spans="1:12" x14ac:dyDescent="0.25">
      <c r="A4" t="s">
        <v>2</v>
      </c>
      <c r="B4">
        <f>Count!B4+Count!C4-2</f>
        <v>6</v>
      </c>
      <c r="C4">
        <f>Mean!D4-Mean!C4</f>
        <v>-2.0000000000000018E-3</v>
      </c>
      <c r="D4">
        <f>('Std dev'!C4^2)/Count!B4</f>
        <v>1.3224999999999999E-4</v>
      </c>
      <c r="E4">
        <f>('Std dev'!D4^2)/Count!C4</f>
        <v>4.9000000000000005E-5</v>
      </c>
      <c r="F4">
        <f t="shared" si="0"/>
        <v>1.3462912017836259E-2</v>
      </c>
      <c r="G4">
        <f t="shared" si="1"/>
        <v>-0.14855627054164164</v>
      </c>
      <c r="H4">
        <f t="shared" si="2"/>
        <v>0.88677085320531712</v>
      </c>
      <c r="I4" s="2" t="str">
        <f t="shared" si="3"/>
        <v>x</v>
      </c>
    </row>
    <row r="5" spans="1:12" x14ac:dyDescent="0.25">
      <c r="A5" t="s">
        <v>3</v>
      </c>
      <c r="B5">
        <f>Count!B5+Count!C5-2</f>
        <v>6</v>
      </c>
      <c r="I5" s="2" t="str">
        <f t="shared" si="3"/>
        <v/>
      </c>
    </row>
    <row r="6" spans="1:12" x14ac:dyDescent="0.25">
      <c r="A6" t="s">
        <v>4</v>
      </c>
      <c r="B6">
        <f>Count!B6+Count!C6-2</f>
        <v>6</v>
      </c>
      <c r="C6">
        <f>Mean!D6-Mean!C6</f>
        <v>1.9</v>
      </c>
      <c r="D6">
        <f>('Std dev'!C6^2)/Count!B6</f>
        <v>0</v>
      </c>
      <c r="E6">
        <f>('Std dev'!D6^2)/Count!C6</f>
        <v>6.25E-2</v>
      </c>
      <c r="F6">
        <f t="shared" si="0"/>
        <v>0.25</v>
      </c>
      <c r="G6">
        <f t="shared" si="1"/>
        <v>7.6</v>
      </c>
      <c r="H6">
        <f t="shared" si="2"/>
        <v>2.7015558698846321E-4</v>
      </c>
      <c r="I6" s="2" t="str">
        <f t="shared" si="3"/>
        <v/>
      </c>
    </row>
    <row r="7" spans="1:12" x14ac:dyDescent="0.25">
      <c r="A7" t="s">
        <v>5</v>
      </c>
      <c r="B7">
        <f>Count!B7+Count!C7-2</f>
        <v>6</v>
      </c>
      <c r="I7" s="2" t="str">
        <f t="shared" si="3"/>
        <v/>
      </c>
    </row>
    <row r="8" spans="1:12" x14ac:dyDescent="0.25">
      <c r="A8" t="s">
        <v>6</v>
      </c>
      <c r="B8">
        <f>Count!B8+Count!C8-2</f>
        <v>9</v>
      </c>
      <c r="C8">
        <f>Mean!D8-Mean!C8</f>
        <v>-4</v>
      </c>
      <c r="D8">
        <f>('Std dev'!C8^2)/Count!B8</f>
        <v>2.2857142857142856</v>
      </c>
      <c r="E8">
        <f>('Std dev'!D8^2)/Count!C8</f>
        <v>6.25</v>
      </c>
      <c r="F8">
        <f t="shared" si="0"/>
        <v>2.9215944766025084</v>
      </c>
      <c r="G8">
        <f t="shared" si="1"/>
        <v>-1.3691154032614266</v>
      </c>
      <c r="H8">
        <f t="shared" si="2"/>
        <v>0.20415619648402875</v>
      </c>
      <c r="I8" s="2" t="str">
        <f t="shared" si="3"/>
        <v>x</v>
      </c>
    </row>
    <row r="9" spans="1:12" x14ac:dyDescent="0.25">
      <c r="A9" t="s">
        <v>7</v>
      </c>
      <c r="B9">
        <f>Count!B9+Count!C9-2</f>
        <v>9</v>
      </c>
      <c r="C9">
        <f>Mean!D9-Mean!C9</f>
        <v>-4.6000000000000014</v>
      </c>
      <c r="D9">
        <f>('Std dev'!C9^2)/Count!B9</f>
        <v>1.2014285714285715</v>
      </c>
      <c r="E9">
        <f>('Std dev'!D9^2)/Count!C9</f>
        <v>1.5625</v>
      </c>
      <c r="F9">
        <f t="shared" si="0"/>
        <v>1.6625067131980464</v>
      </c>
      <c r="G9">
        <f t="shared" si="1"/>
        <v>-2.7669061204278131</v>
      </c>
      <c r="H9">
        <f t="shared" si="2"/>
        <v>2.186383437589481E-2</v>
      </c>
      <c r="I9" s="2" t="str">
        <f t="shared" si="3"/>
        <v/>
      </c>
    </row>
    <row r="10" spans="1:12" x14ac:dyDescent="0.25">
      <c r="A10" t="s">
        <v>8</v>
      </c>
      <c r="B10">
        <f>Count!B10+Count!C10-2</f>
        <v>9</v>
      </c>
      <c r="C10">
        <f>Mean!D10-Mean!C10</f>
        <v>96</v>
      </c>
      <c r="D10">
        <f>('Std dev'!C10^2)/Count!B10</f>
        <v>228.57142857142858</v>
      </c>
      <c r="E10">
        <f>('Std dev'!D10^2)/Count!C10</f>
        <v>812.25</v>
      </c>
      <c r="F10">
        <f t="shared" si="0"/>
        <v>32.261764188764211</v>
      </c>
      <c r="G10">
        <f t="shared" si="1"/>
        <v>2.9756587221424757</v>
      </c>
      <c r="H10">
        <f t="shared" si="2"/>
        <v>1.5558830994328338E-2</v>
      </c>
      <c r="I10" s="2" t="str">
        <f t="shared" si="3"/>
        <v/>
      </c>
    </row>
    <row r="11" spans="1:12" x14ac:dyDescent="0.25">
      <c r="A11" t="s">
        <v>9</v>
      </c>
      <c r="B11">
        <f>Count!B11+Count!C11-2</f>
        <v>6</v>
      </c>
      <c r="C11">
        <f>Mean!D11-Mean!C11</f>
        <v>0.20999999999999996</v>
      </c>
      <c r="D11">
        <f>('Std dev'!C11^2)/Count!B11</f>
        <v>1E-4</v>
      </c>
      <c r="E11">
        <f>('Std dev'!D11^2)/Count!C11</f>
        <v>4.0000000000000002E-4</v>
      </c>
      <c r="F11">
        <f t="shared" si="0"/>
        <v>2.2360679774997897E-2</v>
      </c>
      <c r="G11">
        <f t="shared" si="1"/>
        <v>9.3914855054991158</v>
      </c>
      <c r="H11">
        <f t="shared" si="2"/>
        <v>8.2757502345451363E-5</v>
      </c>
      <c r="I11" s="2" t="str">
        <f t="shared" si="3"/>
        <v/>
      </c>
    </row>
    <row r="12" spans="1:12" x14ac:dyDescent="0.25">
      <c r="A12" t="s">
        <v>11</v>
      </c>
      <c r="B12">
        <f>Count!B12+Count!C12-2</f>
        <v>48</v>
      </c>
      <c r="C12">
        <f>Mean!D12-Mean!C12</f>
        <v>-0.79999999999999982</v>
      </c>
      <c r="D12">
        <f>('Std dev'!C12^2)/Count!B12</f>
        <v>5.0416666666666672E-2</v>
      </c>
      <c r="E12">
        <f>('Std dev'!D12^2)/Count!C12</f>
        <v>1.8846153846153842E-2</v>
      </c>
      <c r="F12">
        <f t="shared" si="0"/>
        <v>0.26317830555123745</v>
      </c>
      <c r="G12">
        <f t="shared" si="1"/>
        <v>-3.0397642325584853</v>
      </c>
      <c r="H12">
        <f t="shared" si="2"/>
        <v>3.8265149485859932E-3</v>
      </c>
      <c r="I12" s="2" t="str">
        <f t="shared" si="3"/>
        <v/>
      </c>
    </row>
    <row r="13" spans="1:12" x14ac:dyDescent="0.25">
      <c r="A13" t="s">
        <v>10</v>
      </c>
      <c r="B13">
        <f>Count!B13+Count!C13-2</f>
        <v>48</v>
      </c>
      <c r="C13">
        <f>Mean!D13-Mean!C13</f>
        <v>391</v>
      </c>
      <c r="D13">
        <f>('Std dev'!C13^2)/Count!B13</f>
        <v>96</v>
      </c>
      <c r="E13">
        <f>('Std dev'!D13^2)/Count!C13</f>
        <v>7788.4615384615381</v>
      </c>
      <c r="F13">
        <f t="shared" si="0"/>
        <v>88.794490473573518</v>
      </c>
      <c r="G13">
        <f t="shared" si="1"/>
        <v>4.4034263602916566</v>
      </c>
      <c r="H13">
        <f t="shared" si="2"/>
        <v>5.937945665935588E-5</v>
      </c>
      <c r="I13" s="2" t="str">
        <f t="shared" si="3"/>
        <v/>
      </c>
    </row>
    <row r="14" spans="1:12" x14ac:dyDescent="0.25">
      <c r="A14" t="s">
        <v>12</v>
      </c>
      <c r="B14">
        <f>Count!B14+Count!C14-2</f>
        <v>52</v>
      </c>
      <c r="C14">
        <f>Mean!D14-Mean!C14</f>
        <v>-9</v>
      </c>
      <c r="D14">
        <f>('Std dev'!C14^2)/Count!B14</f>
        <v>0.59259259259259256</v>
      </c>
      <c r="E14">
        <f>('Std dev'!D14^2)/Count!C14</f>
        <v>0.59259259259259256</v>
      </c>
      <c r="F14">
        <f t="shared" si="0"/>
        <v>1.0886621079036347</v>
      </c>
      <c r="G14">
        <f t="shared" si="1"/>
        <v>-8.2670278818932257</v>
      </c>
      <c r="H14">
        <f t="shared" si="2"/>
        <v>4.8290616384202455E-11</v>
      </c>
      <c r="I14" s="2" t="str">
        <f t="shared" si="3"/>
        <v/>
      </c>
    </row>
    <row r="15" spans="1:12" x14ac:dyDescent="0.25">
      <c r="A15" t="s">
        <v>13</v>
      </c>
      <c r="B15">
        <f>Count!B15+Count!C15-2</f>
        <v>10</v>
      </c>
      <c r="C15">
        <f>Mean!D15-Mean!C15</f>
        <v>-0.20999999999999996</v>
      </c>
      <c r="D15">
        <f>('Std dev'!C15^2)/Count!B15</f>
        <v>6.666666666666667E-5</v>
      </c>
      <c r="E15">
        <f>('Std dev'!D15^2)/Count!C15</f>
        <v>6.666666666666667E-5</v>
      </c>
      <c r="F15">
        <f t="shared" si="0"/>
        <v>1.1547005383792516E-2</v>
      </c>
      <c r="G15">
        <f t="shared" si="1"/>
        <v>-18.186533479473209</v>
      </c>
      <c r="H15">
        <f t="shared" si="2"/>
        <v>5.4237630857173925E-9</v>
      </c>
      <c r="I15" s="2" t="str">
        <f t="shared" si="3"/>
        <v/>
      </c>
    </row>
    <row r="16" spans="1:12" x14ac:dyDescent="0.25">
      <c r="A16" t="s">
        <v>14</v>
      </c>
      <c r="B16">
        <f>Count!B16+Count!C16-2</f>
        <v>4</v>
      </c>
      <c r="C16">
        <f>Mean!D16-Mean!C16</f>
        <v>12</v>
      </c>
      <c r="D16">
        <f>('Std dev'!C16^2)/Count!B16</f>
        <v>4.4652000000000003</v>
      </c>
      <c r="E16">
        <f>('Std dev'!D16^2)/Count!C16</f>
        <v>4.9665333333333335</v>
      </c>
      <c r="F16">
        <f t="shared" si="0"/>
        <v>3.0711127190862491</v>
      </c>
      <c r="G16">
        <f t="shared" si="1"/>
        <v>3.9073785619859538</v>
      </c>
      <c r="H16">
        <f t="shared" si="2"/>
        <v>1.7432390051886619E-2</v>
      </c>
      <c r="I16" s="2" t="str">
        <f t="shared" si="3"/>
        <v/>
      </c>
    </row>
    <row r="17" spans="1:9" x14ac:dyDescent="0.25">
      <c r="A17" t="s">
        <v>16</v>
      </c>
      <c r="B17" t="s">
        <v>27</v>
      </c>
      <c r="C17" t="s">
        <v>27</v>
      </c>
      <c r="D17" t="s">
        <v>27</v>
      </c>
      <c r="E17" t="s">
        <v>27</v>
      </c>
      <c r="F17" t="s">
        <v>27</v>
      </c>
      <c r="G17" t="s">
        <v>27</v>
      </c>
      <c r="H17" t="s">
        <v>27</v>
      </c>
      <c r="I17" s="2" t="s">
        <v>27</v>
      </c>
    </row>
    <row r="18" spans="1:9" x14ac:dyDescent="0.25">
      <c r="A18" t="s">
        <v>15</v>
      </c>
      <c r="B18" t="s">
        <v>27</v>
      </c>
      <c r="C18" t="s">
        <v>27</v>
      </c>
      <c r="D18" t="s">
        <v>27</v>
      </c>
      <c r="E18" t="s">
        <v>27</v>
      </c>
      <c r="F18" t="s">
        <v>27</v>
      </c>
      <c r="G18" t="s">
        <v>27</v>
      </c>
      <c r="H18" t="s">
        <v>27</v>
      </c>
      <c r="I18" s="2" t="s">
        <v>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23" sqref="I23"/>
    </sheetView>
  </sheetViews>
  <sheetFormatPr defaultRowHeight="15" x14ac:dyDescent="0.25"/>
  <cols>
    <col min="1" max="1" width="24.7109375" bestFit="1" customWidth="1"/>
    <col min="2" max="2" width="19" bestFit="1" customWidth="1"/>
    <col min="3" max="3" width="10.7109375" bestFit="1" customWidth="1"/>
    <col min="4" max="4" width="12" bestFit="1" customWidth="1"/>
    <col min="6" max="6" width="12.7109375" bestFit="1" customWidth="1"/>
    <col min="9" max="9" width="35.85546875" bestFit="1" customWidth="1"/>
    <col min="11" max="11" width="9.85546875" bestFit="1" customWidth="1"/>
  </cols>
  <sheetData>
    <row r="1" spans="1:12" ht="18.75" x14ac:dyDescent="0.35">
      <c r="A1" s="5" t="s">
        <v>21</v>
      </c>
      <c r="B1" t="s">
        <v>35</v>
      </c>
      <c r="C1" t="s">
        <v>36</v>
      </c>
      <c r="D1" t="s">
        <v>43</v>
      </c>
      <c r="E1" t="s">
        <v>38</v>
      </c>
      <c r="F1" t="s">
        <v>39</v>
      </c>
      <c r="G1" t="s">
        <v>40</v>
      </c>
      <c r="H1" t="s">
        <v>41</v>
      </c>
      <c r="I1" t="s">
        <v>44</v>
      </c>
      <c r="K1" t="s">
        <v>42</v>
      </c>
      <c r="L1">
        <v>0.05</v>
      </c>
    </row>
    <row r="2" spans="1:12" x14ac:dyDescent="0.25">
      <c r="A2" t="s">
        <v>0</v>
      </c>
      <c r="B2">
        <f>Count!D2+Count!C2-2</f>
        <v>5</v>
      </c>
      <c r="C2">
        <f>Mean!D2-Mean!E2</f>
        <v>2.4000000000000021E-2</v>
      </c>
      <c r="D2">
        <f>('Std dev'!E2^2)/Count!D2</f>
        <v>4.0333333333333329E-5</v>
      </c>
      <c r="E2">
        <f>('Std dev'!D2^2)/Count!C2</f>
        <v>9.9999999999999995E-7</v>
      </c>
      <c r="F2">
        <f>SQRT(D2+E2)</f>
        <v>6.4291005073286358E-3</v>
      </c>
      <c r="G2">
        <f>C2/F2</f>
        <v>3.7330261010295347</v>
      </c>
      <c r="H2">
        <f>_xlfn.T.DIST.2T(ABS(G2),B2)</f>
        <v>1.3528619997894925E-2</v>
      </c>
      <c r="I2" s="2" t="str">
        <f>IF(H2&lt;=$L$1,"","x")</f>
        <v/>
      </c>
    </row>
    <row r="3" spans="1:12" x14ac:dyDescent="0.25">
      <c r="A3" t="s">
        <v>1</v>
      </c>
      <c r="B3">
        <f>Count!D3+Count!C3-2</f>
        <v>5</v>
      </c>
      <c r="C3">
        <f>Mean!D3-Mean!E3</f>
        <v>-14.099999999999998</v>
      </c>
      <c r="D3">
        <f>('Std dev'!E3^2)/Count!D3</f>
        <v>4.5633333333333335</v>
      </c>
      <c r="E3">
        <f>('Std dev'!D3^2)/Count!C3</f>
        <v>0.30250000000000005</v>
      </c>
      <c r="F3">
        <f t="shared" ref="F3:F16" si="0">SQRT(D3+E3)</f>
        <v>2.2058633986113767</v>
      </c>
      <c r="G3">
        <f t="shared" ref="G3:G16" si="1">C3/F3</f>
        <v>-6.3920549245597682</v>
      </c>
      <c r="H3">
        <f t="shared" ref="H3:H16" si="2">_xlfn.T.DIST.2T(ABS(G3),B3)</f>
        <v>1.3882426375704993E-3</v>
      </c>
      <c r="I3" s="2" t="str">
        <f t="shared" ref="I3:I18" si="3">IF(H3&lt;=$L$1,"","x")</f>
        <v/>
      </c>
    </row>
    <row r="4" spans="1:12" x14ac:dyDescent="0.25">
      <c r="A4" t="s">
        <v>2</v>
      </c>
      <c r="B4">
        <f>Count!D4+Count!C4-2</f>
        <v>5</v>
      </c>
      <c r="C4">
        <f>Mean!D4-Mean!E4</f>
        <v>6.7000000000000004E-2</v>
      </c>
      <c r="D4">
        <f>('Std dev'!E4^2)/Count!D4</f>
        <v>1.6333333333333335E-5</v>
      </c>
      <c r="E4">
        <f>('Std dev'!D4^2)/Count!C4</f>
        <v>4.9000000000000005E-5</v>
      </c>
      <c r="F4">
        <f t="shared" si="0"/>
        <v>8.0829037686547603E-3</v>
      </c>
      <c r="G4">
        <f t="shared" si="1"/>
        <v>8.2891002933653422</v>
      </c>
      <c r="H4">
        <f t="shared" si="2"/>
        <v>4.171785129508833E-4</v>
      </c>
      <c r="I4" s="2" t="str">
        <f t="shared" si="3"/>
        <v/>
      </c>
    </row>
    <row r="5" spans="1:12" x14ac:dyDescent="0.25">
      <c r="A5" t="s">
        <v>3</v>
      </c>
      <c r="B5">
        <f>Count!D5+Count!C5-2</f>
        <v>5</v>
      </c>
      <c r="C5">
        <f>Mean!D5-Mean!E5</f>
        <v>-7.5999999999999984E-2</v>
      </c>
      <c r="D5">
        <f>('Std dev'!E5^2)/Count!D5</f>
        <v>2.0833333333333337E-4</v>
      </c>
      <c r="E5">
        <f>('Std dev'!D5^2)/Count!C5</f>
        <v>2.5599999999999999E-4</v>
      </c>
      <c r="F5">
        <f t="shared" si="0"/>
        <v>2.1548395145191981E-2</v>
      </c>
      <c r="G5">
        <f t="shared" si="1"/>
        <v>-3.526944790454968</v>
      </c>
      <c r="H5">
        <f t="shared" si="2"/>
        <v>1.6794330845170114E-2</v>
      </c>
      <c r="I5" s="2" t="str">
        <f t="shared" si="3"/>
        <v/>
      </c>
    </row>
    <row r="6" spans="1:12" x14ac:dyDescent="0.25">
      <c r="A6" t="s">
        <v>4</v>
      </c>
      <c r="B6">
        <f>Count!D6+Count!C6-2</f>
        <v>5</v>
      </c>
      <c r="C6">
        <f>Mean!D6-Mean!E6</f>
        <v>0.89999999999999991</v>
      </c>
      <c r="D6">
        <f>('Std dev'!E6^2)/Count!D6</f>
        <v>1.3333333333333336E-2</v>
      </c>
      <c r="E6">
        <f>('Std dev'!D6^2)/Count!C6</f>
        <v>6.25E-2</v>
      </c>
      <c r="F6">
        <f t="shared" si="0"/>
        <v>0.27537852736430513</v>
      </c>
      <c r="G6">
        <f t="shared" si="1"/>
        <v>3.2682286764115323</v>
      </c>
      <c r="H6">
        <f t="shared" si="2"/>
        <v>2.2242107387200418E-2</v>
      </c>
      <c r="I6" s="2" t="str">
        <f t="shared" si="3"/>
        <v/>
      </c>
    </row>
    <row r="7" spans="1:12" x14ac:dyDescent="0.25">
      <c r="A7" t="s">
        <v>5</v>
      </c>
      <c r="B7">
        <f>Count!D7+Count!C7-2</f>
        <v>5</v>
      </c>
      <c r="C7">
        <f>Mean!D7-Mean!E7</f>
        <v>-0.11399999999999999</v>
      </c>
      <c r="D7">
        <f>('Std dev'!E7^2)/Count!D7</f>
        <v>2.8830000000000001E-3</v>
      </c>
      <c r="E7">
        <f>('Std dev'!D7^2)/Count!C7</f>
        <v>1.9802499999999998E-3</v>
      </c>
      <c r="F7">
        <f t="shared" si="0"/>
        <v>6.9737005958099466E-2</v>
      </c>
      <c r="G7">
        <f t="shared" si="1"/>
        <v>-1.6347131402299568</v>
      </c>
      <c r="H7">
        <f t="shared" si="2"/>
        <v>0.16303686106955018</v>
      </c>
      <c r="I7" s="2" t="str">
        <f t="shared" si="3"/>
        <v>x</v>
      </c>
    </row>
    <row r="8" spans="1:12" x14ac:dyDescent="0.25">
      <c r="A8" t="s">
        <v>6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s="2" t="s">
        <v>27</v>
      </c>
    </row>
    <row r="9" spans="1:12" x14ac:dyDescent="0.25">
      <c r="A9" t="s">
        <v>7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s="2" t="s">
        <v>27</v>
      </c>
    </row>
    <row r="10" spans="1:12" x14ac:dyDescent="0.25">
      <c r="A10" t="s">
        <v>8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t="s">
        <v>27</v>
      </c>
      <c r="H10" t="s">
        <v>27</v>
      </c>
      <c r="I10" s="2" t="s">
        <v>27</v>
      </c>
    </row>
    <row r="11" spans="1:12" x14ac:dyDescent="0.25">
      <c r="A11" t="s">
        <v>9</v>
      </c>
      <c r="B11">
        <f>Count!D11+Count!C11-2</f>
        <v>5</v>
      </c>
      <c r="C11">
        <f>Mean!D11-Mean!E11</f>
        <v>0.15000000000000002</v>
      </c>
      <c r="D11">
        <f>('Std dev'!E11^2)/Count!D11</f>
        <v>1.3333333333333334E-4</v>
      </c>
      <c r="E11">
        <f>('Std dev'!D11^2)/Count!C11</f>
        <v>4.0000000000000002E-4</v>
      </c>
      <c r="F11">
        <f t="shared" si="0"/>
        <v>2.3094010767585032E-2</v>
      </c>
      <c r="G11">
        <f t="shared" si="1"/>
        <v>6.49519052838329</v>
      </c>
      <c r="H11">
        <f t="shared" si="2"/>
        <v>1.2909884912922075E-3</v>
      </c>
      <c r="I11" s="2" t="str">
        <f t="shared" si="3"/>
        <v/>
      </c>
    </row>
    <row r="12" spans="1:12" x14ac:dyDescent="0.25">
      <c r="A12" t="s">
        <v>11</v>
      </c>
      <c r="B12">
        <f>Count!D12+Count!C12-2</f>
        <v>47</v>
      </c>
      <c r="C12">
        <f>Mean!D12-Mean!E12</f>
        <v>-0.19999999999999996</v>
      </c>
      <c r="D12">
        <f>('Std dev'!E12^2)/Count!D12</f>
        <v>2.1304347826086954E-2</v>
      </c>
      <c r="E12">
        <f>('Std dev'!D12^2)/Count!C12</f>
        <v>1.8846153846153842E-2</v>
      </c>
      <c r="F12">
        <f t="shared" si="0"/>
        <v>0.20037590092683499</v>
      </c>
      <c r="G12">
        <f t="shared" si="1"/>
        <v>-0.99812402127652922</v>
      </c>
      <c r="H12">
        <f t="shared" si="2"/>
        <v>0.32333047344283172</v>
      </c>
      <c r="I12" s="2" t="str">
        <f t="shared" si="3"/>
        <v>x</v>
      </c>
    </row>
    <row r="13" spans="1:12" x14ac:dyDescent="0.25">
      <c r="A13" t="s">
        <v>10</v>
      </c>
      <c r="B13">
        <f>Count!D13+Count!C13-2</f>
        <v>47</v>
      </c>
      <c r="C13">
        <f>Mean!D13-Mean!E13</f>
        <v>312</v>
      </c>
      <c r="D13">
        <f>('Std dev'!E13^2)/Count!D13</f>
        <v>117.56521739130434</v>
      </c>
      <c r="E13">
        <f>('Std dev'!D13^2)/Count!C13</f>
        <v>7788.4615384615381</v>
      </c>
      <c r="F13">
        <f t="shared" si="0"/>
        <v>88.915840860067462</v>
      </c>
      <c r="G13">
        <f t="shared" si="1"/>
        <v>3.5089360566360086</v>
      </c>
      <c r="H13">
        <f t="shared" si="2"/>
        <v>1.0028739571557406E-3</v>
      </c>
      <c r="I13" s="2" t="str">
        <f t="shared" si="3"/>
        <v/>
      </c>
    </row>
    <row r="14" spans="1:12" x14ac:dyDescent="0.25">
      <c r="A14" t="s">
        <v>12</v>
      </c>
      <c r="B14">
        <f>Count!D14+Count!C14-2</f>
        <v>53</v>
      </c>
      <c r="C14">
        <f>Mean!D14-Mean!E14</f>
        <v>-36</v>
      </c>
      <c r="D14">
        <f>('Std dev'!E14^2)/Count!D14</f>
        <v>0.5714285714285714</v>
      </c>
      <c r="E14">
        <f>('Std dev'!D14^2)/Count!C14</f>
        <v>0.59259259259259256</v>
      </c>
      <c r="F14">
        <f t="shared" si="0"/>
        <v>1.0788981249502494</v>
      </c>
      <c r="G14">
        <f t="shared" si="1"/>
        <v>-33.367376555279535</v>
      </c>
      <c r="H14">
        <f t="shared" si="2"/>
        <v>2.947866378596829E-37</v>
      </c>
      <c r="I14" s="2" t="str">
        <f t="shared" si="3"/>
        <v/>
      </c>
    </row>
    <row r="15" spans="1:12" x14ac:dyDescent="0.25">
      <c r="A15" t="s">
        <v>13</v>
      </c>
      <c r="B15" t="s">
        <v>27</v>
      </c>
      <c r="C15" t="s">
        <v>27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 s="2" t="s">
        <v>27</v>
      </c>
    </row>
    <row r="16" spans="1:12" x14ac:dyDescent="0.25">
      <c r="A16" t="s">
        <v>14</v>
      </c>
      <c r="B16" t="s">
        <v>27</v>
      </c>
      <c r="C16" t="s">
        <v>27</v>
      </c>
      <c r="D16" t="s">
        <v>27</v>
      </c>
      <c r="E16" t="s">
        <v>27</v>
      </c>
      <c r="F16" t="s">
        <v>27</v>
      </c>
      <c r="G16" t="s">
        <v>27</v>
      </c>
      <c r="H16" t="s">
        <v>27</v>
      </c>
      <c r="I16" s="2" t="s">
        <v>27</v>
      </c>
    </row>
    <row r="17" spans="1:9" x14ac:dyDescent="0.25">
      <c r="A17" t="s">
        <v>16</v>
      </c>
      <c r="B17" t="s">
        <v>27</v>
      </c>
      <c r="C17" t="s">
        <v>27</v>
      </c>
      <c r="D17" t="s">
        <v>27</v>
      </c>
      <c r="E17" t="s">
        <v>27</v>
      </c>
      <c r="F17" t="s">
        <v>27</v>
      </c>
      <c r="G17" t="s">
        <v>27</v>
      </c>
      <c r="H17" t="s">
        <v>27</v>
      </c>
      <c r="I17" s="2" t="s">
        <v>27</v>
      </c>
    </row>
    <row r="18" spans="1:9" x14ac:dyDescent="0.25">
      <c r="A18" t="s">
        <v>15</v>
      </c>
      <c r="B18" t="s">
        <v>27</v>
      </c>
      <c r="C18" t="s">
        <v>27</v>
      </c>
      <c r="D18" t="s">
        <v>27</v>
      </c>
      <c r="E18" t="s">
        <v>27</v>
      </c>
      <c r="F18" t="s">
        <v>27</v>
      </c>
      <c r="G18" t="s">
        <v>27</v>
      </c>
      <c r="H18" t="s">
        <v>27</v>
      </c>
      <c r="I18" s="2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</vt:lpstr>
      <vt:lpstr>Std dev</vt:lpstr>
      <vt:lpstr>Count</vt:lpstr>
      <vt:lpstr>t statistic - Low damage</vt:lpstr>
      <vt:lpstr>t statistic - Medium 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Melody</dc:creator>
  <cp:lastModifiedBy>Van Rooyen, M, Mej &lt;15637638@sun.ac.za&gt;</cp:lastModifiedBy>
  <dcterms:created xsi:type="dcterms:W3CDTF">2019-04-07T21:42:56Z</dcterms:created>
  <dcterms:modified xsi:type="dcterms:W3CDTF">2019-07-09T10:09:12Z</dcterms:modified>
</cp:coreProperties>
</file>