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xcel Class Work\"/>
    </mc:Choice>
  </mc:AlternateContent>
  <xr:revisionPtr revIDLastSave="0" documentId="13_ncr:1_{1EB8D6B2-B1C6-4A29-A1EE-2B4DBE7B59AA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vlookup" sheetId="1" r:id="rId1"/>
    <sheet name="vlookup-2" sheetId="2" r:id="rId2"/>
    <sheet name="Approx. match" sheetId="11" r:id="rId3"/>
    <sheet name="Hlookup" sheetId="3" r:id="rId4"/>
    <sheet name="Lookup Function" sheetId="5" r:id="rId5"/>
    <sheet name="Match &amp; Index" sheetId="6" r:id="rId6"/>
    <sheet name="offset" sheetId="7" r:id="rId7"/>
    <sheet name="Row() &amp; Col() func" sheetId="8" r:id="rId8"/>
    <sheet name="Indirect" sheetId="10" r:id="rId9"/>
    <sheet name="Sheet1" sheetId="12" r:id="rId10"/>
  </sheets>
  <definedNames>
    <definedName name="BasePrices">vlookup!$C$7:$D$17</definedName>
    <definedName name="Destination">vlookup!$K$6</definedName>
    <definedName name="Maths">Indirect!$D$5:$D$14</definedName>
    <definedName name="Multipliers">vlookup!$F$7:$G$11</definedName>
    <definedName name="Physics">Indirect!$C$5:$C$14</definedName>
    <definedName name="Science">Indirect!$E$5:$E$14</definedName>
    <definedName name="Type">vlookup!$K$7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8" l="1"/>
  <c r="L6" i="8"/>
  <c r="L5" i="8"/>
  <c r="L8" i="8"/>
  <c r="L9" i="8"/>
  <c r="L10" i="8"/>
  <c r="L11" i="8"/>
  <c r="J6" i="8"/>
  <c r="J5" i="8"/>
  <c r="I6" i="10"/>
  <c r="E15" i="10"/>
  <c r="D15" i="10"/>
  <c r="C15" i="10"/>
  <c r="F14" i="7"/>
  <c r="F13" i="7"/>
  <c r="F12" i="7"/>
  <c r="N14" i="7"/>
  <c r="M14" i="7"/>
  <c r="N13" i="7"/>
  <c r="M13" i="7"/>
  <c r="N15" i="7"/>
  <c r="I7" i="10"/>
  <c r="E21" i="12" a="1"/>
  <c r="G15" i="12" a="1"/>
  <c r="E21" i="12" l="1"/>
  <c r="G15" i="12"/>
  <c r="O6" i="8"/>
  <c r="O5" i="8"/>
  <c r="C5" i="5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4" i="3"/>
  <c r="G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<sst xmlns="http://schemas.openxmlformats.org/spreadsheetml/2006/main" count="408" uniqueCount="290">
  <si>
    <t>Budget</t>
  </si>
  <si>
    <t>Barbados</t>
  </si>
  <si>
    <t>Florida</t>
  </si>
  <si>
    <t>Kenya</t>
  </si>
  <si>
    <t>Paris</t>
  </si>
  <si>
    <t>London</t>
  </si>
  <si>
    <t>Tokyo</t>
  </si>
  <si>
    <t>Sydney</t>
  </si>
  <si>
    <t>Base Price</t>
  </si>
  <si>
    <t>Destination</t>
  </si>
  <si>
    <t>Amsterdam</t>
  </si>
  <si>
    <t>Geneva</t>
  </si>
  <si>
    <t>Thailand</t>
  </si>
  <si>
    <t>Reykjavik</t>
  </si>
  <si>
    <t>Type</t>
  </si>
  <si>
    <t>Standard</t>
  </si>
  <si>
    <t>Luxury</t>
  </si>
  <si>
    <t>Opulent</t>
  </si>
  <si>
    <t>Hedonistic</t>
  </si>
  <si>
    <t>% Multiplier</t>
  </si>
  <si>
    <t>Base Prices</t>
  </si>
  <si>
    <t>Multipliers</t>
  </si>
  <si>
    <t>Enquiry System</t>
  </si>
  <si>
    <t>Holiday Type</t>
  </si>
  <si>
    <t>Multiplier</t>
  </si>
  <si>
    <t>Total</t>
  </si>
  <si>
    <t>LOOKUP TABLES</t>
  </si>
  <si>
    <t>INSTRUCTIONS: BY WRITING A RANDOM ID, GET THE CITY OF EACH HERO</t>
  </si>
  <si>
    <t>Picollo</t>
  </si>
  <si>
    <t>ID</t>
  </si>
  <si>
    <t>NAME</t>
  </si>
  <si>
    <t>INDUSTRY</t>
  </si>
  <si>
    <t>CITY</t>
  </si>
  <si>
    <t>Captain America</t>
  </si>
  <si>
    <t>Consumer Services</t>
  </si>
  <si>
    <t>Toledo</t>
  </si>
  <si>
    <t>Robin</t>
  </si>
  <si>
    <t>Gas Utilities</t>
  </si>
  <si>
    <t>Albuquerque</t>
  </si>
  <si>
    <t>Captain Marvel</t>
  </si>
  <si>
    <t>Information Technology</t>
  </si>
  <si>
    <t>Denver</t>
  </si>
  <si>
    <t>Specialty Chemicals</t>
  </si>
  <si>
    <t>Saint Paul</t>
  </si>
  <si>
    <t>Batman</t>
  </si>
  <si>
    <t>Health Insurance</t>
  </si>
  <si>
    <t>Chula Vista</t>
  </si>
  <si>
    <t>The Rocketeer</t>
  </si>
  <si>
    <t>Insurance Brokers</t>
  </si>
  <si>
    <t>St Louis</t>
  </si>
  <si>
    <t>Superman</t>
  </si>
  <si>
    <t>Electrical Equipment</t>
  </si>
  <si>
    <t>Plano</t>
  </si>
  <si>
    <t>Batwoman</t>
  </si>
  <si>
    <t>Auto Parts Stores</t>
  </si>
  <si>
    <t>Omaha</t>
  </si>
  <si>
    <t>Hawkeye</t>
  </si>
  <si>
    <t>Asset Management</t>
  </si>
  <si>
    <t>Dallas</t>
  </si>
  <si>
    <t>The Incredibles</t>
  </si>
  <si>
    <t>Chemicals - Major Diversified</t>
  </si>
  <si>
    <t>Lubbock</t>
  </si>
  <si>
    <t>Goku</t>
  </si>
  <si>
    <t>Riverside</t>
  </si>
  <si>
    <t>Rocky Balboa</t>
  </si>
  <si>
    <t>Rental &amp; Leasing Services</t>
  </si>
  <si>
    <t>Chesapeake</t>
  </si>
  <si>
    <t>Obi Wan Kenobi</t>
  </si>
  <si>
    <t>Application Software</t>
  </si>
  <si>
    <t>Raleigh</t>
  </si>
  <si>
    <t>Jack Sparrow</t>
  </si>
  <si>
    <t>Property &amp; Casualty Insurance</t>
  </si>
  <si>
    <t>Atlanta</t>
  </si>
  <si>
    <t>Supergirl</t>
  </si>
  <si>
    <t>Semiconductor - Broad Line</t>
  </si>
  <si>
    <t>Seattle</t>
  </si>
  <si>
    <t>Han Solo</t>
  </si>
  <si>
    <t>Specialized Health Services</t>
  </si>
  <si>
    <t>Greensboro</t>
  </si>
  <si>
    <t>Guardians of the Galaxy</t>
  </si>
  <si>
    <t>El Paso</t>
  </si>
  <si>
    <t>Neo</t>
  </si>
  <si>
    <t>Surety &amp; Title Insurance</t>
  </si>
  <si>
    <t>Cleveland</t>
  </si>
  <si>
    <t>Thor</t>
  </si>
  <si>
    <t>San Francisco</t>
  </si>
  <si>
    <t>James Bond</t>
  </si>
  <si>
    <t>Diversified Utilities</t>
  </si>
  <si>
    <t>Lexington</t>
  </si>
  <si>
    <t>The Defenders</t>
  </si>
  <si>
    <t>REIT - Industrial</t>
  </si>
  <si>
    <t>Austin</t>
  </si>
  <si>
    <t>Gandalf</t>
  </si>
  <si>
    <t>Biotechnology</t>
  </si>
  <si>
    <t>Colorado Springs</t>
  </si>
  <si>
    <t>Spider-Man</t>
  </si>
  <si>
    <t>REIT - Residential</t>
  </si>
  <si>
    <t>Glendale</t>
  </si>
  <si>
    <t>Sasuke Uchiha</t>
  </si>
  <si>
    <t>Farm Products</t>
  </si>
  <si>
    <t>Santa Ana</t>
  </si>
  <si>
    <t>Marvelman</t>
  </si>
  <si>
    <t>Communication Equipment</t>
  </si>
  <si>
    <t>Virginia Beach</t>
  </si>
  <si>
    <t>Green Arrow</t>
  </si>
  <si>
    <t>Industrial Equipment Wholesale</t>
  </si>
  <si>
    <t>Detroit</t>
  </si>
  <si>
    <t>Hermione Granger</t>
  </si>
  <si>
    <t>Diversified Communication Services</t>
  </si>
  <si>
    <t>San Jose</t>
  </si>
  <si>
    <t>Flash</t>
  </si>
  <si>
    <t>Garland</t>
  </si>
  <si>
    <t>Teenage Mutant Ninja Turtles</t>
  </si>
  <si>
    <t>Drugs - Generic</t>
  </si>
  <si>
    <t>Stockton</t>
  </si>
  <si>
    <t>ABRSM Examinations</t>
  </si>
  <si>
    <t>Student Name</t>
  </si>
  <si>
    <t>Instrument</t>
  </si>
  <si>
    <t>Grade</t>
  </si>
  <si>
    <t>Centre</t>
  </si>
  <si>
    <t>Date</t>
  </si>
  <si>
    <t>Time</t>
  </si>
  <si>
    <t>Lilly R Bennett</t>
  </si>
  <si>
    <t>French Horn</t>
  </si>
  <si>
    <t>York</t>
  </si>
  <si>
    <t>Exam Centre</t>
  </si>
  <si>
    <t>Bristol</t>
  </si>
  <si>
    <t>Edinburgh</t>
  </si>
  <si>
    <t>Manchester</t>
  </si>
  <si>
    <t>Oxford</t>
  </si>
  <si>
    <t>Richard F Pierce-Hall</t>
  </si>
  <si>
    <t>Piano</t>
  </si>
  <si>
    <t>Simon T Brent</t>
  </si>
  <si>
    <t>Violin</t>
  </si>
  <si>
    <t>Helen P Brown</t>
  </si>
  <si>
    <t>Clarinet</t>
  </si>
  <si>
    <t>David S Brown</t>
  </si>
  <si>
    <t>Flute</t>
  </si>
  <si>
    <t>James T Smythe</t>
  </si>
  <si>
    <t>Georgia L Gough</t>
  </si>
  <si>
    <t>Saxophone</t>
  </si>
  <si>
    <t>Lilly G Bennett</t>
  </si>
  <si>
    <t>Richard Y Taylor</t>
  </si>
  <si>
    <t>Simon D Smith</t>
  </si>
  <si>
    <t>Helen W Bennett</t>
  </si>
  <si>
    <t>Emily T Williams</t>
  </si>
  <si>
    <t>Cello</t>
  </si>
  <si>
    <t>Petunia LL Harper-Whitely</t>
  </si>
  <si>
    <t>Harp</t>
  </si>
  <si>
    <t>Gregory H Jones</t>
  </si>
  <si>
    <t>Trumpet</t>
  </si>
  <si>
    <t>William F Taylor</t>
  </si>
  <si>
    <t>Drums</t>
  </si>
  <si>
    <t>Aaron P King</t>
  </si>
  <si>
    <t>Tuba</t>
  </si>
  <si>
    <t>David T Lovatt</t>
  </si>
  <si>
    <t>Phillip J Winters</t>
  </si>
  <si>
    <t>Fenella B Winters</t>
  </si>
  <si>
    <t>Timothy K Caruthers</t>
  </si>
  <si>
    <t>Sales</t>
  </si>
  <si>
    <t>Employee ID</t>
  </si>
  <si>
    <t>Full Name</t>
  </si>
  <si>
    <t>Job Title</t>
  </si>
  <si>
    <t>Department</t>
  </si>
  <si>
    <t>E02002</t>
  </si>
  <si>
    <t>Kai Le</t>
  </si>
  <si>
    <t>Controls Engineer</t>
  </si>
  <si>
    <t>Engineering</t>
  </si>
  <si>
    <t>E02003</t>
  </si>
  <si>
    <t>Robert Patel</t>
  </si>
  <si>
    <t>Analyst</t>
  </si>
  <si>
    <t>E02004</t>
  </si>
  <si>
    <t>Cameron Lo</t>
  </si>
  <si>
    <t>Network Administrator</t>
  </si>
  <si>
    <t>IT</t>
  </si>
  <si>
    <t>E02005</t>
  </si>
  <si>
    <t>Harper Castillo</t>
  </si>
  <si>
    <t>IT Systems Architect</t>
  </si>
  <si>
    <t>E02006</t>
  </si>
  <si>
    <t>Harper Dominguez</t>
  </si>
  <si>
    <t>Director</t>
  </si>
  <si>
    <t>E02007</t>
  </si>
  <si>
    <t>Ezra Vu</t>
  </si>
  <si>
    <t>E02008</t>
  </si>
  <si>
    <t>Jade Hu</t>
  </si>
  <si>
    <t>Sr. Analyst</t>
  </si>
  <si>
    <t>Accounting</t>
  </si>
  <si>
    <t>E02009</t>
  </si>
  <si>
    <t>Miles Chang</t>
  </si>
  <si>
    <t>Analyst II</t>
  </si>
  <si>
    <t>Finance</t>
  </si>
  <si>
    <t>E02010</t>
  </si>
  <si>
    <t>Gianna Holmes</t>
  </si>
  <si>
    <t>System Administrator </t>
  </si>
  <si>
    <t>Income</t>
  </si>
  <si>
    <t>Tax</t>
  </si>
  <si>
    <t>LookupFullRecord</t>
  </si>
  <si>
    <t>Age</t>
  </si>
  <si>
    <t>London Heathrow Early Business Shuttle TimeTable</t>
  </si>
  <si>
    <t>Departure Airport</t>
  </si>
  <si>
    <t>Mon</t>
  </si>
  <si>
    <t>Tue</t>
  </si>
  <si>
    <t>Wed</t>
  </si>
  <si>
    <t>Thu</t>
  </si>
  <si>
    <t>Fri</t>
  </si>
  <si>
    <t>Sat</t>
  </si>
  <si>
    <t>Sun</t>
  </si>
  <si>
    <t>Airport:</t>
  </si>
  <si>
    <t>Dover</t>
  </si>
  <si>
    <t>Aberdeen</t>
  </si>
  <si>
    <t>Day:</t>
  </si>
  <si>
    <t>Birmingham</t>
  </si>
  <si>
    <t>Blackpool</t>
  </si>
  <si>
    <t>Airport Pos Num:</t>
  </si>
  <si>
    <t>Day Pos Num:</t>
  </si>
  <si>
    <t>Caernarfon</t>
  </si>
  <si>
    <t>Cardiff</t>
  </si>
  <si>
    <t>Flight Time:</t>
  </si>
  <si>
    <t>Carlisle</t>
  </si>
  <si>
    <t xml:space="preserve">Nested Formula </t>
  </si>
  <si>
    <t>for flight time:</t>
  </si>
  <si>
    <t>Exeter</t>
  </si>
  <si>
    <t>Leeds</t>
  </si>
  <si>
    <t>Liverpool</t>
  </si>
  <si>
    <t>Newcastle</t>
  </si>
  <si>
    <t>Newquay</t>
  </si>
  <si>
    <t>Norwich</t>
  </si>
  <si>
    <t>A</t>
  </si>
  <si>
    <t>B</t>
  </si>
  <si>
    <t>C</t>
  </si>
  <si>
    <t>D</t>
  </si>
  <si>
    <t>E</t>
  </si>
  <si>
    <t>SR.NO</t>
  </si>
  <si>
    <t>NAMES</t>
  </si>
  <si>
    <t>MARKS</t>
  </si>
  <si>
    <t>Mufasa</t>
  </si>
  <si>
    <t>Sarabi</t>
  </si>
  <si>
    <t>Simba</t>
  </si>
  <si>
    <t>Nala</t>
  </si>
  <si>
    <t>Kiara</t>
  </si>
  <si>
    <t>Kovu</t>
  </si>
  <si>
    <t>Timon</t>
  </si>
  <si>
    <t>Pumbaa</t>
  </si>
  <si>
    <t>Rafiki</t>
  </si>
  <si>
    <t>Shenzi</t>
  </si>
  <si>
    <t>Ranks</t>
  </si>
  <si>
    <t>Using Row()</t>
  </si>
  <si>
    <t>Using Rows()</t>
  </si>
  <si>
    <t>Names</t>
  </si>
  <si>
    <t>Roll Nos.</t>
  </si>
  <si>
    <t>Physics</t>
  </si>
  <si>
    <t>Maths</t>
  </si>
  <si>
    <t>Science</t>
  </si>
  <si>
    <t>City</t>
  </si>
  <si>
    <t>With data validation</t>
  </si>
  <si>
    <t>Marks</t>
  </si>
  <si>
    <t>Category</t>
  </si>
  <si>
    <t>Percentage</t>
  </si>
  <si>
    <t>Fair</t>
  </si>
  <si>
    <t>Ok</t>
  </si>
  <si>
    <t>Good</t>
  </si>
  <si>
    <t>Very Good</t>
  </si>
  <si>
    <t>Excellent</t>
  </si>
  <si>
    <t>Grades</t>
  </si>
  <si>
    <t>Show for less than 35</t>
  </si>
  <si>
    <t>True--&gt;Approx</t>
  </si>
  <si>
    <t>False---&gt; Exact</t>
  </si>
  <si>
    <t>Match: Searches an item in a range and returns the relative position of it.</t>
  </si>
  <si>
    <t xml:space="preserve">Index: </t>
  </si>
  <si>
    <t>FRI</t>
  </si>
  <si>
    <t>Monday</t>
  </si>
  <si>
    <t>Tuesday</t>
  </si>
  <si>
    <t>Wednesday</t>
  </si>
  <si>
    <t>Thursday</t>
  </si>
  <si>
    <t>Friday</t>
  </si>
  <si>
    <t>Saturday</t>
  </si>
  <si>
    <t>DAY</t>
  </si>
  <si>
    <t>Class A</t>
  </si>
  <si>
    <t>Class B</t>
  </si>
  <si>
    <t>Class C</t>
  </si>
  <si>
    <t>Class D</t>
  </si>
  <si>
    <t>Class E</t>
  </si>
  <si>
    <t>Offset</t>
  </si>
  <si>
    <t>Sum of last 3 Rows from wed</t>
  </si>
  <si>
    <t>Avg. of last 4 cols of class D</t>
  </si>
  <si>
    <r>
      <t>The </t>
    </r>
    <r>
      <rPr>
        <b/>
        <sz val="12"/>
        <color rgb="FF5F6368"/>
        <rFont val="Arial"/>
        <family val="2"/>
      </rPr>
      <t>function</t>
    </r>
    <r>
      <rPr>
        <sz val="12"/>
        <color rgb="FF4D5156"/>
        <rFont val="Arial"/>
        <family val="2"/>
      </rPr>
      <t> will return the value at a given position in a range or array.</t>
    </r>
  </si>
  <si>
    <t>hello</t>
  </si>
  <si>
    <t>c10</t>
  </si>
  <si>
    <t>hi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</si>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</sst>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&quot;£&quot;* #,##0.00_-;\-&quot;£&quot;* #,##0.00_-;_-&quot;£&quot;* &quot;-&quot;??_-;_-@_-"/>
    <numFmt numFmtId="165" formatCode="&quot;₹&quot;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03030"/>
      <name val="Calibri"/>
      <family val="2"/>
      <scheme val="minor"/>
    </font>
    <font>
      <b/>
      <u/>
      <sz val="14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u/>
      <sz val="14"/>
      <color rgb="FFFF0000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1"/>
      <name val="Book Antiqua"/>
      <family val="1"/>
    </font>
    <font>
      <b/>
      <sz val="12"/>
      <color rgb="FF5F6368"/>
      <name val="Arial"/>
      <family val="2"/>
    </font>
    <font>
      <sz val="12"/>
      <color rgb="FF4D515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3DB18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theme="7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0" fillId="4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10" xfId="0" applyFill="1" applyBorder="1"/>
    <xf numFmtId="0" fontId="0" fillId="5" borderId="9" xfId="0" applyFill="1" applyBorder="1"/>
    <xf numFmtId="0" fontId="0" fillId="5" borderId="6" xfId="0" applyFill="1" applyBorder="1"/>
    <xf numFmtId="164" fontId="0" fillId="0" borderId="11" xfId="0" applyNumberFormat="1" applyBorder="1"/>
    <xf numFmtId="164" fontId="0" fillId="0" borderId="12" xfId="0" applyNumberFormat="1" applyBorder="1"/>
    <xf numFmtId="0" fontId="0" fillId="5" borderId="6" xfId="0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/>
    <xf numFmtId="164" fontId="0" fillId="7" borderId="6" xfId="1" applyFont="1" applyFill="1" applyBorder="1"/>
    <xf numFmtId="0" fontId="0" fillId="2" borderId="6" xfId="0" applyFill="1" applyBorder="1" applyAlignment="1">
      <alignment horizontal="center"/>
    </xf>
    <xf numFmtId="164" fontId="0" fillId="6" borderId="6" xfId="1" applyFont="1" applyFill="1" applyBorder="1" applyAlignment="1">
      <alignment horizontal="center"/>
    </xf>
    <xf numFmtId="0" fontId="0" fillId="8" borderId="7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13" xfId="0" applyFill="1" applyBorder="1"/>
    <xf numFmtId="0" fontId="0" fillId="8" borderId="0" xfId="0" applyFill="1"/>
    <xf numFmtId="9" fontId="0" fillId="6" borderId="6" xfId="2" applyFont="1" applyFill="1" applyBorder="1" applyAlignment="1">
      <alignment horizontal="right"/>
    </xf>
    <xf numFmtId="0" fontId="3" fillId="4" borderId="9" xfId="0" applyFont="1" applyFill="1" applyBorder="1"/>
    <xf numFmtId="0" fontId="3" fillId="4" borderId="7" xfId="0" applyFont="1" applyFill="1" applyBorder="1"/>
    <xf numFmtId="0" fontId="6" fillId="9" borderId="14" xfId="0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8" fillId="0" borderId="18" xfId="0" applyFont="1" applyBorder="1" applyAlignment="1">
      <alignment horizontal="center" wrapText="1"/>
    </xf>
    <xf numFmtId="0" fontId="8" fillId="0" borderId="14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4" xfId="0" applyFont="1" applyBorder="1" applyAlignment="1">
      <alignment vertical="center"/>
    </xf>
    <xf numFmtId="0" fontId="8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23" xfId="0" applyFont="1" applyBorder="1" applyAlignment="1">
      <alignment wrapText="1"/>
    </xf>
    <xf numFmtId="0" fontId="8" fillId="0" borderId="24" xfId="0" applyFont="1" applyBorder="1" applyAlignment="1">
      <alignment horizontal="center" wrapText="1"/>
    </xf>
    <xf numFmtId="0" fontId="8" fillId="0" borderId="25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8" fillId="0" borderId="26" xfId="0" applyFont="1" applyBorder="1" applyAlignment="1">
      <alignment wrapText="1"/>
    </xf>
    <xf numFmtId="0" fontId="7" fillId="10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11" borderId="6" xfId="0" applyFont="1" applyFill="1" applyBorder="1"/>
    <xf numFmtId="0" fontId="12" fillId="11" borderId="6" xfId="0" applyFont="1" applyFill="1" applyBorder="1" applyAlignment="1">
      <alignment horizontal="center"/>
    </xf>
    <xf numFmtId="0" fontId="11" fillId="0" borderId="6" xfId="0" applyFont="1" applyBorder="1"/>
    <xf numFmtId="0" fontId="11" fillId="0" borderId="6" xfId="0" applyFont="1" applyBorder="1" applyAlignment="1">
      <alignment horizontal="center"/>
    </xf>
    <xf numFmtId="14" fontId="11" fillId="0" borderId="6" xfId="0" applyNumberFormat="1" applyFont="1" applyBorder="1" applyAlignment="1">
      <alignment horizontal="center"/>
    </xf>
    <xf numFmtId="20" fontId="11" fillId="0" borderId="6" xfId="0" applyNumberFormat="1" applyFont="1" applyBorder="1" applyAlignment="1">
      <alignment horizontal="center"/>
    </xf>
    <xf numFmtId="0" fontId="11" fillId="12" borderId="6" xfId="0" applyFont="1" applyFill="1" applyBorder="1" applyAlignment="1">
      <alignment horizontal="center"/>
    </xf>
    <xf numFmtId="14" fontId="11" fillId="12" borderId="6" xfId="0" applyNumberFormat="1" applyFont="1" applyFill="1" applyBorder="1" applyAlignment="1">
      <alignment horizontal="center"/>
    </xf>
    <xf numFmtId="0" fontId="14" fillId="14" borderId="27" xfId="0" applyFont="1" applyFill="1" applyBorder="1" applyAlignment="1">
      <alignment horizontal="center"/>
    </xf>
    <xf numFmtId="0" fontId="14" fillId="14" borderId="28" xfId="0" applyFont="1" applyFill="1" applyBorder="1" applyAlignment="1">
      <alignment horizontal="left"/>
    </xf>
    <xf numFmtId="0" fontId="13" fillId="13" borderId="6" xfId="0" applyFon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7" fillId="1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4" fillId="14" borderId="28" xfId="0" applyFont="1" applyFill="1" applyBorder="1" applyAlignment="1">
      <alignment horizontal="center"/>
    </xf>
    <xf numFmtId="0" fontId="15" fillId="0" borderId="0" xfId="0" applyFont="1"/>
    <xf numFmtId="0" fontId="4" fillId="12" borderId="6" xfId="0" applyFont="1" applyFill="1" applyBorder="1"/>
    <xf numFmtId="0" fontId="0" fillId="15" borderId="6" xfId="0" applyFill="1" applyBorder="1"/>
    <xf numFmtId="20" fontId="0" fillId="0" borderId="0" xfId="0" applyNumberFormat="1" applyAlignment="1">
      <alignment horizontal="center"/>
    </xf>
    <xf numFmtId="0" fontId="4" fillId="13" borderId="6" xfId="0" applyFont="1" applyFill="1" applyBorder="1"/>
    <xf numFmtId="0" fontId="4" fillId="13" borderId="6" xfId="0" applyFont="1" applyFill="1" applyBorder="1" applyAlignment="1">
      <alignment horizontal="center"/>
    </xf>
    <xf numFmtId="0" fontId="4" fillId="6" borderId="6" xfId="0" applyFont="1" applyFill="1" applyBorder="1"/>
    <xf numFmtId="0" fontId="0" fillId="0" borderId="6" xfId="0" applyBorder="1"/>
    <xf numFmtId="0" fontId="16" fillId="16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2" fillId="17" borderId="6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wrapText="1"/>
    </xf>
    <xf numFmtId="0" fontId="6" fillId="0" borderId="14" xfId="0" applyFont="1" applyBorder="1" applyAlignment="1">
      <alignment horizontal="center" wrapText="1"/>
    </xf>
    <xf numFmtId="0" fontId="2" fillId="18" borderId="29" xfId="0" applyFont="1" applyFill="1" applyBorder="1"/>
    <xf numFmtId="0" fontId="2" fillId="18" borderId="30" xfId="0" applyFont="1" applyFill="1" applyBorder="1"/>
    <xf numFmtId="0" fontId="0" fillId="0" borderId="29" xfId="0" applyBorder="1"/>
    <xf numFmtId="0" fontId="0" fillId="0" borderId="30" xfId="0" applyBorder="1"/>
    <xf numFmtId="0" fontId="12" fillId="11" borderId="0" xfId="0" applyFont="1" applyFill="1" applyAlignment="1">
      <alignment horizontal="center"/>
    </xf>
    <xf numFmtId="14" fontId="11" fillId="0" borderId="0" xfId="0" applyNumberFormat="1" applyFont="1" applyAlignment="1">
      <alignment horizontal="center"/>
    </xf>
    <xf numFmtId="20" fontId="0" fillId="0" borderId="0" xfId="0" applyNumberFormat="1"/>
    <xf numFmtId="0" fontId="17" fillId="0" borderId="6" xfId="0" applyFont="1" applyBorder="1" applyAlignment="1">
      <alignment horizontal="center"/>
    </xf>
    <xf numFmtId="0" fontId="17" fillId="0" borderId="6" xfId="3" applyNumberFormat="1" applyFont="1" applyBorder="1" applyAlignment="1">
      <alignment horizontal="center"/>
    </xf>
    <xf numFmtId="0" fontId="0" fillId="0" borderId="6" xfId="3" applyNumberFormat="1" applyFont="1" applyFill="1" applyBorder="1" applyAlignment="1">
      <alignment horizontal="center"/>
    </xf>
    <xf numFmtId="0" fontId="17" fillId="9" borderId="6" xfId="3" applyNumberFormat="1" applyFont="1" applyFill="1" applyBorder="1" applyAlignment="1">
      <alignment horizontal="center"/>
    </xf>
    <xf numFmtId="0" fontId="20" fillId="16" borderId="6" xfId="0" applyFont="1" applyFill="1" applyBorder="1" applyAlignment="1">
      <alignment horizontal="center" vertical="center" wrapText="1"/>
    </xf>
    <xf numFmtId="0" fontId="17" fillId="0" borderId="11" xfId="3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9" borderId="20" xfId="0" applyFont="1" applyFill="1" applyBorder="1" applyAlignment="1">
      <alignment vertical="center"/>
    </xf>
    <xf numFmtId="0" fontId="5" fillId="9" borderId="21" xfId="0" applyFont="1" applyFill="1" applyBorder="1" applyAlignment="1">
      <alignment vertical="center"/>
    </xf>
    <xf numFmtId="0" fontId="5" fillId="9" borderId="22" xfId="0" applyFont="1" applyFill="1" applyBorder="1" applyAlignment="1">
      <alignment vertical="center"/>
    </xf>
    <xf numFmtId="0" fontId="6" fillId="0" borderId="20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4">
    <cellStyle name="Comma 2" xfId="3" xr:uid="{00000000-0005-0000-0000-000000000000}"/>
    <cellStyle name="Currency" xfId="1" builtinId="4"/>
    <cellStyle name="Normal" xfId="0" builtinId="0"/>
    <cellStyle name="Percent" xfId="2" builtinId="5"/>
  </cellStyles>
  <dxfs count="6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mruColors>
      <color rgb="FFFFFFCC"/>
      <color rgb="FFFFCC99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D10" totalsRowShown="0">
  <autoFilter ref="B5:D10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Marks" dataDxfId="5"/>
    <tableColumn id="2" xr3:uid="{00000000-0010-0000-0000-000002000000}" name="Category" dataDxfId="4"/>
    <tableColumn id="3" xr3:uid="{00000000-0010-0000-0000-000003000000}" name="Grades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1"/>
  <sheetViews>
    <sheetView workbookViewId="0">
      <selection activeCell="L19" sqref="L19:L21"/>
    </sheetView>
  </sheetViews>
  <sheetFormatPr defaultRowHeight="14.4" x14ac:dyDescent="0.3"/>
  <cols>
    <col min="1" max="2" width="2.88671875" customWidth="1"/>
    <col min="3" max="3" width="12.109375" customWidth="1"/>
    <col min="4" max="4" width="11.5546875" customWidth="1"/>
    <col min="5" max="5" width="4.44140625" customWidth="1"/>
    <col min="6" max="6" width="11" customWidth="1"/>
    <col min="7" max="7" width="13.5546875" customWidth="1"/>
    <col min="8" max="8" width="2.88671875" customWidth="1"/>
    <col min="10" max="10" width="12.44140625" customWidth="1"/>
    <col min="11" max="12" width="12.88671875" customWidth="1"/>
    <col min="14" max="14" width="13.44140625" bestFit="1" customWidth="1"/>
    <col min="15" max="15" width="10.44140625" bestFit="1" customWidth="1"/>
  </cols>
  <sheetData>
    <row r="2" spans="2:15" x14ac:dyDescent="0.3">
      <c r="B2" s="17"/>
      <c r="C2" s="24"/>
      <c r="D2" s="24"/>
      <c r="E2" s="24"/>
      <c r="F2" s="24"/>
      <c r="G2" s="24"/>
      <c r="H2" s="22"/>
    </row>
    <row r="3" spans="2:15" x14ac:dyDescent="0.3">
      <c r="B3" s="18"/>
      <c r="C3" s="97" t="s">
        <v>26</v>
      </c>
      <c r="D3" s="97"/>
      <c r="E3" s="97"/>
      <c r="F3" s="97"/>
      <c r="G3" s="97"/>
      <c r="H3" s="23"/>
    </row>
    <row r="4" spans="2:15" x14ac:dyDescent="0.3">
      <c r="B4" s="18"/>
      <c r="C4" s="25"/>
      <c r="D4" s="25"/>
      <c r="E4" s="25"/>
      <c r="F4" s="25"/>
      <c r="G4" s="25"/>
      <c r="H4" s="23"/>
    </row>
    <row r="5" spans="2:15" x14ac:dyDescent="0.3">
      <c r="B5" s="18"/>
      <c r="C5" s="27" t="s">
        <v>20</v>
      </c>
      <c r="D5" s="4"/>
      <c r="E5" s="25"/>
      <c r="F5" s="28" t="s">
        <v>21</v>
      </c>
      <c r="G5" s="1"/>
      <c r="H5" s="23"/>
      <c r="J5" s="27" t="s">
        <v>22</v>
      </c>
      <c r="K5" s="4"/>
      <c r="N5" s="27" t="s">
        <v>22</v>
      </c>
      <c r="O5" s="4"/>
    </row>
    <row r="6" spans="2:15" x14ac:dyDescent="0.3">
      <c r="B6" s="18"/>
      <c r="C6" s="5" t="s">
        <v>9</v>
      </c>
      <c r="D6" s="6" t="s">
        <v>8</v>
      </c>
      <c r="E6" s="25"/>
      <c r="F6" s="5" t="s">
        <v>14</v>
      </c>
      <c r="G6" s="9" t="s">
        <v>19</v>
      </c>
      <c r="H6" s="23"/>
      <c r="J6" s="12" t="s">
        <v>9</v>
      </c>
      <c r="K6" s="15" t="s">
        <v>3</v>
      </c>
      <c r="N6" s="12" t="s">
        <v>9</v>
      </c>
      <c r="O6" s="15" t="s">
        <v>4</v>
      </c>
    </row>
    <row r="7" spans="2:15" x14ac:dyDescent="0.3">
      <c r="B7" s="18"/>
      <c r="C7" s="2" t="s">
        <v>1</v>
      </c>
      <c r="D7" s="7">
        <v>532</v>
      </c>
      <c r="E7" s="25"/>
      <c r="F7" s="2" t="s">
        <v>0</v>
      </c>
      <c r="G7" s="10">
        <v>1</v>
      </c>
      <c r="H7" s="23"/>
      <c r="J7" s="12" t="s">
        <v>23</v>
      </c>
      <c r="K7" s="15" t="s">
        <v>0</v>
      </c>
      <c r="N7" s="12" t="s">
        <v>23</v>
      </c>
      <c r="O7" s="15" t="s">
        <v>15</v>
      </c>
    </row>
    <row r="8" spans="2:15" x14ac:dyDescent="0.3">
      <c r="B8" s="18"/>
      <c r="C8" s="2" t="s">
        <v>2</v>
      </c>
      <c r="D8" s="7">
        <v>480</v>
      </c>
      <c r="E8" s="25"/>
      <c r="F8" s="2" t="s">
        <v>15</v>
      </c>
      <c r="G8" s="10">
        <v>1.2</v>
      </c>
      <c r="H8" s="23"/>
      <c r="J8" s="12" t="s">
        <v>8</v>
      </c>
      <c r="K8" s="16"/>
      <c r="N8" s="12" t="s">
        <v>8</v>
      </c>
      <c r="O8" s="16"/>
    </row>
    <row r="9" spans="2:15" x14ac:dyDescent="0.3">
      <c r="B9" s="18"/>
      <c r="C9" s="2" t="s">
        <v>3</v>
      </c>
      <c r="D9" s="7">
        <v>411</v>
      </c>
      <c r="E9" s="25"/>
      <c r="F9" s="2" t="s">
        <v>16</v>
      </c>
      <c r="G9" s="10">
        <v>1.5</v>
      </c>
      <c r="H9" s="23"/>
      <c r="J9" s="12" t="s">
        <v>24</v>
      </c>
      <c r="K9" s="26"/>
      <c r="N9" s="12" t="s">
        <v>24</v>
      </c>
      <c r="O9" s="26"/>
    </row>
    <row r="10" spans="2:15" x14ac:dyDescent="0.3">
      <c r="B10" s="18"/>
      <c r="C10" s="2" t="s">
        <v>4</v>
      </c>
      <c r="D10" s="7">
        <v>550</v>
      </c>
      <c r="E10" s="25"/>
      <c r="F10" s="2" t="s">
        <v>17</v>
      </c>
      <c r="G10" s="10">
        <v>2</v>
      </c>
      <c r="H10" s="23"/>
      <c r="J10" s="13" t="s">
        <v>25</v>
      </c>
      <c r="K10" s="14"/>
      <c r="N10" s="13" t="s">
        <v>25</v>
      </c>
      <c r="O10" s="14"/>
    </row>
    <row r="11" spans="2:15" x14ac:dyDescent="0.3">
      <c r="B11" s="18"/>
      <c r="C11" s="2" t="s">
        <v>5</v>
      </c>
      <c r="D11" s="7">
        <v>574</v>
      </c>
      <c r="E11" s="25"/>
      <c r="F11" s="3" t="s">
        <v>18</v>
      </c>
      <c r="G11" s="11">
        <v>3</v>
      </c>
      <c r="H11" s="23"/>
    </row>
    <row r="12" spans="2:15" x14ac:dyDescent="0.3">
      <c r="B12" s="18"/>
      <c r="C12" s="2" t="s">
        <v>6</v>
      </c>
      <c r="D12" s="7">
        <v>541</v>
      </c>
      <c r="E12" s="25"/>
      <c r="F12" s="25"/>
      <c r="G12" s="25"/>
      <c r="H12" s="23"/>
    </row>
    <row r="13" spans="2:15" x14ac:dyDescent="0.3">
      <c r="B13" s="18"/>
      <c r="C13" s="2" t="s">
        <v>7</v>
      </c>
      <c r="D13" s="7">
        <v>548</v>
      </c>
      <c r="E13" s="25"/>
      <c r="F13" s="25"/>
      <c r="G13" s="25"/>
      <c r="H13" s="23"/>
    </row>
    <row r="14" spans="2:15" x14ac:dyDescent="0.3">
      <c r="B14" s="18"/>
      <c r="C14" s="2" t="s">
        <v>10</v>
      </c>
      <c r="D14" s="7">
        <v>210</v>
      </c>
      <c r="E14" s="25"/>
      <c r="F14" s="25"/>
      <c r="G14" s="25"/>
      <c r="H14" s="23"/>
    </row>
    <row r="15" spans="2:15" x14ac:dyDescent="0.3">
      <c r="B15" s="18"/>
      <c r="C15" s="2" t="s">
        <v>11</v>
      </c>
      <c r="D15" s="7">
        <v>235</v>
      </c>
      <c r="E15" s="25"/>
      <c r="F15" s="25"/>
      <c r="G15" s="25"/>
      <c r="H15" s="23"/>
    </row>
    <row r="16" spans="2:15" x14ac:dyDescent="0.3">
      <c r="B16" s="18"/>
      <c r="C16" s="2" t="s">
        <v>12</v>
      </c>
      <c r="D16" s="7">
        <v>670</v>
      </c>
      <c r="E16" s="25"/>
      <c r="F16" s="25"/>
      <c r="G16" s="25"/>
      <c r="H16" s="23"/>
      <c r="K16" s="27" t="s">
        <v>22</v>
      </c>
      <c r="L16" s="4"/>
    </row>
    <row r="17" spans="2:12" x14ac:dyDescent="0.3">
      <c r="B17" s="18"/>
      <c r="C17" s="3" t="s">
        <v>13</v>
      </c>
      <c r="D17" s="8">
        <v>323</v>
      </c>
      <c r="E17" s="25"/>
      <c r="F17" s="25"/>
      <c r="G17" s="25"/>
      <c r="H17" s="23"/>
      <c r="K17" s="12" t="s">
        <v>9</v>
      </c>
      <c r="L17" s="15" t="s">
        <v>3</v>
      </c>
    </row>
    <row r="18" spans="2:12" x14ac:dyDescent="0.3">
      <c r="B18" s="19"/>
      <c r="C18" s="20"/>
      <c r="D18" s="20"/>
      <c r="E18" s="20"/>
      <c r="F18" s="20"/>
      <c r="G18" s="20"/>
      <c r="H18" s="21"/>
      <c r="K18" s="12" t="s">
        <v>23</v>
      </c>
      <c r="L18" s="15" t="s">
        <v>15</v>
      </c>
    </row>
    <row r="19" spans="2:12" x14ac:dyDescent="0.3">
      <c r="K19" s="12" t="s">
        <v>8</v>
      </c>
      <c r="L19" s="16"/>
    </row>
    <row r="20" spans="2:12" x14ac:dyDescent="0.3">
      <c r="K20" s="12" t="s">
        <v>24</v>
      </c>
      <c r="L20" s="26"/>
    </row>
    <row r="21" spans="2:12" x14ac:dyDescent="0.3">
      <c r="K21" s="13" t="s">
        <v>25</v>
      </c>
      <c r="L21" s="14"/>
    </row>
  </sheetData>
  <mergeCells count="1">
    <mergeCell ref="C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H15" sqref="H15"/>
    </sheetView>
  </sheetViews>
  <sheetFormatPr defaultRowHeight="14.4" x14ac:dyDescent="0.3"/>
  <cols>
    <col min="1" max="1" width="22.109375" customWidth="1"/>
    <col min="2" max="2" width="26.44140625" customWidth="1"/>
    <col min="3" max="3" width="25.109375" customWidth="1"/>
    <col min="4" max="4" width="23.109375" customWidth="1"/>
    <col min="5" max="6" width="12.88671875" customWidth="1"/>
    <col min="7" max="7" width="19.5546875" customWidth="1"/>
    <col min="8" max="8" width="22.88671875" customWidth="1"/>
    <col min="9" max="26" width="12.88671875" customWidth="1"/>
  </cols>
  <sheetData>
    <row r="1" spans="1:26" ht="15" thickBot="1" x14ac:dyDescent="0.35"/>
    <row r="2" spans="1:26" ht="18.600000000000001" thickBot="1" x14ac:dyDescent="0.35">
      <c r="A2" s="98" t="s">
        <v>27</v>
      </c>
      <c r="B2" s="99"/>
      <c r="C2" s="99"/>
      <c r="D2" s="100"/>
      <c r="E2" s="29"/>
      <c r="F2" s="29"/>
      <c r="G2" s="29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.2" thickBot="1" x14ac:dyDescent="0.35">
      <c r="A3" s="31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6.2" thickBot="1" x14ac:dyDescent="0.35"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6.2" thickBot="1" x14ac:dyDescent="0.35">
      <c r="A5" s="42"/>
      <c r="B5" s="42"/>
      <c r="C5" s="42"/>
      <c r="D5" s="42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8.600000000000001" thickBot="1" x14ac:dyDescent="0.4">
      <c r="A6" s="47" t="s">
        <v>29</v>
      </c>
      <c r="B6" s="47" t="s">
        <v>30</v>
      </c>
      <c r="C6" s="47" t="s">
        <v>31</v>
      </c>
      <c r="D6" s="47" t="s">
        <v>32</v>
      </c>
      <c r="E6" s="41"/>
      <c r="F6" s="30"/>
      <c r="G6" s="47" t="s">
        <v>29</v>
      </c>
      <c r="H6" s="47" t="s">
        <v>32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20.100000000000001" customHeight="1" thickBot="1" x14ac:dyDescent="0.4">
      <c r="A7" s="43">
        <v>1</v>
      </c>
      <c r="B7" s="44" t="s">
        <v>33</v>
      </c>
      <c r="C7" s="45" t="s">
        <v>34</v>
      </c>
      <c r="D7" s="46" t="s">
        <v>35</v>
      </c>
      <c r="E7" s="30"/>
      <c r="F7" s="30"/>
      <c r="G7" s="30">
        <v>8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20.100000000000001" customHeight="1" thickBot="1" x14ac:dyDescent="0.4">
      <c r="A8" s="32">
        <v>2</v>
      </c>
      <c r="B8" s="33" t="s">
        <v>36</v>
      </c>
      <c r="C8" s="34" t="s">
        <v>37</v>
      </c>
      <c r="D8" s="35" t="s">
        <v>38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20.100000000000001" customHeight="1" thickBot="1" x14ac:dyDescent="0.4">
      <c r="A9" s="32">
        <v>3</v>
      </c>
      <c r="B9" s="33" t="s">
        <v>39</v>
      </c>
      <c r="C9" s="34" t="s">
        <v>40</v>
      </c>
      <c r="D9" s="35" t="s">
        <v>41</v>
      </c>
      <c r="E9" s="30"/>
      <c r="F9" s="30"/>
      <c r="G9" t="s">
        <v>29</v>
      </c>
      <c r="H9" t="s">
        <v>253</v>
      </c>
      <c r="I9" s="101" t="s">
        <v>254</v>
      </c>
      <c r="J9" s="10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20.100000000000001" customHeight="1" thickBot="1" x14ac:dyDescent="0.4">
      <c r="A10" s="32">
        <v>4</v>
      </c>
      <c r="B10" s="33" t="s">
        <v>28</v>
      </c>
      <c r="C10" s="34" t="s">
        <v>42</v>
      </c>
      <c r="D10" s="35" t="s">
        <v>43</v>
      </c>
      <c r="E10" s="30"/>
      <c r="F10" s="30"/>
      <c r="G10" s="30">
        <v>20</v>
      </c>
      <c r="H10" s="83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20.100000000000001" customHeight="1" thickBot="1" x14ac:dyDescent="0.4">
      <c r="A11" s="32">
        <v>5</v>
      </c>
      <c r="B11" s="33" t="s">
        <v>44</v>
      </c>
      <c r="C11" s="34" t="s">
        <v>45</v>
      </c>
      <c r="D11" s="35" t="s">
        <v>46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20.100000000000001" customHeight="1" thickBot="1" x14ac:dyDescent="0.4">
      <c r="A12" s="32">
        <v>6</v>
      </c>
      <c r="B12" s="33" t="s">
        <v>47</v>
      </c>
      <c r="C12" s="34" t="s">
        <v>48</v>
      </c>
      <c r="D12" s="35" t="s">
        <v>49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20.100000000000001" customHeight="1" thickBot="1" x14ac:dyDescent="0.4">
      <c r="A13" s="32">
        <v>7</v>
      </c>
      <c r="B13" s="33" t="s">
        <v>50</v>
      </c>
      <c r="C13" s="34" t="s">
        <v>51</v>
      </c>
      <c r="D13" s="35" t="s">
        <v>52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0.100000000000001" customHeight="1" thickBot="1" x14ac:dyDescent="0.4">
      <c r="A14" s="32">
        <v>8</v>
      </c>
      <c r="B14" s="33" t="s">
        <v>53</v>
      </c>
      <c r="C14" s="34" t="s">
        <v>54</v>
      </c>
      <c r="D14" s="35" t="s">
        <v>55</v>
      </c>
      <c r="E14" s="30"/>
      <c r="F14" s="30"/>
      <c r="G14" s="47" t="s">
        <v>29</v>
      </c>
      <c r="H14" s="47" t="s">
        <v>32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20.100000000000001" customHeight="1" thickBot="1" x14ac:dyDescent="0.4">
      <c r="A15" s="32">
        <v>9</v>
      </c>
      <c r="B15" s="33" t="s">
        <v>56</v>
      </c>
      <c r="C15" s="34" t="s">
        <v>57</v>
      </c>
      <c r="D15" s="35" t="s">
        <v>58</v>
      </c>
      <c r="E15" s="30"/>
      <c r="F15" s="30"/>
      <c r="G15" s="30">
        <v>15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20.100000000000001" customHeight="1" thickBot="1" x14ac:dyDescent="0.4">
      <c r="A16" s="32">
        <v>10</v>
      </c>
      <c r="B16" s="33" t="s">
        <v>59</v>
      </c>
      <c r="C16" s="34" t="s">
        <v>60</v>
      </c>
      <c r="D16" s="35" t="s">
        <v>61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20.100000000000001" customHeight="1" thickBot="1" x14ac:dyDescent="0.4">
      <c r="A17" s="32">
        <v>11</v>
      </c>
      <c r="B17" s="33" t="s">
        <v>62</v>
      </c>
      <c r="C17" s="34" t="s">
        <v>54</v>
      </c>
      <c r="D17" s="35" t="s">
        <v>63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20.100000000000001" customHeight="1" thickBot="1" x14ac:dyDescent="0.4">
      <c r="A18" s="32">
        <v>12</v>
      </c>
      <c r="B18" s="33" t="s">
        <v>64</v>
      </c>
      <c r="C18" s="34" t="s">
        <v>65</v>
      </c>
      <c r="D18" s="35" t="s">
        <v>66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20.100000000000001" customHeight="1" thickBot="1" x14ac:dyDescent="0.4">
      <c r="A19" s="32">
        <v>13</v>
      </c>
      <c r="B19" s="33" t="s">
        <v>67</v>
      </c>
      <c r="C19" s="34" t="s">
        <v>68</v>
      </c>
      <c r="D19" s="35" t="s">
        <v>69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20.100000000000001" customHeight="1" thickBot="1" x14ac:dyDescent="0.4">
      <c r="A20" s="32">
        <v>14</v>
      </c>
      <c r="B20" s="33" t="s">
        <v>70</v>
      </c>
      <c r="C20" s="34" t="s">
        <v>71</v>
      </c>
      <c r="D20" s="35" t="s">
        <v>72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20.100000000000001" customHeight="1" thickBot="1" x14ac:dyDescent="0.4">
      <c r="A21" s="32">
        <v>15</v>
      </c>
      <c r="B21" s="33" t="s">
        <v>73</v>
      </c>
      <c r="C21" s="34" t="s">
        <v>74</v>
      </c>
      <c r="D21" s="35" t="s">
        <v>75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20.100000000000001" customHeight="1" thickBot="1" x14ac:dyDescent="0.4">
      <c r="A22" s="32">
        <v>16</v>
      </c>
      <c r="B22" s="33" t="s">
        <v>76</v>
      </c>
      <c r="C22" s="34" t="s">
        <v>77</v>
      </c>
      <c r="D22" s="35" t="s">
        <v>78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20.100000000000001" customHeight="1" thickBot="1" x14ac:dyDescent="0.4">
      <c r="A23" s="32">
        <v>17</v>
      </c>
      <c r="B23" s="33" t="s">
        <v>79</v>
      </c>
      <c r="C23" s="34" t="s">
        <v>37</v>
      </c>
      <c r="D23" s="35" t="s">
        <v>80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20.100000000000001" customHeight="1" thickBot="1" x14ac:dyDescent="0.4">
      <c r="A24" s="32">
        <v>18</v>
      </c>
      <c r="B24" s="33" t="s">
        <v>81</v>
      </c>
      <c r="C24" s="34" t="s">
        <v>82</v>
      </c>
      <c r="D24" s="35" t="s">
        <v>83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20.100000000000001" customHeight="1" thickBot="1" x14ac:dyDescent="0.4">
      <c r="A25" s="32">
        <v>19</v>
      </c>
      <c r="B25" s="33" t="s">
        <v>84</v>
      </c>
      <c r="C25" s="34" t="s">
        <v>68</v>
      </c>
      <c r="D25" s="35" t="s">
        <v>85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20.100000000000001" customHeight="1" thickBot="1" x14ac:dyDescent="0.4">
      <c r="A26" s="32">
        <v>20</v>
      </c>
      <c r="B26" s="33" t="s">
        <v>86</v>
      </c>
      <c r="C26" s="34" t="s">
        <v>87</v>
      </c>
      <c r="D26" s="35" t="s">
        <v>88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20.100000000000001" customHeight="1" thickBot="1" x14ac:dyDescent="0.4">
      <c r="A27" s="32">
        <v>21</v>
      </c>
      <c r="B27" s="33" t="s">
        <v>89</v>
      </c>
      <c r="C27" s="34" t="s">
        <v>90</v>
      </c>
      <c r="D27" s="35" t="s">
        <v>91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20.100000000000001" customHeight="1" thickBot="1" x14ac:dyDescent="0.4">
      <c r="A28" s="32">
        <v>22</v>
      </c>
      <c r="B28" s="33" t="s">
        <v>92</v>
      </c>
      <c r="C28" s="34" t="s">
        <v>93</v>
      </c>
      <c r="D28" s="36" t="s">
        <v>94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20.100000000000001" customHeight="1" thickBot="1" x14ac:dyDescent="0.4">
      <c r="A29" s="32">
        <v>23</v>
      </c>
      <c r="B29" s="33" t="s">
        <v>95</v>
      </c>
      <c r="C29" s="34" t="s">
        <v>96</v>
      </c>
      <c r="D29" s="35" t="s">
        <v>97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20.100000000000001" customHeight="1" thickBot="1" x14ac:dyDescent="0.4">
      <c r="A30" s="32">
        <v>24</v>
      </c>
      <c r="B30" s="33" t="s">
        <v>98</v>
      </c>
      <c r="C30" s="34" t="s">
        <v>99</v>
      </c>
      <c r="D30" s="35" t="s">
        <v>100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20.100000000000001" customHeight="1" thickBot="1" x14ac:dyDescent="0.4">
      <c r="A31" s="32">
        <v>25</v>
      </c>
      <c r="B31" s="33" t="s">
        <v>101</v>
      </c>
      <c r="C31" s="34" t="s">
        <v>102</v>
      </c>
      <c r="D31" s="35" t="s">
        <v>103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20.100000000000001" customHeight="1" thickBot="1" x14ac:dyDescent="0.4">
      <c r="A32" s="32">
        <v>26</v>
      </c>
      <c r="B32" s="33" t="s">
        <v>104</v>
      </c>
      <c r="C32" s="34" t="s">
        <v>105</v>
      </c>
      <c r="D32" s="35" t="s">
        <v>106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20.100000000000001" customHeight="1" thickBot="1" x14ac:dyDescent="0.4">
      <c r="A33" s="32">
        <v>27</v>
      </c>
      <c r="B33" s="33" t="s">
        <v>107</v>
      </c>
      <c r="C33" s="34" t="s">
        <v>108</v>
      </c>
      <c r="D33" s="35" t="s">
        <v>109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20.100000000000001" customHeight="1" thickBot="1" x14ac:dyDescent="0.4">
      <c r="A34" s="32">
        <v>28</v>
      </c>
      <c r="B34" s="33" t="s">
        <v>110</v>
      </c>
      <c r="C34" s="34" t="s">
        <v>96</v>
      </c>
      <c r="D34" s="35" t="s">
        <v>111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20.100000000000001" customHeight="1" thickBot="1" x14ac:dyDescent="0.4">
      <c r="A35" s="37">
        <v>29</v>
      </c>
      <c r="B35" s="38" t="s">
        <v>112</v>
      </c>
      <c r="C35" s="39" t="s">
        <v>113</v>
      </c>
      <c r="D35" s="40" t="s">
        <v>114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20.100000000000001" customHeight="1" thickBot="1" x14ac:dyDescent="0.3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6.2" thickBot="1" x14ac:dyDescent="0.3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6.2" thickBot="1" x14ac:dyDescent="0.3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6.2" thickBot="1" x14ac:dyDescent="0.3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6.2" thickBot="1" x14ac:dyDescent="0.3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6.2" thickBot="1" x14ac:dyDescent="0.3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6.2" thickBot="1" x14ac:dyDescent="0.3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6.2" thickBot="1" x14ac:dyDescent="0.3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6.2" thickBot="1" x14ac:dyDescent="0.3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6.2" thickBot="1" x14ac:dyDescent="0.3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6.2" thickBot="1" x14ac:dyDescent="0.3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6.2" thickBot="1" x14ac:dyDescent="0.3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6.2" thickBot="1" x14ac:dyDescent="0.3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6.2" thickBot="1" x14ac:dyDescent="0.3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6.2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6.2" thickBot="1" x14ac:dyDescent="0.3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6.2" thickBot="1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6.2" thickBot="1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6.2" thickBot="1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6.2" thickBot="1" x14ac:dyDescent="0.3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6.2" thickBot="1" x14ac:dyDescent="0.3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6.2" thickBot="1" x14ac:dyDescent="0.3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6.2" thickBot="1" x14ac:dyDescent="0.3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6.2" thickBot="1" x14ac:dyDescent="0.3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6.2" thickBot="1" x14ac:dyDescent="0.3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6.2" thickBot="1" x14ac:dyDescent="0.3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6.2" thickBot="1" x14ac:dyDescent="0.3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6.2" thickBot="1" x14ac:dyDescent="0.3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6.2" thickBot="1" x14ac:dyDescent="0.3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6.2" thickBot="1" x14ac:dyDescent="0.3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6.2" thickBot="1" x14ac:dyDescent="0.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6.2" thickBot="1" x14ac:dyDescent="0.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6.2" thickBot="1" x14ac:dyDescent="0.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6.2" thickBot="1" x14ac:dyDescent="0.3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6.2" thickBot="1" x14ac:dyDescent="0.3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6.2" thickBot="1" x14ac:dyDescent="0.3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6.2" thickBot="1" x14ac:dyDescent="0.3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6.2" thickBot="1" x14ac:dyDescent="0.3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6.2" thickBot="1" x14ac:dyDescent="0.3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6.2" thickBot="1" x14ac:dyDescent="0.3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6.2" thickBot="1" x14ac:dyDescent="0.3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6.2" thickBot="1" x14ac:dyDescent="0.3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6.2" thickBot="1" x14ac:dyDescent="0.3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6.2" thickBot="1" x14ac:dyDescent="0.3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6.2" thickBot="1" x14ac:dyDescent="0.3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6.2" thickBot="1" x14ac:dyDescent="0.3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6.2" thickBot="1" x14ac:dyDescent="0.3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6.2" thickBot="1" x14ac:dyDescent="0.3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6.2" thickBot="1" x14ac:dyDescent="0.3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6.2" thickBot="1" x14ac:dyDescent="0.3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6.2" thickBot="1" x14ac:dyDescent="0.3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6.2" thickBot="1" x14ac:dyDescent="0.3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6.2" thickBot="1" x14ac:dyDescent="0.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6.2" thickBot="1" x14ac:dyDescent="0.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6.2" thickBot="1" x14ac:dyDescent="0.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6.2" thickBot="1" x14ac:dyDescent="0.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6.2" thickBot="1" x14ac:dyDescent="0.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6.2" thickBot="1" x14ac:dyDescent="0.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6.2" thickBot="1" x14ac:dyDescent="0.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6.2" thickBot="1" x14ac:dyDescent="0.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6.2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6.2" thickBot="1" x14ac:dyDescent="0.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6.2" thickBot="1" x14ac:dyDescent="0.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6.2" thickBot="1" x14ac:dyDescent="0.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6.2" thickBot="1" x14ac:dyDescent="0.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6.2" thickBot="1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6.2" thickBot="1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6.2" thickBot="1" x14ac:dyDescent="0.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6.2" thickBot="1" x14ac:dyDescent="0.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6.2" thickBot="1" x14ac:dyDescent="0.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6.2" thickBot="1" x14ac:dyDescent="0.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6.2" thickBot="1" x14ac:dyDescent="0.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6.2" thickBot="1" x14ac:dyDescent="0.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6.2" thickBot="1" x14ac:dyDescent="0.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6.2" thickBot="1" x14ac:dyDescent="0.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6.2" thickBot="1" x14ac:dyDescent="0.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6.2" thickBot="1" x14ac:dyDescent="0.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6.2" thickBot="1" x14ac:dyDescent="0.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6.2" thickBot="1" x14ac:dyDescent="0.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6.2" thickBot="1" x14ac:dyDescent="0.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6.2" thickBot="1" x14ac:dyDescent="0.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6.2" thickBot="1" x14ac:dyDescent="0.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6.2" thickBot="1" x14ac:dyDescent="0.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6.2" thickBot="1" x14ac:dyDescent="0.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6.2" thickBot="1" x14ac:dyDescent="0.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6.2" thickBot="1" x14ac:dyDescent="0.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6.2" thickBot="1" x14ac:dyDescent="0.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6.2" thickBot="1" x14ac:dyDescent="0.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6.2" thickBot="1" x14ac:dyDescent="0.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6.2" thickBot="1" x14ac:dyDescent="0.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6.2" thickBot="1" x14ac:dyDescent="0.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6.2" thickBot="1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6.2" thickBot="1" x14ac:dyDescent="0.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6.2" thickBot="1" x14ac:dyDescent="0.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6.2" thickBot="1" x14ac:dyDescent="0.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6.2" thickBot="1" x14ac:dyDescent="0.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6.2" thickBot="1" x14ac:dyDescent="0.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6.2" thickBot="1" x14ac:dyDescent="0.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6.2" thickBot="1" x14ac:dyDescent="0.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6.2" thickBot="1" x14ac:dyDescent="0.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6.2" thickBot="1" x14ac:dyDescent="0.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6.2" thickBot="1" x14ac:dyDescent="0.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6.2" thickBot="1" x14ac:dyDescent="0.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6.2" thickBot="1" x14ac:dyDescent="0.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6.2" thickBot="1" x14ac:dyDescent="0.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6.2" thickBot="1" x14ac:dyDescent="0.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6.2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6.2" thickBot="1" x14ac:dyDescent="0.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6.2" thickBot="1" x14ac:dyDescent="0.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6.2" thickBot="1" x14ac:dyDescent="0.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6.2" thickBot="1" x14ac:dyDescent="0.3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6.2" thickBot="1" x14ac:dyDescent="0.3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6.2" thickBot="1" x14ac:dyDescent="0.3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6.2" thickBot="1" x14ac:dyDescent="0.3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6.2" thickBot="1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6.2" thickBot="1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6.2" thickBot="1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6.2" thickBot="1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6.2" thickBot="1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6.2" thickBot="1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6.2" thickBot="1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6.2" thickBot="1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6.2" thickBot="1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6.2" thickBot="1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6.2" thickBot="1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6.2" thickBot="1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6.2" thickBot="1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6.2" thickBot="1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6.2" thickBot="1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6.2" thickBot="1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6.2" thickBot="1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6.2" thickBot="1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6.2" thickBot="1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6.2" thickBot="1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6.2" thickBot="1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6.2" thickBot="1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6.2" thickBot="1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6.2" thickBot="1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6.2" thickBot="1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6.2" thickBot="1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6.2" thickBot="1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6.2" thickBot="1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6.2" thickBot="1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6.2" thickBot="1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6.2" thickBot="1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6.2" thickBot="1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6.2" thickBot="1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6.2" thickBot="1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6.2" thickBot="1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6.2" thickBot="1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6.2" thickBot="1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6.2" thickBot="1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6.2" thickBot="1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6.2" thickBot="1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6.2" thickBot="1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6.2" thickBot="1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6.2" thickBot="1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6.2" thickBot="1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6.2" thickBot="1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6.2" thickBot="1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6.2" thickBot="1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6.2" thickBot="1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6.2" thickBot="1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6.2" thickBot="1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6.2" thickBot="1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6.2" thickBot="1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6.2" thickBot="1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6.2" thickBot="1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6.2" thickBot="1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6.2" thickBot="1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6.2" thickBot="1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6.2" thickBot="1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6.2" thickBot="1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6.2" thickBot="1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6.2" thickBot="1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6.2" thickBot="1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6.2" thickBot="1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6.2" thickBot="1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6.2" thickBot="1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6.2" thickBot="1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6.2" thickBot="1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6.2" thickBot="1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6.2" thickBot="1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6.2" thickBot="1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6.2" thickBot="1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6.2" thickBot="1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6.2" thickBot="1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6.2" thickBot="1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6.2" thickBot="1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6.2" thickBot="1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6.2" thickBot="1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6.2" thickBot="1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6.2" thickBot="1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6.2" thickBot="1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6.2" thickBot="1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6.2" thickBot="1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6.2" thickBot="1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6.2" thickBot="1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6.2" thickBot="1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6.2" thickBot="1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6.2" thickBot="1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6.2" thickBot="1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6.2" thickBot="1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6.2" thickBot="1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6.2" thickBot="1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6.2" thickBot="1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6.2" thickBot="1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6.2" thickBot="1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6.2" thickBot="1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6.2" thickBot="1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6.2" thickBot="1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6.2" thickBot="1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6.2" thickBot="1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6.2" thickBot="1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6.2" thickBot="1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6.2" thickBot="1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6.2" thickBot="1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6.2" thickBot="1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6.2" thickBot="1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6.2" thickBot="1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6.2" thickBot="1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6.2" thickBot="1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6.2" thickBot="1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6.2" thickBot="1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6.2" thickBot="1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6.2" thickBot="1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6.2" thickBot="1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6.2" thickBot="1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6.2" thickBot="1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6.2" thickBot="1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6.2" thickBot="1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6.2" thickBot="1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6.2" thickBot="1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6.2" thickBot="1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6.2" thickBot="1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6.2" thickBot="1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6.2" thickBot="1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6.2" thickBot="1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6.2" thickBot="1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6.2" thickBot="1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6.2" thickBot="1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6.2" thickBot="1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6.2" thickBot="1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6.2" thickBot="1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6.2" thickBot="1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6.2" thickBot="1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6.2" thickBot="1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6.2" thickBot="1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6.2" thickBot="1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6.2" thickBot="1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6.2" thickBot="1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6.2" thickBot="1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6.2" thickBot="1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6.2" thickBot="1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6.2" thickBot="1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6.2" thickBot="1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6.2" thickBot="1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6.2" thickBot="1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6.2" thickBot="1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6.2" thickBot="1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6.2" thickBot="1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6.2" thickBot="1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6.2" thickBot="1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6.2" thickBot="1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6.2" thickBot="1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6.2" thickBot="1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6.2" thickBot="1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6.2" thickBot="1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6.2" thickBot="1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6.2" thickBot="1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6.2" thickBot="1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6.2" thickBot="1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6.2" thickBot="1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6.2" thickBot="1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6.2" thickBot="1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6.2" thickBot="1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6.2" thickBot="1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6.2" thickBot="1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6.2" thickBot="1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6.2" thickBot="1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6.2" thickBot="1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6.2" thickBot="1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6.2" thickBot="1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6.2" thickBot="1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6.2" thickBot="1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6.2" thickBot="1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6.2" thickBot="1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6.2" thickBot="1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6.2" thickBot="1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6.2" thickBot="1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6.2" thickBot="1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6.2" thickBot="1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6.2" thickBot="1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6.2" thickBot="1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6.2" thickBot="1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6.2" thickBot="1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6.2" thickBot="1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6.2" thickBot="1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6.2" thickBot="1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6.2" thickBot="1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6.2" thickBot="1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6.2" thickBot="1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6.2" thickBot="1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6.2" thickBot="1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6.2" thickBot="1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6.2" thickBot="1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6.2" thickBot="1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6.2" thickBot="1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6.2" thickBot="1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6.2" thickBot="1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6.2" thickBot="1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6.2" thickBot="1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6.2" thickBot="1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6.2" thickBot="1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6.2" thickBot="1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6.2" thickBot="1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6.2" thickBot="1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6.2" thickBot="1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6.2" thickBot="1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6.2" thickBot="1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6.2" thickBot="1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6.2" thickBot="1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6.2" thickBot="1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6.2" thickBot="1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6.2" thickBot="1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6.2" thickBot="1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6.2" thickBot="1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6.2" thickBot="1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6.2" thickBot="1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6.2" thickBot="1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6.2" thickBot="1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6.2" thickBot="1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6.2" thickBot="1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6.2" thickBot="1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6.2" thickBot="1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6.2" thickBot="1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6.2" thickBot="1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6.2" thickBot="1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6.2" thickBot="1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6.2" thickBot="1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6.2" thickBot="1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6.2" thickBot="1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6.2" thickBot="1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6.2" thickBot="1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6.2" thickBot="1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6.2" thickBot="1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6.2" thickBot="1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6.2" thickBot="1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6.2" thickBot="1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6.2" thickBot="1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6.2" thickBot="1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6.2" thickBot="1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6.2" thickBot="1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6.2" thickBot="1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6.2" thickBot="1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6.2" thickBot="1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6.2" thickBot="1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6.2" thickBot="1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6.2" thickBot="1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6.2" thickBot="1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6.2" thickBot="1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6.2" thickBot="1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6.2" thickBot="1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6.2" thickBot="1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6.2" thickBot="1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6.2" thickBot="1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6.2" thickBot="1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6.2" thickBot="1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6.2" thickBot="1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6.2" thickBot="1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6.2" thickBot="1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6.2" thickBot="1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6.2" thickBot="1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6.2" thickBot="1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6.2" thickBot="1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6.2" thickBot="1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6.2" thickBot="1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6.2" thickBot="1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6.2" thickBot="1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6.2" thickBot="1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6.2" thickBot="1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6.2" thickBot="1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6.2" thickBot="1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6.2" thickBot="1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6.2" thickBot="1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6.2" thickBot="1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6.2" thickBot="1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6.2" thickBot="1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6.2" thickBot="1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6.2" thickBot="1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6.2" thickBot="1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6.2" thickBot="1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6.2" thickBot="1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6.2" thickBot="1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6.2" thickBot="1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6.2" thickBot="1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6.2" thickBot="1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6.2" thickBot="1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6.2" thickBot="1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6.2" thickBot="1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6.2" thickBot="1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6.2" thickBot="1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6.2" thickBot="1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6.2" thickBot="1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6.2" thickBot="1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6.2" thickBot="1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6.2" thickBot="1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6.2" thickBot="1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6.2" thickBot="1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6.2" thickBot="1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6.2" thickBot="1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6.2" thickBot="1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6.2" thickBot="1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6.2" thickBot="1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6.2" thickBot="1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6.2" thickBot="1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6.2" thickBot="1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6.2" thickBot="1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6.2" thickBot="1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6.2" thickBot="1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6.2" thickBot="1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6.2" thickBot="1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6.2" thickBot="1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6.2" thickBot="1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6.2" thickBot="1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6.2" thickBot="1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6.2" thickBot="1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6.2" thickBot="1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6.2" thickBot="1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6.2" thickBot="1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6.2" thickBot="1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6.2" thickBot="1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6.2" thickBot="1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6.2" thickBot="1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6.2" thickBot="1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6.2" thickBot="1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6.2" thickBot="1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6.2" thickBot="1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6.2" thickBot="1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6.2" thickBot="1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6.2" thickBot="1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6.2" thickBot="1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6.2" thickBot="1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6.2" thickBot="1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6.2" thickBot="1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6.2" thickBot="1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6.2" thickBot="1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6.2" thickBot="1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6.2" thickBot="1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6.2" thickBot="1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6.2" thickBot="1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6.2" thickBot="1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6.2" thickBot="1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6.2" thickBot="1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6.2" thickBot="1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6.2" thickBot="1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6.2" thickBot="1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6.2" thickBot="1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6.2" thickBot="1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6.2" thickBot="1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6.2" thickBot="1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6.2" thickBot="1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6.2" thickBot="1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6.2" thickBot="1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6.2" thickBot="1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6.2" thickBot="1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6.2" thickBot="1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6.2" thickBot="1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6.2" thickBot="1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6.2" thickBot="1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6.2" thickBot="1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6.2" thickBot="1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6.2" thickBot="1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6.2" thickBot="1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6.2" thickBot="1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6.2" thickBot="1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6.2" thickBot="1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6.2" thickBot="1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6.2" thickBot="1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6.2" thickBot="1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6.2" thickBot="1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6.2" thickBot="1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6.2" thickBot="1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6.2" thickBot="1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6.2" thickBot="1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6.2" thickBot="1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6.2" thickBot="1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6.2" thickBot="1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6.2" thickBot="1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6.2" thickBot="1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6.2" thickBot="1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6.2" thickBot="1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6.2" thickBot="1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6.2" thickBot="1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6.2" thickBot="1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6.2" thickBot="1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6.2" thickBot="1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6.2" thickBot="1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6.2" thickBot="1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6.2" thickBot="1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6.2" thickBot="1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6.2" thickBot="1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6.2" thickBot="1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6.2" thickBot="1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6.2" thickBot="1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6.2" thickBot="1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6.2" thickBot="1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6.2" thickBot="1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6.2" thickBot="1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6.2" thickBot="1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6.2" thickBot="1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6.2" thickBot="1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6.2" thickBot="1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6.2" thickBot="1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6.2" thickBot="1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6.2" thickBot="1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6.2" thickBot="1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6.2" thickBot="1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6.2" thickBot="1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6.2" thickBot="1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6.2" thickBot="1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6.2" thickBot="1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6.2" thickBot="1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6.2" thickBot="1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6.2" thickBot="1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6.2" thickBot="1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6.2" thickBot="1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6.2" thickBot="1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6.2" thickBot="1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6.2" thickBot="1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6.2" thickBot="1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6.2" thickBot="1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6.2" thickBot="1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6.2" thickBot="1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6.2" thickBot="1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6.2" thickBot="1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6.2" thickBot="1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6.2" thickBot="1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6.2" thickBot="1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6.2" thickBot="1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6.2" thickBot="1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6.2" thickBot="1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6.2" thickBot="1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6.2" thickBot="1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6.2" thickBot="1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6.2" thickBot="1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6.2" thickBot="1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6.2" thickBot="1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6.2" thickBot="1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6.2" thickBot="1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6.2" thickBot="1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6.2" thickBot="1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6.2" thickBot="1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6.2" thickBot="1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6.2" thickBot="1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6.2" thickBot="1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6.2" thickBot="1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6.2" thickBot="1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6.2" thickBot="1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6.2" thickBot="1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6.2" thickBot="1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6.2" thickBot="1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6.2" thickBot="1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6.2" thickBot="1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6.2" thickBot="1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6.2" thickBot="1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6.2" thickBot="1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6.2" thickBot="1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6.2" thickBot="1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6.2" thickBot="1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6.2" thickBot="1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6.2" thickBot="1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6.2" thickBot="1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6.2" thickBot="1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6.2" thickBot="1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6.2" thickBot="1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6.2" thickBot="1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6.2" thickBot="1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6.2" thickBot="1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6.2" thickBot="1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6.2" thickBot="1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6.2" thickBot="1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6.2" thickBot="1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6.2" thickBot="1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6.2" thickBot="1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6.2" thickBot="1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6.2" thickBot="1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6.2" thickBot="1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6.2" thickBot="1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6.2" thickBot="1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6.2" thickBot="1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6.2" thickBot="1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6.2" thickBot="1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6.2" thickBot="1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6.2" thickBot="1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6.2" thickBot="1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6.2" thickBot="1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6.2" thickBot="1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6.2" thickBot="1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6.2" thickBot="1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6.2" thickBot="1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6.2" thickBot="1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6.2" thickBot="1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6.2" thickBot="1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6.2" thickBot="1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6.2" thickBot="1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6.2" thickBot="1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6.2" thickBot="1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6.2" thickBot="1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6.2" thickBot="1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6.2" thickBot="1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6.2" thickBot="1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6.2" thickBot="1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6.2" thickBot="1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6.2" thickBot="1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6.2" thickBot="1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6.2" thickBot="1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6.2" thickBot="1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6.2" thickBot="1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6.2" thickBot="1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6.2" thickBot="1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6.2" thickBot="1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6.2" thickBot="1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6.2" thickBot="1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6.2" thickBot="1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6.2" thickBot="1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6.2" thickBot="1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6.2" thickBot="1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6.2" thickBot="1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6.2" thickBot="1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6.2" thickBot="1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6.2" thickBot="1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6.2" thickBot="1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6.2" thickBot="1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6.2" thickBot="1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6.2" thickBot="1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6.2" thickBot="1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6.2" thickBot="1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6.2" thickBot="1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6.2" thickBot="1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6.2" thickBot="1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6.2" thickBot="1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6.2" thickBot="1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6.2" thickBot="1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6.2" thickBot="1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6.2" thickBot="1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6.2" thickBot="1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6.2" thickBot="1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6.2" thickBot="1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6.2" thickBot="1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6.2" thickBot="1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6.2" thickBot="1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6.2" thickBot="1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6.2" thickBot="1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6.2" thickBot="1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6.2" thickBot="1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6.2" thickBot="1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6.2" thickBot="1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6.2" thickBot="1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6.2" thickBot="1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6.2" thickBot="1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6.2" thickBot="1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6.2" thickBot="1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6.2" thickBot="1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6.2" thickBot="1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6.2" thickBot="1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6.2" thickBot="1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6.2" thickBot="1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6.2" thickBot="1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6.2" thickBot="1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6.2" thickBot="1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6.2" thickBot="1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6.2" thickBot="1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6.2" thickBot="1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6.2" thickBot="1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6.2" thickBot="1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6.2" thickBot="1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6.2" thickBot="1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6.2" thickBot="1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6.2" thickBot="1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6.2" thickBot="1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6.2" thickBot="1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6.2" thickBot="1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6.2" thickBot="1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6.2" thickBot="1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6.2" thickBot="1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6.2" thickBot="1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6.2" thickBot="1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6.2" thickBot="1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6.2" thickBot="1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6.2" thickBot="1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6.2" thickBot="1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6.2" thickBot="1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6.2" thickBot="1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6.2" thickBot="1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6.2" thickBot="1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6.2" thickBot="1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6.2" thickBot="1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6.2" thickBot="1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6.2" thickBot="1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6.2" thickBot="1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6.2" thickBot="1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6.2" thickBot="1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6.2" thickBot="1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6.2" thickBot="1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6.2" thickBot="1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6.2" thickBot="1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6.2" thickBot="1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6.2" thickBot="1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6.2" thickBot="1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6.2" thickBot="1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6.2" thickBot="1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6.2" thickBot="1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6.2" thickBot="1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6.2" thickBot="1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6.2" thickBot="1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6.2" thickBot="1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6.2" thickBot="1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6.2" thickBot="1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6.2" thickBot="1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6.2" thickBot="1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6.2" thickBot="1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6.2" thickBot="1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6.2" thickBot="1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6.2" thickBot="1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6.2" thickBot="1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6.2" thickBot="1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6.2" thickBot="1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6.2" thickBot="1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6.2" thickBot="1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6.2" thickBot="1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6.2" thickBot="1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6.2" thickBot="1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6.2" thickBot="1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6.2" thickBot="1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6.2" thickBot="1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6.2" thickBot="1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6.2" thickBot="1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6.2" thickBot="1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6.2" thickBot="1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6.2" thickBot="1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6.2" thickBot="1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6.2" thickBot="1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6.2" thickBot="1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6.2" thickBot="1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6.2" thickBot="1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6.2" thickBot="1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6.2" thickBot="1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6.2" thickBot="1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6.2" thickBot="1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6.2" thickBot="1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6.2" thickBot="1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6.2" thickBot="1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6.2" thickBot="1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6.2" thickBot="1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6.2" thickBot="1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6.2" thickBot="1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6.2" thickBot="1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6.2" thickBot="1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6.2" thickBot="1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6.2" thickBot="1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6.2" thickBot="1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6.2" thickBot="1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6.2" thickBot="1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6.2" thickBot="1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6.2" thickBot="1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6.2" thickBot="1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6.2" thickBot="1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6.2" thickBot="1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6.2" thickBot="1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6.2" thickBot="1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6.2" thickBot="1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6.2" thickBot="1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6.2" thickBot="1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6.2" thickBot="1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6.2" thickBot="1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6.2" thickBot="1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6.2" thickBot="1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6.2" thickBot="1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6.2" thickBot="1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6.2" thickBot="1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6.2" thickBot="1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6.2" thickBot="1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6.2" thickBot="1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6.2" thickBot="1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6.2" thickBot="1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6.2" thickBot="1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6.2" thickBot="1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6.2" thickBot="1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6.2" thickBot="1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6.2" thickBot="1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6.2" thickBot="1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6.2" thickBot="1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6.2" thickBot="1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6.2" thickBot="1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6.2" thickBot="1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6.2" thickBot="1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6.2" thickBot="1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6.2" thickBot="1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6.2" thickBot="1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6.2" thickBot="1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6.2" thickBot="1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6.2" thickBot="1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6.2" thickBot="1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6.2" thickBot="1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6.2" thickBot="1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6.2" thickBot="1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6.2" thickBot="1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6.2" thickBot="1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6.2" thickBot="1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6.2" thickBot="1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6.2" thickBot="1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6.2" thickBot="1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6.2" thickBot="1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6.2" thickBot="1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6.2" thickBot="1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6.2" thickBot="1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6.2" thickBot="1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6.2" thickBot="1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6.2" thickBot="1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6.2" thickBot="1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6.2" thickBot="1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6.2" thickBot="1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6.2" thickBot="1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6.2" thickBot="1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6.2" thickBot="1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6.2" thickBot="1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6.2" thickBot="1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6.2" thickBot="1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6.2" thickBot="1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6.2" thickBot="1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6.2" thickBot="1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6.2" thickBot="1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6.2" thickBot="1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6.2" thickBot="1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6.2" thickBot="1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6.2" thickBot="1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6.2" thickBot="1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6.2" thickBot="1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6.2" thickBot="1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6.2" thickBot="1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6.2" thickBot="1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6.2" thickBot="1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6.2" thickBot="1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6.2" thickBot="1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6.2" thickBot="1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6.2" thickBot="1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6.2" thickBot="1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6.2" thickBot="1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6.2" thickBot="1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6.2" thickBot="1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6.2" thickBot="1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6.2" thickBot="1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6.2" thickBot="1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6.2" thickBot="1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6.2" thickBot="1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6.2" thickBot="1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6.2" thickBot="1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6.2" thickBot="1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6.2" thickBot="1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6.2" thickBot="1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6.2" thickBot="1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6.2" thickBot="1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6.2" thickBot="1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6.2" thickBot="1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6.2" thickBot="1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6.2" thickBot="1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6.2" thickBot="1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6.2" thickBot="1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6.2" thickBot="1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6.2" thickBot="1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6.2" thickBot="1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6.2" thickBot="1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6.2" thickBot="1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6.2" thickBot="1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6.2" thickBot="1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6.2" thickBot="1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6.2" thickBot="1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6.2" thickBot="1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6.2" thickBot="1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6.2" thickBot="1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6.2" thickBot="1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6.2" thickBot="1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6.2" thickBot="1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6.2" thickBot="1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6.2" thickBot="1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6.2" thickBot="1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6.2" thickBot="1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6.2" thickBot="1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6.2" thickBot="1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6.2" thickBot="1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6.2" thickBot="1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6.2" thickBot="1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6.2" thickBot="1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6.2" thickBot="1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6.2" thickBot="1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6.2" thickBot="1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6.2" thickBot="1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6.2" thickBot="1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6.2" thickBot="1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6.2" thickBot="1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6.2" thickBot="1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6.2" thickBot="1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6.2" thickBot="1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6.2" thickBot="1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6.2" thickBot="1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6.2" thickBot="1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6.2" thickBot="1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6.2" thickBot="1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6.2" thickBot="1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6.2" thickBot="1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6.2" thickBot="1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6.2" thickBot="1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6.2" thickBot="1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6.2" thickBot="1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6.2" thickBot="1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6.2" thickBot="1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6.2" thickBot="1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6.2" thickBot="1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6.2" thickBot="1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6.2" thickBot="1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6.2" thickBot="1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6.2" thickBot="1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6.2" thickBot="1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6.2" thickBot="1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6.2" thickBot="1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6.2" thickBot="1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6.2" thickBot="1" x14ac:dyDescent="0.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6.2" thickBot="1" x14ac:dyDescent="0.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6.2" thickBot="1" x14ac:dyDescent="0.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6.2" thickBot="1" x14ac:dyDescent="0.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6.2" thickBot="1" x14ac:dyDescent="0.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6.2" thickBot="1" x14ac:dyDescent="0.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6.2" thickBot="1" x14ac:dyDescent="0.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6.2" thickBot="1" x14ac:dyDescent="0.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6.2" thickBot="1" x14ac:dyDescent="0.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6.2" thickBot="1" x14ac:dyDescent="0.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6.2" thickBot="1" x14ac:dyDescent="0.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6.2" thickBot="1" x14ac:dyDescent="0.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6.2" thickBot="1" x14ac:dyDescent="0.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6.2" thickBot="1" x14ac:dyDescent="0.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6.2" thickBot="1" x14ac:dyDescent="0.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6.2" thickBot="1" x14ac:dyDescent="0.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6.2" thickBot="1" x14ac:dyDescent="0.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6.2" thickBot="1" x14ac:dyDescent="0.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6.2" thickBot="1" x14ac:dyDescent="0.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6.2" thickBot="1" x14ac:dyDescent="0.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6.2" thickBot="1" x14ac:dyDescent="0.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6.2" thickBot="1" x14ac:dyDescent="0.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6.2" thickBot="1" x14ac:dyDescent="0.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6.2" thickBot="1" x14ac:dyDescent="0.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6.2" thickBot="1" x14ac:dyDescent="0.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6.2" thickBot="1" x14ac:dyDescent="0.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6.2" thickBot="1" x14ac:dyDescent="0.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6.2" thickBot="1" x14ac:dyDescent="0.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6.2" thickBot="1" x14ac:dyDescent="0.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6.2" thickBot="1" x14ac:dyDescent="0.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6.2" thickBot="1" x14ac:dyDescent="0.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6.2" thickBot="1" x14ac:dyDescent="0.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6.2" thickBot="1" x14ac:dyDescent="0.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6.2" thickBot="1" x14ac:dyDescent="0.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6.2" thickBot="1" x14ac:dyDescent="0.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6.2" thickBot="1" x14ac:dyDescent="0.3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6.2" thickBot="1" x14ac:dyDescent="0.3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6.2" thickBot="1" x14ac:dyDescent="0.3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6.2" thickBot="1" x14ac:dyDescent="0.3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</sheetData>
  <mergeCells count="2">
    <mergeCell ref="A2:D2"/>
    <mergeCell ref="I9:J9"/>
  </mergeCells>
  <dataValidations count="1">
    <dataValidation type="list" allowBlank="1" showInputMessage="1" showErrorMessage="1" sqref="G10 G15" xr:uid="{00000000-0002-0000-0100-000000000000}">
      <formula1>$A$7:$A$35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J15"/>
  <sheetViews>
    <sheetView topLeftCell="A2" workbookViewId="0">
      <selection activeCell="G6" sqref="G6"/>
    </sheetView>
  </sheetViews>
  <sheetFormatPr defaultRowHeight="14.4" x14ac:dyDescent="0.3"/>
  <cols>
    <col min="2" max="2" width="10.5546875" customWidth="1"/>
    <col min="3" max="3" width="12.44140625" customWidth="1"/>
    <col min="4" max="4" width="13.109375" customWidth="1"/>
    <col min="10" max="10" width="13.109375" bestFit="1" customWidth="1"/>
    <col min="15" max="19" width="12.88671875" customWidth="1"/>
  </cols>
  <sheetData>
    <row r="5" spans="1:10" x14ac:dyDescent="0.3">
      <c r="B5" t="s">
        <v>255</v>
      </c>
      <c r="C5" t="s">
        <v>256</v>
      </c>
      <c r="D5" t="s">
        <v>263</v>
      </c>
      <c r="F5" t="s">
        <v>255</v>
      </c>
      <c r="G5" t="s">
        <v>118</v>
      </c>
      <c r="J5" t="s">
        <v>265</v>
      </c>
    </row>
    <row r="6" spans="1:10" x14ac:dyDescent="0.3">
      <c r="B6" s="76">
        <v>40</v>
      </c>
      <c r="C6" s="76" t="s">
        <v>258</v>
      </c>
      <c r="D6" s="76" t="s">
        <v>231</v>
      </c>
      <c r="F6">
        <v>85</v>
      </c>
      <c r="J6" t="s">
        <v>266</v>
      </c>
    </row>
    <row r="7" spans="1:10" x14ac:dyDescent="0.3">
      <c r="B7" s="76">
        <v>50</v>
      </c>
      <c r="C7" s="76" t="s">
        <v>259</v>
      </c>
      <c r="D7" s="76" t="s">
        <v>230</v>
      </c>
    </row>
    <row r="8" spans="1:10" x14ac:dyDescent="0.3">
      <c r="B8" s="76">
        <v>60</v>
      </c>
      <c r="C8" s="76" t="s">
        <v>260</v>
      </c>
      <c r="D8" s="76" t="s">
        <v>229</v>
      </c>
    </row>
    <row r="9" spans="1:10" x14ac:dyDescent="0.3">
      <c r="B9" s="76">
        <v>75</v>
      </c>
      <c r="C9" s="76" t="s">
        <v>261</v>
      </c>
      <c r="D9" s="76" t="s">
        <v>228</v>
      </c>
    </row>
    <row r="10" spans="1:10" x14ac:dyDescent="0.3">
      <c r="B10" s="76">
        <v>80</v>
      </c>
      <c r="C10" s="76" t="s">
        <v>262</v>
      </c>
      <c r="D10" s="76" t="s">
        <v>227</v>
      </c>
    </row>
    <row r="13" spans="1:10" x14ac:dyDescent="0.3">
      <c r="F13" s="103" t="s">
        <v>264</v>
      </c>
      <c r="G13" s="103"/>
    </row>
    <row r="14" spans="1:10" x14ac:dyDescent="0.3">
      <c r="A14" s="84" t="s">
        <v>255</v>
      </c>
      <c r="B14" s="85" t="s">
        <v>257</v>
      </c>
    </row>
    <row r="15" spans="1:10" x14ac:dyDescent="0.3">
      <c r="A15" s="86">
        <v>45</v>
      </c>
      <c r="B15" s="87"/>
    </row>
  </sheetData>
  <mergeCells count="1">
    <mergeCell ref="F13:G1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1"/>
  <sheetViews>
    <sheetView workbookViewId="0">
      <selection activeCell="E4" sqref="E4:E23"/>
    </sheetView>
  </sheetViews>
  <sheetFormatPr defaultColWidth="8.88671875" defaultRowHeight="17.399999999999999" x14ac:dyDescent="0.3"/>
  <cols>
    <col min="1" max="1" width="22.5546875" style="52" bestFit="1" customWidth="1"/>
    <col min="2" max="2" width="15.44140625" style="52" bestFit="1" customWidth="1"/>
    <col min="3" max="3" width="9.109375" style="53" bestFit="1" customWidth="1"/>
    <col min="4" max="4" width="14.5546875" style="53" bestFit="1" customWidth="1"/>
    <col min="5" max="5" width="16.88671875" style="53" customWidth="1"/>
    <col min="6" max="6" width="11.88671875" style="53" customWidth="1"/>
    <col min="7" max="7" width="14.5546875" style="53" bestFit="1" customWidth="1"/>
    <col min="8" max="8" width="19.109375" style="52" customWidth="1"/>
    <col min="9" max="9" width="16.44140625" style="52" customWidth="1"/>
    <col min="10" max="15" width="14.5546875" style="52" bestFit="1" customWidth="1"/>
    <col min="16" max="16384" width="8.88671875" style="52"/>
  </cols>
  <sheetData>
    <row r="1" spans="1:15" x14ac:dyDescent="0.3">
      <c r="A1" s="51" t="s">
        <v>115</v>
      </c>
    </row>
    <row r="3" spans="1:15" x14ac:dyDescent="0.3">
      <c r="A3" s="54" t="s">
        <v>116</v>
      </c>
      <c r="B3" s="54" t="s">
        <v>117</v>
      </c>
      <c r="C3" s="55" t="s">
        <v>118</v>
      </c>
      <c r="D3" s="55" t="s">
        <v>119</v>
      </c>
      <c r="E3" s="55" t="s">
        <v>120</v>
      </c>
      <c r="F3" s="55" t="s">
        <v>121</v>
      </c>
      <c r="G3" s="88"/>
    </row>
    <row r="4" spans="1:15" x14ac:dyDescent="0.3">
      <c r="A4" s="56" t="s">
        <v>122</v>
      </c>
      <c r="B4" s="56" t="s">
        <v>123</v>
      </c>
      <c r="C4" s="57">
        <v>6</v>
      </c>
      <c r="D4" s="57" t="s">
        <v>124</v>
      </c>
      <c r="E4" s="58"/>
      <c r="F4" s="59">
        <v>0.4375</v>
      </c>
      <c r="G4" s="89">
        <f>HLOOKUP(D4,I$4:O$5,2)</f>
        <v>43260</v>
      </c>
      <c r="I4" s="60" t="s">
        <v>125</v>
      </c>
      <c r="J4" s="60" t="s">
        <v>126</v>
      </c>
      <c r="K4" s="60" t="s">
        <v>127</v>
      </c>
      <c r="L4" s="60" t="s">
        <v>5</v>
      </c>
      <c r="M4" s="60" t="s">
        <v>128</v>
      </c>
      <c r="N4" s="60" t="s">
        <v>129</v>
      </c>
      <c r="O4" s="60" t="s">
        <v>124</v>
      </c>
    </row>
    <row r="5" spans="1:15" x14ac:dyDescent="0.3">
      <c r="A5" s="56" t="s">
        <v>130</v>
      </c>
      <c r="B5" s="56" t="s">
        <v>131</v>
      </c>
      <c r="C5" s="57">
        <v>2</v>
      </c>
      <c r="D5" s="57" t="s">
        <v>5</v>
      </c>
      <c r="E5" s="58"/>
      <c r="F5" s="59">
        <v>0.41666666666666669</v>
      </c>
      <c r="G5" s="89">
        <f t="shared" ref="G5:G23" si="0">HLOOKUP(D5,I$4:O$5,2)</f>
        <v>43266</v>
      </c>
      <c r="I5" s="60" t="s">
        <v>120</v>
      </c>
      <c r="J5" s="61">
        <v>43264</v>
      </c>
      <c r="K5" s="61">
        <v>43257</v>
      </c>
      <c r="L5" s="61">
        <v>43266</v>
      </c>
      <c r="M5" s="61">
        <v>43262</v>
      </c>
      <c r="N5" s="61">
        <v>43265</v>
      </c>
      <c r="O5" s="61">
        <v>43260</v>
      </c>
    </row>
    <row r="6" spans="1:15" x14ac:dyDescent="0.3">
      <c r="A6" s="56" t="s">
        <v>132</v>
      </c>
      <c r="B6" s="56" t="s">
        <v>133</v>
      </c>
      <c r="C6" s="57">
        <v>2</v>
      </c>
      <c r="D6" s="57" t="s">
        <v>128</v>
      </c>
      <c r="E6" s="58"/>
      <c r="F6" s="59">
        <v>0.58333333333333337</v>
      </c>
      <c r="G6" s="89">
        <f t="shared" si="0"/>
        <v>43262</v>
      </c>
    </row>
    <row r="7" spans="1:15" x14ac:dyDescent="0.3">
      <c r="A7" s="56" t="s">
        <v>134</v>
      </c>
      <c r="B7" s="56" t="s">
        <v>135</v>
      </c>
      <c r="C7" s="57">
        <v>3</v>
      </c>
      <c r="D7" s="57" t="s">
        <v>5</v>
      </c>
      <c r="E7" s="58"/>
      <c r="F7" s="59">
        <v>0.4375</v>
      </c>
      <c r="G7" s="89">
        <f t="shared" si="0"/>
        <v>43266</v>
      </c>
    </row>
    <row r="8" spans="1:15" x14ac:dyDescent="0.3">
      <c r="A8" s="56" t="s">
        <v>136</v>
      </c>
      <c r="B8" s="56" t="s">
        <v>137</v>
      </c>
      <c r="C8" s="57">
        <v>5</v>
      </c>
      <c r="D8" s="57" t="s">
        <v>126</v>
      </c>
      <c r="E8" s="58"/>
      <c r="F8" s="59">
        <v>0.41666666666666669</v>
      </c>
      <c r="G8" s="89">
        <f t="shared" si="0"/>
        <v>43264</v>
      </c>
    </row>
    <row r="9" spans="1:15" x14ac:dyDescent="0.3">
      <c r="A9" s="56" t="s">
        <v>138</v>
      </c>
      <c r="B9" s="56" t="s">
        <v>131</v>
      </c>
      <c r="C9" s="57">
        <v>7</v>
      </c>
      <c r="D9" s="57" t="s">
        <v>129</v>
      </c>
      <c r="E9" s="58"/>
      <c r="F9" s="59">
        <v>0.45833333333333331</v>
      </c>
      <c r="G9" s="89">
        <f t="shared" si="0"/>
        <v>43265</v>
      </c>
    </row>
    <row r="10" spans="1:15" x14ac:dyDescent="0.3">
      <c r="A10" s="56" t="s">
        <v>139</v>
      </c>
      <c r="B10" s="56" t="s">
        <v>140</v>
      </c>
      <c r="C10" s="57">
        <v>8</v>
      </c>
      <c r="D10" s="57" t="s">
        <v>124</v>
      </c>
      <c r="E10" s="58"/>
      <c r="F10" s="59">
        <v>0.47916666666666669</v>
      </c>
      <c r="G10" s="89">
        <f t="shared" si="0"/>
        <v>43260</v>
      </c>
    </row>
    <row r="11" spans="1:15" x14ac:dyDescent="0.3">
      <c r="A11" s="56" t="s">
        <v>141</v>
      </c>
      <c r="B11" s="56" t="s">
        <v>123</v>
      </c>
      <c r="C11" s="57">
        <v>1</v>
      </c>
      <c r="D11" s="57" t="s">
        <v>5</v>
      </c>
      <c r="E11" s="58"/>
      <c r="F11" s="59">
        <v>0.47916666666666669</v>
      </c>
      <c r="G11" s="89">
        <f t="shared" si="0"/>
        <v>43266</v>
      </c>
    </row>
    <row r="12" spans="1:15" x14ac:dyDescent="0.3">
      <c r="A12" s="56" t="s">
        <v>142</v>
      </c>
      <c r="B12" s="56" t="s">
        <v>131</v>
      </c>
      <c r="C12" s="57">
        <v>4</v>
      </c>
      <c r="D12" s="57" t="s">
        <v>5</v>
      </c>
      <c r="E12" s="58"/>
      <c r="F12" s="59">
        <v>0.52083333333333337</v>
      </c>
      <c r="G12" s="89">
        <f t="shared" si="0"/>
        <v>43266</v>
      </c>
    </row>
    <row r="13" spans="1:15" x14ac:dyDescent="0.3">
      <c r="A13" s="56" t="s">
        <v>143</v>
      </c>
      <c r="B13" s="56" t="s">
        <v>133</v>
      </c>
      <c r="C13" s="57">
        <v>5</v>
      </c>
      <c r="D13" s="57" t="s">
        <v>127</v>
      </c>
      <c r="E13" s="58"/>
      <c r="F13" s="59">
        <v>0.58333333333333337</v>
      </c>
      <c r="G13" s="89">
        <f t="shared" si="0"/>
        <v>43257</v>
      </c>
    </row>
    <row r="14" spans="1:15" x14ac:dyDescent="0.3">
      <c r="A14" s="56" t="s">
        <v>144</v>
      </c>
      <c r="B14" s="56" t="s">
        <v>137</v>
      </c>
      <c r="C14" s="57">
        <v>6</v>
      </c>
      <c r="D14" s="57" t="s">
        <v>126</v>
      </c>
      <c r="E14" s="58"/>
      <c r="F14" s="59">
        <v>0.44444444444444442</v>
      </c>
      <c r="G14" s="89">
        <f t="shared" si="0"/>
        <v>43264</v>
      </c>
    </row>
    <row r="15" spans="1:15" x14ac:dyDescent="0.3">
      <c r="A15" s="56" t="s">
        <v>145</v>
      </c>
      <c r="B15" s="56" t="s">
        <v>146</v>
      </c>
      <c r="C15" s="57">
        <v>2</v>
      </c>
      <c r="D15" s="57" t="s">
        <v>129</v>
      </c>
      <c r="E15" s="58"/>
      <c r="F15" s="59">
        <v>0.5</v>
      </c>
      <c r="G15" s="89">
        <f t="shared" si="0"/>
        <v>43265</v>
      </c>
    </row>
    <row r="16" spans="1:15" x14ac:dyDescent="0.3">
      <c r="A16" s="56" t="s">
        <v>147</v>
      </c>
      <c r="B16" s="56" t="s">
        <v>148</v>
      </c>
      <c r="C16" s="57">
        <v>6</v>
      </c>
      <c r="D16" s="57" t="s">
        <v>129</v>
      </c>
      <c r="E16" s="58"/>
      <c r="F16" s="59">
        <v>0.60416666666666663</v>
      </c>
      <c r="G16" s="89">
        <f t="shared" si="0"/>
        <v>43265</v>
      </c>
    </row>
    <row r="17" spans="1:7" x14ac:dyDescent="0.3">
      <c r="A17" s="56" t="s">
        <v>149</v>
      </c>
      <c r="B17" s="56" t="s">
        <v>150</v>
      </c>
      <c r="C17" s="57">
        <v>4</v>
      </c>
      <c r="D17" s="57" t="s">
        <v>127</v>
      </c>
      <c r="E17" s="58"/>
      <c r="F17" s="59">
        <v>0.61111111111111105</v>
      </c>
      <c r="G17" s="89">
        <f t="shared" si="0"/>
        <v>43257</v>
      </c>
    </row>
    <row r="18" spans="1:7" x14ac:dyDescent="0.3">
      <c r="A18" s="56" t="s">
        <v>151</v>
      </c>
      <c r="B18" s="56" t="s">
        <v>152</v>
      </c>
      <c r="C18" s="57">
        <v>6</v>
      </c>
      <c r="D18" s="57" t="s">
        <v>124</v>
      </c>
      <c r="E18" s="58"/>
      <c r="F18" s="59">
        <v>0.58333333333333337</v>
      </c>
      <c r="G18" s="89">
        <f t="shared" si="0"/>
        <v>43260</v>
      </c>
    </row>
    <row r="19" spans="1:7" x14ac:dyDescent="0.3">
      <c r="A19" s="56" t="s">
        <v>153</v>
      </c>
      <c r="B19" s="56" t="s">
        <v>154</v>
      </c>
      <c r="C19" s="57">
        <v>8</v>
      </c>
      <c r="D19" s="57" t="s">
        <v>126</v>
      </c>
      <c r="E19" s="58"/>
      <c r="F19" s="59">
        <v>0.47222222222222227</v>
      </c>
      <c r="G19" s="89">
        <f t="shared" si="0"/>
        <v>43264</v>
      </c>
    </row>
    <row r="20" spans="1:7" x14ac:dyDescent="0.3">
      <c r="A20" s="56" t="s">
        <v>155</v>
      </c>
      <c r="B20" s="56" t="s">
        <v>135</v>
      </c>
      <c r="C20" s="57">
        <v>3</v>
      </c>
      <c r="D20" s="57" t="s">
        <v>128</v>
      </c>
      <c r="E20" s="58"/>
      <c r="F20" s="59">
        <v>0.60416666666666663</v>
      </c>
      <c r="G20" s="89">
        <f t="shared" si="0"/>
        <v>43262</v>
      </c>
    </row>
    <row r="21" spans="1:7" x14ac:dyDescent="0.3">
      <c r="A21" s="56" t="s">
        <v>156</v>
      </c>
      <c r="B21" s="56" t="s">
        <v>133</v>
      </c>
      <c r="C21" s="57">
        <v>6</v>
      </c>
      <c r="D21" s="57" t="s">
        <v>128</v>
      </c>
      <c r="E21" s="58"/>
      <c r="F21" s="59">
        <v>0.63888888888888895</v>
      </c>
      <c r="G21" s="89">
        <f t="shared" si="0"/>
        <v>43262</v>
      </c>
    </row>
    <row r="22" spans="1:7" x14ac:dyDescent="0.3">
      <c r="A22" s="56" t="s">
        <v>157</v>
      </c>
      <c r="B22" s="56" t="s">
        <v>146</v>
      </c>
      <c r="C22" s="57">
        <v>8</v>
      </c>
      <c r="D22" s="57" t="s">
        <v>124</v>
      </c>
      <c r="E22" s="58"/>
      <c r="F22" s="59">
        <v>0.625</v>
      </c>
      <c r="G22" s="89">
        <f t="shared" si="0"/>
        <v>43260</v>
      </c>
    </row>
    <row r="23" spans="1:7" x14ac:dyDescent="0.3">
      <c r="A23" s="56" t="s">
        <v>158</v>
      </c>
      <c r="B23" s="56" t="s">
        <v>135</v>
      </c>
      <c r="C23" s="57">
        <v>5</v>
      </c>
      <c r="D23" s="57" t="s">
        <v>5</v>
      </c>
      <c r="E23" s="58"/>
      <c r="F23" s="59">
        <v>0.60416666666666663</v>
      </c>
      <c r="G23" s="89">
        <f t="shared" si="0"/>
        <v>43266</v>
      </c>
    </row>
    <row r="26" spans="1:7" x14ac:dyDescent="0.3">
      <c r="A26"/>
      <c r="B26"/>
      <c r="C26"/>
      <c r="D26"/>
      <c r="E26"/>
    </row>
    <row r="27" spans="1:7" x14ac:dyDescent="0.3">
      <c r="A27"/>
      <c r="B27"/>
      <c r="C27"/>
      <c r="D27"/>
      <c r="E27"/>
    </row>
    <row r="28" spans="1:7" x14ac:dyDescent="0.3">
      <c r="A28"/>
      <c r="B28"/>
      <c r="C28"/>
      <c r="D28"/>
      <c r="E28"/>
    </row>
    <row r="29" spans="1:7" x14ac:dyDescent="0.3">
      <c r="A29"/>
      <c r="B29"/>
      <c r="C29"/>
      <c r="D29"/>
      <c r="E29"/>
    </row>
    <row r="30" spans="1:7" x14ac:dyDescent="0.3">
      <c r="A30"/>
      <c r="B30"/>
      <c r="C30"/>
      <c r="D30"/>
      <c r="E30"/>
    </row>
    <row r="31" spans="1:7" x14ac:dyDescent="0.3">
      <c r="A31"/>
      <c r="B31"/>
      <c r="C31"/>
      <c r="D31"/>
      <c r="E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G38"/>
  <sheetViews>
    <sheetView topLeftCell="A19" workbookViewId="0">
      <selection activeCell="C18" sqref="C18"/>
    </sheetView>
  </sheetViews>
  <sheetFormatPr defaultRowHeight="14.4" x14ac:dyDescent="0.3"/>
  <cols>
    <col min="2" max="2" width="16.109375" bestFit="1" customWidth="1"/>
    <col min="3" max="3" width="22.5546875" bestFit="1" customWidth="1"/>
    <col min="4" max="4" width="7" bestFit="1" customWidth="1"/>
    <col min="5" max="5" width="26.44140625" bestFit="1" customWidth="1"/>
    <col min="6" max="6" width="15.5546875" bestFit="1" customWidth="1"/>
    <col min="7" max="7" width="12.5546875" customWidth="1"/>
  </cols>
  <sheetData>
    <row r="4" spans="2:7" ht="15.6" x14ac:dyDescent="0.3">
      <c r="B4" s="64" t="s">
        <v>194</v>
      </c>
      <c r="C4" s="64" t="s">
        <v>195</v>
      </c>
      <c r="E4" s="64" t="s">
        <v>194</v>
      </c>
      <c r="F4" s="64" t="s">
        <v>195</v>
      </c>
    </row>
    <row r="5" spans="2:7" x14ac:dyDescent="0.3">
      <c r="B5" s="65">
        <v>7500</v>
      </c>
      <c r="C5" s="49">
        <f>LOOKUP(B5,E5:F9)</f>
        <v>20</v>
      </c>
      <c r="E5" s="49">
        <v>0</v>
      </c>
      <c r="F5" s="65">
        <v>5</v>
      </c>
    </row>
    <row r="6" spans="2:7" x14ac:dyDescent="0.3">
      <c r="E6" s="49">
        <v>500</v>
      </c>
      <c r="F6" s="65">
        <v>10</v>
      </c>
    </row>
    <row r="7" spans="2:7" x14ac:dyDescent="0.3">
      <c r="E7" s="49">
        <v>1000</v>
      </c>
      <c r="F7" s="65">
        <v>15</v>
      </c>
    </row>
    <row r="8" spans="2:7" x14ac:dyDescent="0.3">
      <c r="E8" s="49">
        <v>6000</v>
      </c>
      <c r="F8" s="65">
        <v>20</v>
      </c>
    </row>
    <row r="9" spans="2:7" x14ac:dyDescent="0.3">
      <c r="E9" s="49">
        <v>25000</v>
      </c>
      <c r="F9" s="65">
        <v>25</v>
      </c>
    </row>
    <row r="13" spans="2:7" ht="15.6" x14ac:dyDescent="0.3">
      <c r="B13" s="64" t="s">
        <v>194</v>
      </c>
      <c r="C13" s="49">
        <v>0</v>
      </c>
      <c r="D13" s="49">
        <v>500</v>
      </c>
      <c r="E13" s="49">
        <v>1000</v>
      </c>
      <c r="F13" s="49">
        <v>6000</v>
      </c>
      <c r="G13" s="49">
        <v>25000</v>
      </c>
    </row>
    <row r="14" spans="2:7" ht="15.6" x14ac:dyDescent="0.3">
      <c r="B14" s="64" t="s">
        <v>195</v>
      </c>
      <c r="C14" s="65">
        <v>5</v>
      </c>
      <c r="D14" s="65">
        <v>10</v>
      </c>
      <c r="E14" s="65">
        <v>15</v>
      </c>
      <c r="F14" s="65">
        <v>20</v>
      </c>
      <c r="G14" s="65">
        <v>25</v>
      </c>
    </row>
    <row r="17" spans="2:6" ht="15.6" x14ac:dyDescent="0.3">
      <c r="B17" s="64" t="s">
        <v>194</v>
      </c>
      <c r="C17" s="64" t="s">
        <v>195</v>
      </c>
    </row>
    <row r="18" spans="2:6" x14ac:dyDescent="0.3">
      <c r="B18" s="65">
        <v>26000</v>
      </c>
      <c r="C18" s="49"/>
    </row>
    <row r="23" spans="2:6" ht="18" x14ac:dyDescent="0.35">
      <c r="C23" s="66" t="s">
        <v>196</v>
      </c>
    </row>
    <row r="25" spans="2:6" ht="17.399999999999999" x14ac:dyDescent="0.3">
      <c r="B25" s="62" t="s">
        <v>160</v>
      </c>
      <c r="C25" s="63" t="s">
        <v>161</v>
      </c>
      <c r="D25" s="63" t="s">
        <v>197</v>
      </c>
      <c r="E25" s="63" t="s">
        <v>162</v>
      </c>
      <c r="F25" s="63" t="s">
        <v>163</v>
      </c>
    </row>
    <row r="26" spans="2:6" ht="17.399999999999999" x14ac:dyDescent="0.3">
      <c r="B26" s="52" t="s">
        <v>164</v>
      </c>
      <c r="C26" s="52" t="s">
        <v>165</v>
      </c>
      <c r="D26" s="53">
        <v>47</v>
      </c>
      <c r="E26" s="52" t="s">
        <v>166</v>
      </c>
      <c r="F26" s="52" t="s">
        <v>167</v>
      </c>
    </row>
    <row r="27" spans="2:6" ht="17.399999999999999" x14ac:dyDescent="0.3">
      <c r="B27" s="52" t="s">
        <v>168</v>
      </c>
      <c r="C27" s="52" t="s">
        <v>169</v>
      </c>
      <c r="D27" s="53">
        <v>58</v>
      </c>
      <c r="E27" s="52" t="s">
        <v>170</v>
      </c>
      <c r="F27" s="52" t="s">
        <v>159</v>
      </c>
    </row>
    <row r="28" spans="2:6" ht="17.399999999999999" x14ac:dyDescent="0.3">
      <c r="B28" s="52" t="s">
        <v>171</v>
      </c>
      <c r="C28" s="52" t="s">
        <v>172</v>
      </c>
      <c r="D28" s="53">
        <v>34</v>
      </c>
      <c r="E28" s="52" t="s">
        <v>173</v>
      </c>
      <c r="F28" s="52" t="s">
        <v>174</v>
      </c>
    </row>
    <row r="29" spans="2:6" ht="17.399999999999999" x14ac:dyDescent="0.3">
      <c r="B29" s="52" t="s">
        <v>175</v>
      </c>
      <c r="C29" s="52" t="s">
        <v>176</v>
      </c>
      <c r="D29" s="53">
        <v>39</v>
      </c>
      <c r="E29" s="52" t="s">
        <v>177</v>
      </c>
      <c r="F29" s="52" t="s">
        <v>174</v>
      </c>
    </row>
    <row r="30" spans="2:6" ht="17.399999999999999" x14ac:dyDescent="0.3">
      <c r="B30" s="52" t="s">
        <v>178</v>
      </c>
      <c r="C30" s="52" t="s">
        <v>179</v>
      </c>
      <c r="D30" s="53">
        <v>42</v>
      </c>
      <c r="E30" s="52" t="s">
        <v>180</v>
      </c>
      <c r="F30" s="52" t="s">
        <v>167</v>
      </c>
    </row>
    <row r="31" spans="2:6" ht="17.399999999999999" x14ac:dyDescent="0.3">
      <c r="B31" s="52" t="s">
        <v>181</v>
      </c>
      <c r="C31" s="52" t="s">
        <v>182</v>
      </c>
      <c r="D31" s="53">
        <v>62</v>
      </c>
      <c r="E31" s="52" t="s">
        <v>173</v>
      </c>
      <c r="F31" s="52" t="s">
        <v>174</v>
      </c>
    </row>
    <row r="32" spans="2:6" ht="17.399999999999999" x14ac:dyDescent="0.3">
      <c r="B32" s="52" t="s">
        <v>183</v>
      </c>
      <c r="C32" s="52" t="s">
        <v>184</v>
      </c>
      <c r="D32" s="53">
        <v>58</v>
      </c>
      <c r="E32" s="52" t="s">
        <v>185</v>
      </c>
      <c r="F32" s="52" t="s">
        <v>186</v>
      </c>
    </row>
    <row r="33" spans="2:6" ht="17.399999999999999" x14ac:dyDescent="0.3">
      <c r="B33" s="52" t="s">
        <v>187</v>
      </c>
      <c r="C33" s="52" t="s">
        <v>188</v>
      </c>
      <c r="D33" s="53">
        <v>62</v>
      </c>
      <c r="E33" s="52" t="s">
        <v>189</v>
      </c>
      <c r="F33" s="52" t="s">
        <v>190</v>
      </c>
    </row>
    <row r="34" spans="2:6" ht="17.399999999999999" x14ac:dyDescent="0.3">
      <c r="B34" s="52" t="s">
        <v>191</v>
      </c>
      <c r="C34" s="52" t="s">
        <v>192</v>
      </c>
      <c r="D34" s="53">
        <v>38</v>
      </c>
      <c r="E34" s="52" t="s">
        <v>193</v>
      </c>
      <c r="F34" s="52" t="s">
        <v>174</v>
      </c>
    </row>
    <row r="37" spans="2:6" ht="17.399999999999999" x14ac:dyDescent="0.3">
      <c r="B37" s="62" t="s">
        <v>160</v>
      </c>
      <c r="C37" s="68" t="s">
        <v>161</v>
      </c>
      <c r="D37" s="68" t="s">
        <v>197</v>
      </c>
      <c r="E37" s="68" t="s">
        <v>162</v>
      </c>
      <c r="F37" s="68" t="s">
        <v>163</v>
      </c>
    </row>
    <row r="38" spans="2:6" ht="17.399999999999999" x14ac:dyDescent="0.3">
      <c r="B38" s="52" t="s">
        <v>164</v>
      </c>
      <c r="C38" s="52"/>
      <c r="D38" s="52"/>
      <c r="E38" s="52"/>
      <c r="F38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O26"/>
  <sheetViews>
    <sheetView topLeftCell="F2" workbookViewId="0">
      <selection activeCell="M11" sqref="M11:O17"/>
    </sheetView>
  </sheetViews>
  <sheetFormatPr defaultRowHeight="14.4" x14ac:dyDescent="0.3"/>
  <cols>
    <col min="3" max="3" width="56.44140625" bestFit="1" customWidth="1"/>
    <col min="12" max="12" width="15" bestFit="1" customWidth="1"/>
    <col min="13" max="13" width="14.109375" customWidth="1"/>
  </cols>
  <sheetData>
    <row r="3" spans="3:15" x14ac:dyDescent="0.3">
      <c r="G3" t="s">
        <v>267</v>
      </c>
    </row>
    <row r="4" spans="3:15" ht="15.6" x14ac:dyDescent="0.3">
      <c r="G4" t="s">
        <v>268</v>
      </c>
      <c r="H4" s="104" t="s">
        <v>285</v>
      </c>
      <c r="I4" s="104"/>
      <c r="J4" s="104"/>
      <c r="K4" s="104"/>
      <c r="L4" s="104"/>
      <c r="M4" s="104"/>
      <c r="N4" s="104"/>
    </row>
    <row r="6" spans="3:15" ht="18" x14ac:dyDescent="0.35">
      <c r="C6" s="69" t="s">
        <v>198</v>
      </c>
      <c r="D6" s="48"/>
      <c r="E6" s="48"/>
      <c r="F6" s="48"/>
      <c r="G6" s="48"/>
      <c r="H6" s="48"/>
      <c r="I6" s="48"/>
      <c r="J6" s="48"/>
    </row>
    <row r="7" spans="3:15" x14ac:dyDescent="0.3">
      <c r="D7" s="48"/>
      <c r="E7" s="48"/>
      <c r="F7" s="48"/>
      <c r="G7" s="48"/>
      <c r="H7" s="48"/>
      <c r="I7" s="48"/>
      <c r="J7" s="48"/>
    </row>
    <row r="8" spans="3:15" x14ac:dyDescent="0.3">
      <c r="C8" s="73" t="s">
        <v>199</v>
      </c>
      <c r="D8" s="74" t="s">
        <v>200</v>
      </c>
      <c r="E8" s="74" t="s">
        <v>201</v>
      </c>
      <c r="F8" s="74" t="s">
        <v>202</v>
      </c>
      <c r="G8" s="74" t="s">
        <v>203</v>
      </c>
      <c r="H8" s="74" t="s">
        <v>204</v>
      </c>
      <c r="I8" s="74" t="s">
        <v>205</v>
      </c>
      <c r="J8" s="74" t="s">
        <v>206</v>
      </c>
      <c r="L8" s="67" t="s">
        <v>207</v>
      </c>
      <c r="M8" s="70" t="s">
        <v>222</v>
      </c>
      <c r="O8" t="s">
        <v>208</v>
      </c>
    </row>
    <row r="9" spans="3:15" x14ac:dyDescent="0.3">
      <c r="C9" s="75" t="s">
        <v>209</v>
      </c>
      <c r="D9" s="50">
        <v>0.22916666666666666</v>
      </c>
      <c r="E9" s="50">
        <v>0.22916666666666666</v>
      </c>
      <c r="F9" s="50"/>
      <c r="G9" s="49"/>
      <c r="H9" s="50">
        <v>0.21875</v>
      </c>
      <c r="I9" s="49"/>
      <c r="J9" s="49"/>
      <c r="L9" t="s">
        <v>210</v>
      </c>
      <c r="M9" s="70" t="s">
        <v>204</v>
      </c>
      <c r="O9" t="s">
        <v>269</v>
      </c>
    </row>
    <row r="10" spans="3:15" x14ac:dyDescent="0.3">
      <c r="C10" s="75" t="s">
        <v>211</v>
      </c>
      <c r="D10" s="50">
        <v>0.28125</v>
      </c>
      <c r="E10" s="50">
        <v>0.28125</v>
      </c>
      <c r="F10" s="50">
        <v>0.28125</v>
      </c>
      <c r="G10" s="49"/>
      <c r="H10" s="50">
        <v>0.28125</v>
      </c>
      <c r="I10" s="50">
        <v>0.3125</v>
      </c>
      <c r="J10" s="50">
        <v>0.30902777777777779</v>
      </c>
    </row>
    <row r="11" spans="3:15" x14ac:dyDescent="0.3">
      <c r="C11" s="75" t="s">
        <v>212</v>
      </c>
      <c r="D11" s="50">
        <v>0.25694444444444448</v>
      </c>
      <c r="E11" s="50"/>
      <c r="F11" s="50">
        <v>0.25694444444444448</v>
      </c>
      <c r="G11" s="49"/>
      <c r="H11" s="50">
        <v>0.25694444444444448</v>
      </c>
      <c r="I11" s="49"/>
      <c r="J11" s="49"/>
      <c r="L11" t="s">
        <v>213</v>
      </c>
      <c r="M11" s="71"/>
    </row>
    <row r="12" spans="3:15" x14ac:dyDescent="0.3">
      <c r="C12" s="75" t="s">
        <v>126</v>
      </c>
      <c r="D12" s="50">
        <v>0.28472222222222221</v>
      </c>
      <c r="E12" s="50">
        <v>0.28472222222222221</v>
      </c>
      <c r="F12" s="50">
        <v>0.28472222222222221</v>
      </c>
      <c r="G12" s="49"/>
      <c r="H12" s="50">
        <v>0.27430555555555552</v>
      </c>
      <c r="I12" s="50">
        <v>0.30208333333333331</v>
      </c>
      <c r="J12" s="50">
        <v>0.30902777777777779</v>
      </c>
      <c r="L12" t="s">
        <v>214</v>
      </c>
      <c r="M12" s="71"/>
    </row>
    <row r="13" spans="3:15" x14ac:dyDescent="0.3">
      <c r="C13" s="75" t="s">
        <v>215</v>
      </c>
      <c r="D13" s="50">
        <v>0.24305555555555555</v>
      </c>
      <c r="E13" s="50"/>
      <c r="F13" s="50"/>
      <c r="G13" s="50">
        <v>0.24305555555555555</v>
      </c>
      <c r="H13" s="72">
        <v>0.23263888888888887</v>
      </c>
      <c r="I13" s="49"/>
      <c r="J13" s="49"/>
    </row>
    <row r="14" spans="3:15" x14ac:dyDescent="0.3">
      <c r="C14" s="75" t="s">
        <v>216</v>
      </c>
      <c r="D14" s="50">
        <v>0.26041666666666669</v>
      </c>
      <c r="E14" s="50">
        <v>0.26041666666666669</v>
      </c>
      <c r="F14" s="50">
        <v>0.26041666666666669</v>
      </c>
      <c r="G14" s="49"/>
      <c r="H14" s="50">
        <v>0.26041666666666669</v>
      </c>
      <c r="I14" s="50">
        <v>0.29166666666666669</v>
      </c>
      <c r="J14" s="49"/>
      <c r="L14" t="s">
        <v>217</v>
      </c>
      <c r="M14" s="50"/>
      <c r="O14" s="90"/>
    </row>
    <row r="15" spans="3:15" x14ac:dyDescent="0.3">
      <c r="C15" s="75" t="s">
        <v>218</v>
      </c>
      <c r="D15" s="50">
        <v>0.23263888888888887</v>
      </c>
      <c r="E15" s="50"/>
      <c r="F15" s="50">
        <v>0.23263888888888887</v>
      </c>
      <c r="G15" s="49"/>
      <c r="H15" s="50">
        <v>0.23263888888888887</v>
      </c>
      <c r="I15" s="49"/>
      <c r="J15" s="49"/>
    </row>
    <row r="16" spans="3:15" x14ac:dyDescent="0.3">
      <c r="C16" s="75" t="s">
        <v>208</v>
      </c>
      <c r="D16" s="50">
        <v>0.27430555555555552</v>
      </c>
      <c r="E16" s="50">
        <v>0.27430555555555552</v>
      </c>
      <c r="F16" s="50">
        <v>0.25</v>
      </c>
      <c r="G16" s="49"/>
      <c r="H16" s="50">
        <v>0.2638888888888889</v>
      </c>
      <c r="I16" s="49"/>
      <c r="J16" s="49"/>
      <c r="L16" t="s">
        <v>219</v>
      </c>
      <c r="M16" s="50"/>
      <c r="O16" s="90"/>
    </row>
    <row r="17" spans="3:13" x14ac:dyDescent="0.3">
      <c r="C17" s="75" t="s">
        <v>127</v>
      </c>
      <c r="D17" s="50">
        <v>0.22569444444444445</v>
      </c>
      <c r="E17" s="50">
        <v>0.22569444444444445</v>
      </c>
      <c r="F17" s="50">
        <v>0.22569444444444445</v>
      </c>
      <c r="G17" s="49"/>
      <c r="H17" s="50">
        <v>0.20833333333333334</v>
      </c>
      <c r="I17" s="50">
        <v>0.2986111111111111</v>
      </c>
      <c r="J17" s="50">
        <v>0.3125</v>
      </c>
      <c r="L17" t="s">
        <v>220</v>
      </c>
      <c r="M17" s="50"/>
    </row>
    <row r="18" spans="3:13" x14ac:dyDescent="0.3">
      <c r="C18" s="75" t="s">
        <v>221</v>
      </c>
      <c r="D18" s="50">
        <v>0.2673611111111111</v>
      </c>
      <c r="E18" s="50">
        <v>0.2673611111111111</v>
      </c>
      <c r="F18" s="50">
        <v>0.2673611111111111</v>
      </c>
      <c r="G18" s="49"/>
      <c r="H18" s="50">
        <v>0.23611111111111113</v>
      </c>
      <c r="I18" s="49"/>
      <c r="J18" s="49"/>
    </row>
    <row r="19" spans="3:13" x14ac:dyDescent="0.3">
      <c r="C19" s="75" t="s">
        <v>222</v>
      </c>
      <c r="D19" s="50">
        <v>0.24652777777777779</v>
      </c>
      <c r="E19" s="50"/>
      <c r="F19" s="50">
        <v>0.24652777777777779</v>
      </c>
      <c r="G19" s="49"/>
      <c r="H19" s="50">
        <v>0.24652777777777779</v>
      </c>
      <c r="I19" s="49"/>
      <c r="J19" s="49"/>
    </row>
    <row r="20" spans="3:13" x14ac:dyDescent="0.3">
      <c r="C20" s="75" t="s">
        <v>223</v>
      </c>
      <c r="D20" s="50">
        <v>0.25347222222222221</v>
      </c>
      <c r="E20" s="50">
        <v>0.25347222222222221</v>
      </c>
      <c r="F20" s="50">
        <v>0.25347222222222221</v>
      </c>
      <c r="G20" s="49"/>
      <c r="H20" s="50">
        <v>0.25347222222222221</v>
      </c>
      <c r="I20" s="50">
        <v>0.28125</v>
      </c>
      <c r="J20" s="49"/>
    </row>
    <row r="21" spans="3:13" x14ac:dyDescent="0.3">
      <c r="C21" s="75" t="s">
        <v>128</v>
      </c>
      <c r="D21" s="50">
        <v>0.26041666666666669</v>
      </c>
      <c r="E21" s="50">
        <v>0.26041666666666669</v>
      </c>
      <c r="F21" s="50">
        <v>0.26041666666666669</v>
      </c>
      <c r="G21" s="49"/>
      <c r="H21" s="50">
        <v>0.25347222222222221</v>
      </c>
      <c r="I21" s="50">
        <v>0.2638888888888889</v>
      </c>
      <c r="J21" s="50">
        <v>0.2986111111111111</v>
      </c>
    </row>
    <row r="22" spans="3:13" x14ac:dyDescent="0.3">
      <c r="C22" s="75" t="s">
        <v>224</v>
      </c>
      <c r="D22" s="50">
        <v>0.24305555555555555</v>
      </c>
      <c r="E22" s="50">
        <v>0.24305555555555555</v>
      </c>
      <c r="F22" s="50"/>
      <c r="G22" s="49"/>
      <c r="H22" s="50">
        <v>0.21527777777777779</v>
      </c>
      <c r="I22" s="49"/>
      <c r="J22" s="49"/>
    </row>
    <row r="23" spans="3:13" x14ac:dyDescent="0.3">
      <c r="C23" s="75" t="s">
        <v>225</v>
      </c>
      <c r="D23" s="50">
        <v>0.26041666666666669</v>
      </c>
      <c r="E23" s="50">
        <v>0.26041666666666669</v>
      </c>
      <c r="F23" s="50">
        <v>0.26041666666666669</v>
      </c>
      <c r="G23" s="49"/>
      <c r="H23" s="50">
        <v>0.25</v>
      </c>
      <c r="I23" s="49"/>
      <c r="J23" s="49"/>
    </row>
    <row r="24" spans="3:13" x14ac:dyDescent="0.3">
      <c r="C24" s="75" t="s">
        <v>226</v>
      </c>
      <c r="D24" s="50">
        <v>0.2673611111111111</v>
      </c>
      <c r="E24" s="50"/>
      <c r="F24" s="50">
        <v>0.2673611111111111</v>
      </c>
      <c r="G24" s="49"/>
      <c r="H24" s="50">
        <v>0.26041666666666669</v>
      </c>
      <c r="I24" s="49"/>
      <c r="J24" s="49"/>
    </row>
    <row r="25" spans="3:13" x14ac:dyDescent="0.3">
      <c r="D25" s="48"/>
      <c r="E25" s="48"/>
      <c r="F25" s="48"/>
      <c r="G25" s="48"/>
      <c r="H25" s="48"/>
      <c r="I25" s="48"/>
      <c r="J25" s="48"/>
    </row>
    <row r="26" spans="3:13" x14ac:dyDescent="0.3">
      <c r="D26" s="48"/>
      <c r="E26" s="48"/>
      <c r="F26" s="48"/>
      <c r="G26" s="48"/>
      <c r="H26" s="48"/>
      <c r="I26" s="48"/>
      <c r="J26" s="48"/>
    </row>
  </sheetData>
  <mergeCells count="1">
    <mergeCell ref="H4:N4"/>
  </mergeCells>
  <conditionalFormatting sqref="D9:J24">
    <cfRule type="cellIs" dxfId="2" priority="3" operator="equal">
      <formula>0</formula>
    </cfRule>
  </conditionalFormatting>
  <conditionalFormatting sqref="M14">
    <cfRule type="cellIs" dxfId="1" priority="2" operator="equal">
      <formula>0</formula>
    </cfRule>
  </conditionalFormatting>
  <conditionalFormatting sqref="M16:M17">
    <cfRule type="cellIs" dxfId="0" priority="1" operator="equal">
      <formula>0</formula>
    </cfRule>
  </conditionalFormatting>
  <dataValidations count="2">
    <dataValidation type="list" allowBlank="1" showInputMessage="1" showErrorMessage="1" sqref="M8" xr:uid="{00000000-0002-0000-0500-000000000000}">
      <formula1>$C$9:$C$24</formula1>
    </dataValidation>
    <dataValidation type="list" allowBlank="1" showInputMessage="1" showErrorMessage="1" sqref="M9" xr:uid="{00000000-0002-0000-0500-000001000000}">
      <formula1>$D$8:$J$8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O15"/>
  <sheetViews>
    <sheetView topLeftCell="B1" workbookViewId="0">
      <selection activeCell="F15" sqref="F15"/>
    </sheetView>
  </sheetViews>
  <sheetFormatPr defaultRowHeight="14.4" x14ac:dyDescent="0.3"/>
  <cols>
    <col min="2" max="2" width="5.109375" customWidth="1"/>
    <col min="3" max="3" width="27.109375" customWidth="1"/>
    <col min="4" max="9" width="15.88671875" customWidth="1"/>
    <col min="10" max="10" width="13.44140625" customWidth="1"/>
    <col min="11" max="11" width="16.88671875" customWidth="1"/>
  </cols>
  <sheetData>
    <row r="4" spans="3:15" ht="20.100000000000001" customHeight="1" x14ac:dyDescent="0.3">
      <c r="E4" s="77" t="s">
        <v>276</v>
      </c>
      <c r="F4" s="77" t="s">
        <v>270</v>
      </c>
      <c r="G4" s="77" t="s">
        <v>271</v>
      </c>
      <c r="H4" s="77" t="s">
        <v>272</v>
      </c>
      <c r="I4" s="77" t="s">
        <v>273</v>
      </c>
      <c r="J4" s="77" t="s">
        <v>274</v>
      </c>
      <c r="K4" s="77" t="s">
        <v>275</v>
      </c>
    </row>
    <row r="5" spans="3:15" ht="20.100000000000001" customHeight="1" x14ac:dyDescent="0.3">
      <c r="E5" s="76" t="s">
        <v>277</v>
      </c>
      <c r="F5" s="91">
        <v>22</v>
      </c>
      <c r="G5" s="91">
        <v>55</v>
      </c>
      <c r="H5" s="92">
        <v>35</v>
      </c>
      <c r="I5" s="93">
        <v>44</v>
      </c>
      <c r="J5" s="93">
        <v>54</v>
      </c>
      <c r="K5" s="93"/>
    </row>
    <row r="6" spans="3:15" ht="20.100000000000001" customHeight="1" x14ac:dyDescent="0.3">
      <c r="E6" s="76" t="s">
        <v>278</v>
      </c>
      <c r="F6" s="91">
        <v>45</v>
      </c>
      <c r="G6" s="91">
        <v>45</v>
      </c>
      <c r="H6" s="92">
        <v>44</v>
      </c>
      <c r="I6" s="93">
        <v>45</v>
      </c>
      <c r="J6" s="93">
        <v>44</v>
      </c>
      <c r="K6" s="93"/>
    </row>
    <row r="7" spans="3:15" ht="20.100000000000001" customHeight="1" x14ac:dyDescent="0.3">
      <c r="E7" s="76" t="s">
        <v>279</v>
      </c>
      <c r="F7" s="91">
        <v>35</v>
      </c>
      <c r="G7" s="91">
        <v>40</v>
      </c>
      <c r="H7" s="94">
        <v>54</v>
      </c>
      <c r="I7" s="93">
        <v>65</v>
      </c>
      <c r="J7" s="93">
        <v>33</v>
      </c>
      <c r="K7" s="93"/>
    </row>
    <row r="8" spans="3:15" ht="20.100000000000001" customHeight="1" x14ac:dyDescent="0.3">
      <c r="E8" s="76" t="s">
        <v>280</v>
      </c>
      <c r="F8" s="91">
        <v>28</v>
      </c>
      <c r="G8" s="91">
        <v>48</v>
      </c>
      <c r="H8" s="92">
        <v>46</v>
      </c>
      <c r="I8" s="93">
        <v>75</v>
      </c>
      <c r="J8" s="93">
        <v>32</v>
      </c>
      <c r="K8" s="93"/>
      <c r="M8" s="48"/>
      <c r="N8" s="48" t="s">
        <v>228</v>
      </c>
      <c r="O8" s="48"/>
    </row>
    <row r="9" spans="3:15" ht="20.100000000000001" customHeight="1" x14ac:dyDescent="0.3">
      <c r="E9" s="76" t="s">
        <v>281</v>
      </c>
      <c r="F9" s="91"/>
      <c r="G9" s="91"/>
      <c r="H9" s="92">
        <v>50</v>
      </c>
      <c r="I9" s="93"/>
      <c r="J9" s="93"/>
      <c r="K9" s="93"/>
      <c r="M9" s="48" t="s">
        <v>230</v>
      </c>
      <c r="N9" s="48" t="s">
        <v>227</v>
      </c>
      <c r="O9" s="48" t="s">
        <v>231</v>
      </c>
    </row>
    <row r="10" spans="3:15" x14ac:dyDescent="0.3">
      <c r="H10" s="96">
        <v>100</v>
      </c>
      <c r="M10" s="48"/>
      <c r="N10" s="48" t="s">
        <v>229</v>
      </c>
      <c r="O10" s="48"/>
    </row>
    <row r="12" spans="3:15" x14ac:dyDescent="0.3">
      <c r="C12" s="77" t="s">
        <v>282</v>
      </c>
      <c r="F12">
        <f ca="1">OFFSET(E4,3,3)</f>
        <v>54</v>
      </c>
    </row>
    <row r="13" spans="3:15" ht="17.399999999999999" customHeight="1" x14ac:dyDescent="0.3">
      <c r="C13" s="95" t="s">
        <v>283</v>
      </c>
      <c r="F13">
        <f ca="1">SUM(OFFSET(E4,COUNTA(H4:H13)-3,3,3,1))</f>
        <v>196</v>
      </c>
      <c r="M13" t="str">
        <f ca="1">OFFSET(N9,0,1)</f>
        <v>E</v>
      </c>
      <c r="N13" t="str">
        <f ca="1">OFFSET(N9,1,0)</f>
        <v>C</v>
      </c>
    </row>
    <row r="14" spans="3:15" ht="18.600000000000001" customHeight="1" x14ac:dyDescent="0.3">
      <c r="C14" s="95" t="s">
        <v>284</v>
      </c>
      <c r="F14">
        <f ca="1">AVERAGE(OFFSET(E4,4,COUNTA(E8:M8)-4,1,4))</f>
        <v>50.25</v>
      </c>
      <c r="M14" t="str">
        <f ca="1">OFFSET(N9,-1,0)</f>
        <v>B</v>
      </c>
      <c r="N14" t="str">
        <f ca="1">OFFSET(N9,0,-1)</f>
        <v>D</v>
      </c>
    </row>
    <row r="15" spans="3:15" x14ac:dyDescent="0.3">
      <c r="N15" t="str">
        <f ca="1">OFFSET(N9,1,0)</f>
        <v>C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O22"/>
  <sheetViews>
    <sheetView tabSelected="1" workbookViewId="0">
      <selection activeCell="R5" sqref="R5"/>
    </sheetView>
  </sheetViews>
  <sheetFormatPr defaultRowHeight="14.4" x14ac:dyDescent="0.3"/>
  <cols>
    <col min="10" max="10" width="12.5546875" customWidth="1"/>
    <col min="11" max="11" width="12" customWidth="1"/>
    <col min="12" max="12" width="15.44140625" customWidth="1"/>
  </cols>
  <sheetData>
    <row r="3" spans="3:15" x14ac:dyDescent="0.3">
      <c r="J3" s="48" t="s">
        <v>246</v>
      </c>
      <c r="L3" s="48" t="s">
        <v>247</v>
      </c>
    </row>
    <row r="4" spans="3:15" x14ac:dyDescent="0.3">
      <c r="C4" s="79" t="s">
        <v>232</v>
      </c>
      <c r="D4" s="79" t="s">
        <v>233</v>
      </c>
      <c r="E4" s="79" t="s">
        <v>234</v>
      </c>
      <c r="J4" s="79" t="s">
        <v>245</v>
      </c>
      <c r="L4" s="79" t="s">
        <v>245</v>
      </c>
    </row>
    <row r="5" spans="3:15" x14ac:dyDescent="0.3">
      <c r="C5" s="49">
        <v>1</v>
      </c>
      <c r="D5" s="78" t="s">
        <v>235</v>
      </c>
      <c r="E5" s="49">
        <v>55</v>
      </c>
      <c r="J5">
        <f>LARGE($E$5:$E$14,ROW(A1))</f>
        <v>85</v>
      </c>
      <c r="L5">
        <f>LARGE($E$5:$E$14,ROWS($G$5:G5))</f>
        <v>85</v>
      </c>
      <c r="O5">
        <f>ROW(D8)</f>
        <v>8</v>
      </c>
    </row>
    <row r="6" spans="3:15" x14ac:dyDescent="0.3">
      <c r="C6" s="49">
        <v>2</v>
      </c>
      <c r="D6" s="78" t="s">
        <v>236</v>
      </c>
      <c r="E6" s="49">
        <v>75</v>
      </c>
      <c r="J6">
        <f>LARGE(E5:E14,ROW(A2))</f>
        <v>82</v>
      </c>
      <c r="L6">
        <f>LARGE($E$5:$E$14,ROWS($G$5:G6))</f>
        <v>82</v>
      </c>
      <c r="O6">
        <f>ROWS(D5:D12)</f>
        <v>8</v>
      </c>
    </row>
    <row r="7" spans="3:15" x14ac:dyDescent="0.3">
      <c r="C7" s="49">
        <v>3</v>
      </c>
      <c r="D7" s="78" t="s">
        <v>237</v>
      </c>
      <c r="E7" s="49">
        <v>85</v>
      </c>
      <c r="L7">
        <f>LARGE($E$5:$E$14,ROWS($G$5:G7))</f>
        <v>77</v>
      </c>
    </row>
    <row r="8" spans="3:15" x14ac:dyDescent="0.3">
      <c r="C8" s="49">
        <v>4</v>
      </c>
      <c r="D8" s="78" t="s">
        <v>238</v>
      </c>
      <c r="E8" s="49">
        <v>45</v>
      </c>
      <c r="L8">
        <f>LARGE($E$5:$E$14,ROWS($G$5:G8))</f>
        <v>75</v>
      </c>
    </row>
    <row r="9" spans="3:15" x14ac:dyDescent="0.3">
      <c r="C9" s="49">
        <v>5</v>
      </c>
      <c r="D9" s="78" t="s">
        <v>239</v>
      </c>
      <c r="E9" s="49">
        <v>77</v>
      </c>
      <c r="L9">
        <f>LARGE($E$5:$E$14,ROWS($G$5:G9))</f>
        <v>74</v>
      </c>
    </row>
    <row r="10" spans="3:15" x14ac:dyDescent="0.3">
      <c r="C10" s="49">
        <v>6</v>
      </c>
      <c r="D10" s="78" t="s">
        <v>240</v>
      </c>
      <c r="E10" s="49">
        <v>44</v>
      </c>
      <c r="L10">
        <f>LARGE($E$5:$E$14,ROWS($G$5:G10))</f>
        <v>65</v>
      </c>
    </row>
    <row r="11" spans="3:15" x14ac:dyDescent="0.3">
      <c r="C11" s="49">
        <v>7</v>
      </c>
      <c r="D11" s="78" t="s">
        <v>241</v>
      </c>
      <c r="E11" s="49">
        <v>65</v>
      </c>
      <c r="L11">
        <f>LARGE($E$5:$E$14,ROWS($G$5:G11))</f>
        <v>62</v>
      </c>
    </row>
    <row r="12" spans="3:15" x14ac:dyDescent="0.3">
      <c r="C12" s="49">
        <v>8</v>
      </c>
      <c r="D12" s="78" t="s">
        <v>242</v>
      </c>
      <c r="E12" s="49">
        <v>62</v>
      </c>
    </row>
    <row r="13" spans="3:15" x14ac:dyDescent="0.3">
      <c r="C13" s="49">
        <v>9</v>
      </c>
      <c r="D13" s="78" t="s">
        <v>243</v>
      </c>
      <c r="E13" s="49">
        <v>74</v>
      </c>
    </row>
    <row r="14" spans="3:15" x14ac:dyDescent="0.3">
      <c r="C14" s="49">
        <v>10</v>
      </c>
      <c r="D14" s="78" t="s">
        <v>244</v>
      </c>
      <c r="E14" s="49">
        <v>82</v>
      </c>
    </row>
    <row r="20" spans="3:13" x14ac:dyDescent="0.3">
      <c r="C20" s="79" t="s">
        <v>232</v>
      </c>
      <c r="D20" s="49">
        <v>1</v>
      </c>
      <c r="E20" s="49">
        <v>2</v>
      </c>
      <c r="F20" s="49">
        <v>3</v>
      </c>
      <c r="G20" s="49">
        <v>4</v>
      </c>
      <c r="H20" s="49">
        <v>5</v>
      </c>
      <c r="I20" s="49">
        <v>6</v>
      </c>
      <c r="J20" s="49">
        <v>7</v>
      </c>
      <c r="K20" s="49">
        <v>8</v>
      </c>
      <c r="L20" s="49">
        <v>9</v>
      </c>
      <c r="M20" s="49">
        <v>10</v>
      </c>
    </row>
    <row r="21" spans="3:13" x14ac:dyDescent="0.3">
      <c r="C21" s="79" t="s">
        <v>233</v>
      </c>
      <c r="D21" s="78" t="s">
        <v>235</v>
      </c>
      <c r="E21" s="78" t="s">
        <v>236</v>
      </c>
      <c r="F21" s="78" t="s">
        <v>237</v>
      </c>
      <c r="G21" s="78" t="s">
        <v>238</v>
      </c>
      <c r="H21" s="78" t="s">
        <v>239</v>
      </c>
      <c r="I21" s="78" t="s">
        <v>240</v>
      </c>
      <c r="J21" s="78" t="s">
        <v>241</v>
      </c>
      <c r="K21" s="78" t="s">
        <v>242</v>
      </c>
      <c r="L21" s="78" t="s">
        <v>243</v>
      </c>
      <c r="M21" s="78" t="s">
        <v>244</v>
      </c>
    </row>
    <row r="22" spans="3:13" x14ac:dyDescent="0.3">
      <c r="C22" s="79" t="s">
        <v>234</v>
      </c>
      <c r="D22" s="49">
        <v>55</v>
      </c>
      <c r="E22" s="49">
        <v>75</v>
      </c>
      <c r="F22" s="49">
        <v>85</v>
      </c>
      <c r="G22" s="49">
        <v>45</v>
      </c>
      <c r="H22" s="49">
        <v>77</v>
      </c>
      <c r="I22" s="49">
        <v>44</v>
      </c>
      <c r="J22" s="49">
        <v>65</v>
      </c>
      <c r="K22" s="49">
        <v>62</v>
      </c>
      <c r="L22" s="49">
        <v>74</v>
      </c>
      <c r="M22" s="49">
        <v>82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I15"/>
  <sheetViews>
    <sheetView topLeftCell="A5" workbookViewId="0">
      <selection activeCell="I7" sqref="I7"/>
    </sheetView>
  </sheetViews>
  <sheetFormatPr defaultRowHeight="14.4" x14ac:dyDescent="0.3"/>
  <cols>
    <col min="1" max="1" width="12.109375" customWidth="1"/>
    <col min="2" max="2" width="27.44140625" customWidth="1"/>
    <col min="8" max="8" width="11.44140625" customWidth="1"/>
    <col min="9" max="9" width="17.109375" customWidth="1"/>
  </cols>
  <sheetData>
    <row r="4" spans="1:9" ht="36" x14ac:dyDescent="0.35">
      <c r="A4" s="80" t="s">
        <v>249</v>
      </c>
      <c r="B4" s="80" t="s">
        <v>248</v>
      </c>
      <c r="C4" s="80" t="s">
        <v>250</v>
      </c>
      <c r="D4" s="80" t="s">
        <v>251</v>
      </c>
      <c r="E4" s="80" t="s">
        <v>252</v>
      </c>
    </row>
    <row r="5" spans="1:9" ht="20.100000000000001" customHeight="1" x14ac:dyDescent="0.35">
      <c r="A5" s="81">
        <v>1</v>
      </c>
      <c r="B5" s="82" t="s">
        <v>33</v>
      </c>
      <c r="C5" s="82">
        <v>45</v>
      </c>
      <c r="D5" s="82">
        <v>47</v>
      </c>
      <c r="E5" s="82">
        <v>55</v>
      </c>
      <c r="I5" s="80" t="s">
        <v>25</v>
      </c>
    </row>
    <row r="6" spans="1:9" ht="20.100000000000001" customHeight="1" x14ac:dyDescent="0.35">
      <c r="A6" s="81">
        <v>2</v>
      </c>
      <c r="B6" s="82" t="s">
        <v>36</v>
      </c>
      <c r="C6" s="82">
        <v>50</v>
      </c>
      <c r="D6" s="82">
        <v>56</v>
      </c>
      <c r="E6" s="82">
        <v>52</v>
      </c>
      <c r="H6" t="s">
        <v>252</v>
      </c>
      <c r="I6">
        <f>SUM(Science)</f>
        <v>556</v>
      </c>
    </row>
    <row r="7" spans="1:9" ht="20.100000000000001" customHeight="1" x14ac:dyDescent="0.35">
      <c r="A7" s="81">
        <v>3</v>
      </c>
      <c r="B7" s="82" t="s">
        <v>39</v>
      </c>
      <c r="C7" s="82">
        <v>52</v>
      </c>
      <c r="D7" s="82">
        <v>62</v>
      </c>
      <c r="E7" s="82">
        <v>54</v>
      </c>
      <c r="I7">
        <f ca="1">SUM(INDIRECT(H6))</f>
        <v>556</v>
      </c>
    </row>
    <row r="8" spans="1:9" ht="20.100000000000001" customHeight="1" x14ac:dyDescent="0.35">
      <c r="A8" s="81">
        <v>4</v>
      </c>
      <c r="B8" s="82" t="s">
        <v>28</v>
      </c>
      <c r="C8" s="82">
        <v>21</v>
      </c>
      <c r="D8" s="82">
        <v>36</v>
      </c>
      <c r="E8" s="82">
        <v>53</v>
      </c>
    </row>
    <row r="9" spans="1:9" ht="20.100000000000001" customHeight="1" x14ac:dyDescent="0.35">
      <c r="A9" s="81">
        <v>5</v>
      </c>
      <c r="B9" s="82" t="s">
        <v>44</v>
      </c>
      <c r="C9" s="82">
        <v>35</v>
      </c>
      <c r="D9" s="82">
        <v>55</v>
      </c>
      <c r="E9" s="82">
        <v>65</v>
      </c>
    </row>
    <row r="10" spans="1:9" ht="20.100000000000001" customHeight="1" x14ac:dyDescent="0.35">
      <c r="A10" s="81">
        <v>6</v>
      </c>
      <c r="B10" s="82" t="s">
        <v>47</v>
      </c>
      <c r="C10" s="82">
        <v>65</v>
      </c>
      <c r="D10" s="82">
        <v>41</v>
      </c>
      <c r="E10" s="82">
        <v>60</v>
      </c>
    </row>
    <row r="11" spans="1:9" ht="20.100000000000001" customHeight="1" x14ac:dyDescent="0.35">
      <c r="A11" s="81">
        <v>7</v>
      </c>
      <c r="B11" s="82" t="s">
        <v>50</v>
      </c>
      <c r="C11" s="82">
        <v>45</v>
      </c>
      <c r="D11" s="82">
        <v>44</v>
      </c>
      <c r="E11" s="82">
        <v>51</v>
      </c>
    </row>
    <row r="12" spans="1:9" ht="20.100000000000001" customHeight="1" x14ac:dyDescent="0.35">
      <c r="A12" s="81">
        <v>8</v>
      </c>
      <c r="B12" s="82" t="s">
        <v>53</v>
      </c>
      <c r="C12" s="82">
        <v>44</v>
      </c>
      <c r="D12" s="82">
        <v>75</v>
      </c>
      <c r="E12" s="82">
        <v>50</v>
      </c>
    </row>
    <row r="13" spans="1:9" ht="20.100000000000001" customHeight="1" x14ac:dyDescent="0.35">
      <c r="A13" s="81">
        <v>9</v>
      </c>
      <c r="B13" s="82" t="s">
        <v>56</v>
      </c>
      <c r="C13" s="82">
        <v>48</v>
      </c>
      <c r="D13" s="82">
        <v>55</v>
      </c>
      <c r="E13" s="82">
        <v>44</v>
      </c>
    </row>
    <row r="14" spans="1:9" ht="20.100000000000001" customHeight="1" x14ac:dyDescent="0.35">
      <c r="A14" s="81">
        <v>10</v>
      </c>
      <c r="B14" s="82" t="s">
        <v>59</v>
      </c>
      <c r="C14" s="82">
        <v>37</v>
      </c>
      <c r="D14" s="82">
        <v>52</v>
      </c>
      <c r="E14" s="82">
        <v>72</v>
      </c>
    </row>
    <row r="15" spans="1:9" x14ac:dyDescent="0.3">
      <c r="C15">
        <f>SUM(Physics)</f>
        <v>442</v>
      </c>
      <c r="D15">
        <f>SUM(Maths)</f>
        <v>523</v>
      </c>
      <c r="E15">
        <f>SUM(Science)</f>
        <v>556</v>
      </c>
    </row>
  </sheetData>
  <dataValidations count="1">
    <dataValidation type="list" allowBlank="1" showInputMessage="1" showErrorMessage="1" sqref="H6" xr:uid="{2C2021A7-E233-4B1B-BB9B-A8264834D7A1}">
      <formula1>$C$4:$E$4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G21"/>
  <sheetViews>
    <sheetView workbookViewId="0">
      <selection activeCell="G24" sqref="G24"/>
    </sheetView>
  </sheetViews>
  <sheetFormatPr defaultRowHeight="14.4" x14ac:dyDescent="0.3"/>
  <sheetData>
    <row r="5" spans="3:7" x14ac:dyDescent="0.3">
      <c r="F5" t="s">
        <v>251</v>
      </c>
      <c r="G5">
        <f ca="1">SUM(INDIRECT(F5))</f>
        <v>523</v>
      </c>
    </row>
    <row r="10" spans="3:7" x14ac:dyDescent="0.3">
      <c r="C10" t="s">
        <v>286</v>
      </c>
    </row>
    <row r="13" spans="3:7" x14ac:dyDescent="0.3">
      <c r="E13" t="s">
        <v>287</v>
      </c>
    </row>
    <row r="15" spans="3:7" x14ac:dyDescent="0.3">
      <c r="G15" t="str" cm="1">
        <f t="array" aca="1" ref="G15" ca="1">INDIRECT(E13)</f>
        <v>hello</v>
      </c>
    </row>
    <row r="17" spans="3:5" x14ac:dyDescent="0.3">
      <c r="C17" t="s">
        <v>288</v>
      </c>
    </row>
    <row r="20" spans="3:5" x14ac:dyDescent="0.3">
      <c r="D20" t="s">
        <v>289</v>
      </c>
    </row>
    <row r="21" spans="3:5" x14ac:dyDescent="0.3">
      <c r="E21" t="str" cm="1">
        <f t="array" aca="1" ref="E21" ca="1">INDIRECT(D20)</f>
        <v>hi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vlookup</vt:lpstr>
      <vt:lpstr>vlookup-2</vt:lpstr>
      <vt:lpstr>Approx. match</vt:lpstr>
      <vt:lpstr>Hlookup</vt:lpstr>
      <vt:lpstr>Lookup Function</vt:lpstr>
      <vt:lpstr>Match &amp; Index</vt:lpstr>
      <vt:lpstr>offset</vt:lpstr>
      <vt:lpstr>Row() &amp; Col() func</vt:lpstr>
      <vt:lpstr>Indirect</vt:lpstr>
      <vt:lpstr>Sheet1</vt:lpstr>
      <vt:lpstr>BasePrices</vt:lpstr>
      <vt:lpstr>Destination</vt:lpstr>
      <vt:lpstr>Maths</vt:lpstr>
      <vt:lpstr>Multipliers</vt:lpstr>
      <vt:lpstr>Physics</vt:lpstr>
      <vt:lpstr>Science</vt:lpstr>
      <vt:lpstr>Type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Prachiti</dc:creator>
  <cp:lastModifiedBy>User</cp:lastModifiedBy>
  <dcterms:created xsi:type="dcterms:W3CDTF">2007-08-16T15:49:04Z</dcterms:created>
  <dcterms:modified xsi:type="dcterms:W3CDTF">2024-09-05T10:34:00Z</dcterms:modified>
</cp:coreProperties>
</file>