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drawings/drawing15.xml" ContentType="application/vnd.openxmlformats-officedocument.drawing+xml"/>
  <Override PartName="/xl/charts/chart20.xml" ContentType="application/vnd.openxmlformats-officedocument.drawingml.chart+xml"/>
  <Override PartName="/xl/drawings/drawing16.xml" ContentType="application/vnd.openxmlformats-officedocument.drawing+xml"/>
  <Override PartName="/xl/charts/chart21.xml" ContentType="application/vnd.openxmlformats-officedocument.drawingml.chart+xml"/>
  <Override PartName="/xl/drawings/drawing17.xml" ContentType="application/vnd.openxmlformats-officedocument.drawing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cience\Writing&amp;Papers\MCP_AZ_2023\Data\"/>
    </mc:Choice>
  </mc:AlternateContent>
  <xr:revisionPtr revIDLastSave="0" documentId="13_ncr:1_{17428769-C5CA-4C8B-909D-8E7C510093B0}" xr6:coauthVersionLast="36" xr6:coauthVersionMax="36" xr10:uidLastSave="{00000000-0000-0000-0000-000000000000}"/>
  <bookViews>
    <workbookView xWindow="0" yWindow="0" windowWidth="5700" windowHeight="8190" tabRatio="500" firstSheet="1" activeTab="5" xr2:uid="{00000000-000D-0000-FFFF-FFFF00000000}"/>
  </bookViews>
  <sheets>
    <sheet name="1C" sheetId="1" r:id="rId1"/>
    <sheet name="1D" sheetId="2" r:id="rId2"/>
    <sheet name="4C" sheetId="3" r:id="rId3"/>
    <sheet name="4D" sheetId="4" r:id="rId4"/>
    <sheet name="4E" sheetId="5" r:id="rId5"/>
    <sheet name="8A" sheetId="13" r:id="rId6"/>
    <sheet name="8B" sheetId="12" r:id="rId7"/>
    <sheet name="8C" sheetId="6" r:id="rId8"/>
    <sheet name="8D" sheetId="8" r:id="rId9"/>
    <sheet name="8E" sheetId="10" r:id="rId10"/>
    <sheet name="8F" sheetId="9" r:id="rId11"/>
    <sheet name="8G" sheetId="15" r:id="rId12"/>
    <sheet name="8H" sheetId="14" r:id="rId13"/>
    <sheet name="8I" sheetId="16" r:id="rId14"/>
    <sheet name="8J" sheetId="17" r:id="rId15"/>
    <sheet name="test3" sheetId="20" r:id="rId16"/>
    <sheet name="test4" sheetId="21" r:id="rId17"/>
  </sheets>
  <calcPr calcId="191029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V20" i="21" l="1"/>
  <c r="R20" i="21"/>
  <c r="U20" i="21" s="1"/>
  <c r="Q20" i="21"/>
  <c r="T20" i="21" s="1"/>
  <c r="V19" i="21"/>
  <c r="R19" i="21"/>
  <c r="U19" i="21" s="1"/>
  <c r="Q19" i="21"/>
  <c r="T19" i="21" s="1"/>
  <c r="V18" i="21"/>
  <c r="R18" i="21"/>
  <c r="U18" i="21" s="1"/>
  <c r="Q18" i="21"/>
  <c r="T18" i="21" s="1"/>
  <c r="V16" i="21"/>
  <c r="R16" i="21"/>
  <c r="U16" i="21" s="1"/>
  <c r="Q16" i="21"/>
  <c r="T16" i="21" s="1"/>
  <c r="V15" i="21"/>
  <c r="R15" i="21"/>
  <c r="U15" i="21" s="1"/>
  <c r="Q15" i="21"/>
  <c r="T15" i="21" s="1"/>
  <c r="V14" i="21"/>
  <c r="R14" i="21"/>
  <c r="U14" i="21" s="1"/>
  <c r="Q14" i="21"/>
  <c r="T14" i="21" s="1"/>
  <c r="V12" i="21"/>
  <c r="R12" i="21"/>
  <c r="U12" i="21" s="1"/>
  <c r="Q12" i="21"/>
  <c r="T12" i="21" s="1"/>
  <c r="V11" i="21"/>
  <c r="R11" i="21"/>
  <c r="U11" i="21" s="1"/>
  <c r="Q11" i="21"/>
  <c r="T11" i="21" s="1"/>
  <c r="V10" i="21"/>
  <c r="R10" i="21"/>
  <c r="U10" i="21" s="1"/>
  <c r="Q10" i="21"/>
  <c r="T10" i="21" s="1"/>
  <c r="V8" i="21"/>
  <c r="R8" i="21"/>
  <c r="U8" i="21" s="1"/>
  <c r="Q8" i="21"/>
  <c r="T8" i="21" s="1"/>
  <c r="V7" i="21"/>
  <c r="R7" i="21"/>
  <c r="U7" i="21" s="1"/>
  <c r="Q7" i="21"/>
  <c r="T7" i="21" s="1"/>
  <c r="V6" i="21"/>
  <c r="R6" i="21"/>
  <c r="U6" i="21" s="1"/>
  <c r="Q6" i="21"/>
  <c r="T6" i="21" s="1"/>
  <c r="V4" i="21"/>
  <c r="U25" i="21" s="1"/>
  <c r="B4" i="21" s="1"/>
  <c r="R4" i="21"/>
  <c r="U4" i="21" s="1"/>
  <c r="Q4" i="21"/>
  <c r="T4" i="21" s="1"/>
  <c r="T25" i="21" s="1"/>
  <c r="A4" i="21" s="1"/>
  <c r="V3" i="21"/>
  <c r="R3" i="21"/>
  <c r="U3" i="21" s="1"/>
  <c r="Q3" i="21"/>
  <c r="T3" i="21" s="1"/>
  <c r="V2" i="21"/>
  <c r="U23" i="21" s="1"/>
  <c r="B2" i="21" s="1"/>
  <c r="R2" i="21"/>
  <c r="U2" i="21" s="1"/>
  <c r="Q2" i="21"/>
  <c r="T2" i="21" s="1"/>
  <c r="T23" i="21" s="1"/>
  <c r="A2" i="21" s="1"/>
  <c r="T24" i="21" l="1"/>
  <c r="A3" i="21" s="1"/>
  <c r="U24" i="21"/>
  <c r="B3" i="21" s="1"/>
  <c r="X23" i="8"/>
  <c r="R20" i="9"/>
  <c r="R19" i="9"/>
  <c r="R18" i="9"/>
  <c r="R16" i="9"/>
  <c r="R15" i="9"/>
  <c r="R14" i="9"/>
  <c r="R12" i="9"/>
  <c r="R11" i="9"/>
  <c r="R10" i="9"/>
  <c r="R8" i="9"/>
  <c r="R7" i="9"/>
  <c r="R6" i="9"/>
  <c r="R4" i="9"/>
  <c r="R3" i="9"/>
  <c r="R2" i="9"/>
  <c r="R20" i="10"/>
  <c r="R19" i="10"/>
  <c r="R18" i="10"/>
  <c r="R16" i="10"/>
  <c r="R15" i="10"/>
  <c r="R14" i="10"/>
  <c r="R12" i="10"/>
  <c r="R11" i="10"/>
  <c r="R10" i="10"/>
  <c r="R8" i="10"/>
  <c r="R7" i="10"/>
  <c r="R6" i="10"/>
  <c r="R4" i="10"/>
  <c r="R3" i="10"/>
  <c r="R2" i="10"/>
  <c r="V12" i="8"/>
  <c r="V11" i="8"/>
  <c r="V10" i="8"/>
  <c r="V8" i="8"/>
  <c r="V7" i="8"/>
  <c r="V6" i="8"/>
  <c r="V4" i="8"/>
  <c r="V3" i="8"/>
  <c r="V2" i="8"/>
  <c r="R12" i="6"/>
  <c r="R11" i="6"/>
  <c r="R10" i="6"/>
  <c r="R8" i="6"/>
  <c r="R7" i="6"/>
  <c r="R6" i="6"/>
  <c r="R4" i="6"/>
  <c r="R3" i="6"/>
  <c r="R2" i="6"/>
  <c r="R5" i="5"/>
  <c r="R4" i="5"/>
  <c r="R3" i="5"/>
  <c r="R2" i="5"/>
  <c r="R5" i="4"/>
  <c r="R4" i="4"/>
  <c r="R3" i="4"/>
  <c r="R2" i="4"/>
  <c r="R5" i="3"/>
  <c r="R4" i="3"/>
  <c r="R3" i="3"/>
  <c r="R2" i="3"/>
  <c r="R10" i="2"/>
  <c r="R9" i="2"/>
  <c r="R8" i="2"/>
  <c r="R7" i="2"/>
  <c r="R6" i="2"/>
  <c r="R5" i="2"/>
  <c r="R4" i="2"/>
  <c r="R3" i="2"/>
  <c r="R2" i="2"/>
  <c r="R7" i="1"/>
  <c r="R6" i="1"/>
  <c r="R5" i="1"/>
  <c r="U25" i="20"/>
  <c r="T25" i="20"/>
  <c r="U24" i="20"/>
  <c r="T24" i="20"/>
  <c r="U23" i="20"/>
  <c r="T23" i="20"/>
  <c r="B4" i="20"/>
  <c r="A4" i="20"/>
  <c r="B3" i="20"/>
  <c r="A3" i="20"/>
  <c r="B2" i="20"/>
  <c r="A2" i="20"/>
  <c r="U25" i="16" l="1"/>
  <c r="U25" i="17" l="1"/>
  <c r="B4" i="17" s="1"/>
  <c r="T25" i="17"/>
  <c r="A4" i="17" s="1"/>
  <c r="U24" i="17"/>
  <c r="T24" i="17"/>
  <c r="A3" i="17" s="1"/>
  <c r="U23" i="17"/>
  <c r="B2" i="17" s="1"/>
  <c r="T23" i="17"/>
  <c r="B3" i="17"/>
  <c r="A2" i="17"/>
  <c r="T25" i="16"/>
  <c r="U24" i="16"/>
  <c r="T24" i="16"/>
  <c r="U23" i="16"/>
  <c r="B2" i="16" s="1"/>
  <c r="T23" i="16"/>
  <c r="A2" i="16" s="1"/>
  <c r="B4" i="16"/>
  <c r="A4" i="16"/>
  <c r="B3" i="16"/>
  <c r="A3" i="16"/>
  <c r="U23" i="15"/>
  <c r="U25" i="15"/>
  <c r="B4" i="15" s="1"/>
  <c r="T25" i="15"/>
  <c r="A4" i="15" s="1"/>
  <c r="U24" i="15"/>
  <c r="T24" i="15"/>
  <c r="A3" i="15" s="1"/>
  <c r="B2" i="15"/>
  <c r="T23" i="15"/>
  <c r="B3" i="15"/>
  <c r="A2" i="15"/>
  <c r="U25" i="14"/>
  <c r="B4" i="14" s="1"/>
  <c r="U24" i="14"/>
  <c r="U23" i="14"/>
  <c r="T23" i="14"/>
  <c r="A2" i="14" s="1"/>
  <c r="V2" i="6"/>
  <c r="T25" i="14"/>
  <c r="B3" i="14"/>
  <c r="T24" i="14"/>
  <c r="B2" i="14"/>
  <c r="A4" i="14"/>
  <c r="A3" i="14"/>
  <c r="U10" i="8" l="1"/>
  <c r="X10" i="8"/>
  <c r="Y10" i="8"/>
  <c r="U11" i="8"/>
  <c r="X11" i="8"/>
  <c r="Y11" i="8"/>
  <c r="U12" i="8"/>
  <c r="X12" i="8"/>
  <c r="Y12" i="8"/>
  <c r="Z6" i="8"/>
  <c r="Z7" i="8"/>
  <c r="Z8" i="8"/>
  <c r="Z10" i="8"/>
  <c r="Z11" i="8"/>
  <c r="Z12" i="8"/>
  <c r="U8" i="8"/>
  <c r="U7" i="8"/>
  <c r="U6" i="8"/>
  <c r="X6" i="8" s="1"/>
  <c r="U4" i="8"/>
  <c r="U3" i="8"/>
  <c r="U2" i="8"/>
  <c r="X2" i="8" s="1"/>
  <c r="Q12" i="6"/>
  <c r="Q11" i="6"/>
  <c r="Q10" i="6"/>
  <c r="T10" i="6" s="1"/>
  <c r="Q8" i="6"/>
  <c r="Q7" i="6"/>
  <c r="Q6" i="6"/>
  <c r="T6" i="6" s="1"/>
  <c r="Q4" i="6"/>
  <c r="Q3" i="6"/>
  <c r="Q2" i="6"/>
  <c r="T2" i="6" s="1"/>
  <c r="T23" i="6" s="1"/>
  <c r="V3" i="6"/>
  <c r="V4" i="6"/>
  <c r="V6" i="6"/>
  <c r="V7" i="6"/>
  <c r="V8" i="6"/>
  <c r="V10" i="6"/>
  <c r="V11" i="6"/>
  <c r="V12" i="6"/>
  <c r="X3" i="8" l="1"/>
  <c r="X4" i="8"/>
  <c r="X7" i="8"/>
  <c r="X8" i="8"/>
  <c r="Y2" i="8"/>
  <c r="Y3" i="8"/>
  <c r="Y4" i="8"/>
  <c r="Y6" i="8"/>
  <c r="Y7" i="8"/>
  <c r="Y8" i="8"/>
  <c r="T3" i="6"/>
  <c r="T24" i="6" s="1"/>
  <c r="T4" i="6"/>
  <c r="T25" i="6" s="1"/>
  <c r="T7" i="6"/>
  <c r="T8" i="6"/>
  <c r="T11" i="6"/>
  <c r="T12" i="6"/>
  <c r="U2" i="6"/>
  <c r="U3" i="6"/>
  <c r="U4" i="6"/>
  <c r="U6" i="6"/>
  <c r="U7" i="6"/>
  <c r="U8" i="6"/>
  <c r="U10" i="6"/>
  <c r="U11" i="6"/>
  <c r="U12" i="6"/>
  <c r="X25" i="8" l="1"/>
  <c r="X24" i="8"/>
  <c r="U24" i="6"/>
  <c r="U25" i="6"/>
  <c r="U25" i="13"/>
  <c r="T25" i="13"/>
  <c r="U24" i="13"/>
  <c r="T24" i="13"/>
  <c r="U23" i="13"/>
  <c r="T23" i="13"/>
  <c r="U25" i="12"/>
  <c r="T25" i="12"/>
  <c r="U24" i="12"/>
  <c r="T24" i="12"/>
  <c r="U23" i="12"/>
  <c r="T23" i="12"/>
  <c r="B4" i="13" l="1"/>
  <c r="A4" i="13"/>
  <c r="B3" i="13"/>
  <c r="A3" i="13"/>
  <c r="B2" i="13"/>
  <c r="A2" i="13"/>
  <c r="B4" i="12" l="1"/>
  <c r="A4" i="12"/>
  <c r="B2" i="12"/>
  <c r="A2" i="12"/>
  <c r="A3" i="12" l="1"/>
  <c r="B3" i="12"/>
  <c r="V20" i="10"/>
  <c r="U20" i="10"/>
  <c r="Q20" i="10"/>
  <c r="V19" i="10"/>
  <c r="Q19" i="10"/>
  <c r="T19" i="10" s="1"/>
  <c r="V18" i="10"/>
  <c r="U18" i="10"/>
  <c r="Q18" i="10"/>
  <c r="T18" i="10" s="1"/>
  <c r="V16" i="10"/>
  <c r="Q16" i="10"/>
  <c r="V15" i="10"/>
  <c r="Q15" i="10"/>
  <c r="V14" i="10"/>
  <c r="Q14" i="10"/>
  <c r="T14" i="10" s="1"/>
  <c r="V12" i="10"/>
  <c r="U12" i="10"/>
  <c r="Q12" i="10"/>
  <c r="V11" i="10"/>
  <c r="Q11" i="10"/>
  <c r="T11" i="10" s="1"/>
  <c r="V10" i="10"/>
  <c r="U10" i="10"/>
  <c r="Q10" i="10"/>
  <c r="T10" i="10" s="1"/>
  <c r="V8" i="10"/>
  <c r="Q8" i="10"/>
  <c r="V7" i="10"/>
  <c r="Q7" i="10"/>
  <c r="V6" i="10"/>
  <c r="Q6" i="10"/>
  <c r="T6" i="10" s="1"/>
  <c r="V4" i="10"/>
  <c r="U4" i="10"/>
  <c r="Q4" i="10"/>
  <c r="V3" i="10"/>
  <c r="Q3" i="10"/>
  <c r="T3" i="10" s="1"/>
  <c r="V2" i="10"/>
  <c r="U2" i="10"/>
  <c r="Q2" i="10"/>
  <c r="T2" i="10" s="1"/>
  <c r="U7" i="10" l="1"/>
  <c r="T8" i="10"/>
  <c r="U15" i="10"/>
  <c r="T16" i="10"/>
  <c r="U3" i="10"/>
  <c r="T4" i="10"/>
  <c r="U6" i="10"/>
  <c r="T7" i="10"/>
  <c r="T24" i="10" s="1"/>
  <c r="A3" i="10" s="1"/>
  <c r="U8" i="10"/>
  <c r="U11" i="10"/>
  <c r="T12" i="10"/>
  <c r="U14" i="10"/>
  <c r="T15" i="10"/>
  <c r="U16" i="10"/>
  <c r="U19" i="10"/>
  <c r="T20" i="10"/>
  <c r="T23" i="10"/>
  <c r="A2" i="10" s="1"/>
  <c r="T14" i="9"/>
  <c r="U14" i="9"/>
  <c r="T15" i="9"/>
  <c r="U15" i="9"/>
  <c r="T16" i="9"/>
  <c r="U16" i="9"/>
  <c r="U24" i="10" l="1"/>
  <c r="B3" i="10" s="1"/>
  <c r="T25" i="10"/>
  <c r="A4" i="10" s="1"/>
  <c r="U25" i="10"/>
  <c r="B4" i="10" s="1"/>
  <c r="U23" i="10"/>
  <c r="B2" i="10" s="1"/>
  <c r="T20" i="9"/>
  <c r="U20" i="9"/>
  <c r="T12" i="9"/>
  <c r="U12" i="9"/>
  <c r="T4" i="9"/>
  <c r="U4" i="9"/>
  <c r="T8" i="9"/>
  <c r="U8" i="9"/>
  <c r="T19" i="9"/>
  <c r="U19" i="9"/>
  <c r="T7" i="9"/>
  <c r="U7" i="9"/>
  <c r="T3" i="9"/>
  <c r="U3" i="9"/>
  <c r="V16" i="9" l="1"/>
  <c r="Q16" i="9"/>
  <c r="V15" i="9"/>
  <c r="Q15" i="9"/>
  <c r="V14" i="9"/>
  <c r="Q14" i="9"/>
  <c r="V12" i="9"/>
  <c r="Q12" i="9"/>
  <c r="V11" i="9"/>
  <c r="Q11" i="9"/>
  <c r="V10" i="9"/>
  <c r="Q10" i="9"/>
  <c r="T10" i="9" s="1"/>
  <c r="V8" i="9"/>
  <c r="Q8" i="9"/>
  <c r="V7" i="9"/>
  <c r="Q7" i="9"/>
  <c r="V6" i="9"/>
  <c r="Q6" i="9"/>
  <c r="T6" i="9" s="1"/>
  <c r="V20" i="9"/>
  <c r="Q20" i="9"/>
  <c r="V19" i="9"/>
  <c r="Q19" i="9"/>
  <c r="V18" i="9"/>
  <c r="Q18" i="9"/>
  <c r="T18" i="9" s="1"/>
  <c r="V4" i="9"/>
  <c r="Q4" i="9"/>
  <c r="V3" i="9"/>
  <c r="Q3" i="9"/>
  <c r="V2" i="9"/>
  <c r="Q2" i="9"/>
  <c r="T2" i="9" s="1"/>
  <c r="T23" i="9" l="1"/>
  <c r="A2" i="9" s="1"/>
  <c r="T25" i="9"/>
  <c r="U11" i="9"/>
  <c r="U24" i="9" s="1"/>
  <c r="T11" i="9"/>
  <c r="U10" i="9"/>
  <c r="U6" i="9"/>
  <c r="U2" i="9"/>
  <c r="U18" i="9"/>
  <c r="Z4" i="8"/>
  <c r="Z3" i="8"/>
  <c r="Y24" i="8" s="1"/>
  <c r="Z2" i="8"/>
  <c r="U23" i="6"/>
  <c r="U5" i="5"/>
  <c r="B5" i="5" s="1"/>
  <c r="Q5" i="5"/>
  <c r="U4" i="5"/>
  <c r="B4" i="5" s="1"/>
  <c r="Q4" i="5"/>
  <c r="U3" i="5"/>
  <c r="B3" i="5" s="1"/>
  <c r="Q3" i="5"/>
  <c r="U2" i="5"/>
  <c r="B2" i="5" s="1"/>
  <c r="Q2" i="5"/>
  <c r="T2" i="5" s="1"/>
  <c r="A2" i="5"/>
  <c r="U5" i="4"/>
  <c r="B5" i="4" s="1"/>
  <c r="Q5" i="4"/>
  <c r="T5" i="4" s="1"/>
  <c r="A5" i="4" s="1"/>
  <c r="U4" i="4"/>
  <c r="B4" i="4" s="1"/>
  <c r="Q4" i="4"/>
  <c r="T4" i="4" s="1"/>
  <c r="A4" i="4" s="1"/>
  <c r="U3" i="4"/>
  <c r="B3" i="4" s="1"/>
  <c r="Q3" i="4"/>
  <c r="T3" i="4" s="1"/>
  <c r="A3" i="4" s="1"/>
  <c r="U2" i="4"/>
  <c r="B2" i="4" s="1"/>
  <c r="Q2" i="4"/>
  <c r="T2" i="4" s="1"/>
  <c r="A2" i="4" s="1"/>
  <c r="U5" i="3"/>
  <c r="B5" i="3" s="1"/>
  <c r="Q5" i="3"/>
  <c r="T5" i="3" s="1"/>
  <c r="A5" i="3" s="1"/>
  <c r="U4" i="3"/>
  <c r="B4" i="3" s="1"/>
  <c r="Q4" i="3"/>
  <c r="T4" i="3" s="1"/>
  <c r="A4" i="3" s="1"/>
  <c r="U3" i="3"/>
  <c r="B3" i="3" s="1"/>
  <c r="Q3" i="3"/>
  <c r="T3" i="3" s="1"/>
  <c r="A3" i="3" s="1"/>
  <c r="U2" i="3"/>
  <c r="B2" i="3" s="1"/>
  <c r="Q2" i="3"/>
  <c r="T2" i="3" s="1"/>
  <c r="A2" i="3" s="1"/>
  <c r="U10" i="2"/>
  <c r="B10" i="2" s="1"/>
  <c r="Q10" i="2"/>
  <c r="T10" i="2" s="1"/>
  <c r="A10" i="2" s="1"/>
  <c r="U9" i="2"/>
  <c r="B9" i="2" s="1"/>
  <c r="Q9" i="2"/>
  <c r="T9" i="2" s="1"/>
  <c r="A9" i="2" s="1"/>
  <c r="U8" i="2"/>
  <c r="B8" i="2" s="1"/>
  <c r="Q8" i="2"/>
  <c r="T8" i="2" s="1"/>
  <c r="A8" i="2" s="1"/>
  <c r="U7" i="2"/>
  <c r="B7" i="2" s="1"/>
  <c r="Q7" i="2"/>
  <c r="T7" i="2" s="1"/>
  <c r="A7" i="2" s="1"/>
  <c r="U6" i="2"/>
  <c r="B6" i="2" s="1"/>
  <c r="Q6" i="2"/>
  <c r="T6" i="2" s="1"/>
  <c r="A6" i="2" s="1"/>
  <c r="U5" i="2"/>
  <c r="B5" i="2" s="1"/>
  <c r="Q5" i="2"/>
  <c r="T5" i="2" s="1"/>
  <c r="A5" i="2" s="1"/>
  <c r="U4" i="2"/>
  <c r="B4" i="2" s="1"/>
  <c r="Q4" i="2"/>
  <c r="T4" i="2" s="1"/>
  <c r="A4" i="2" s="1"/>
  <c r="U3" i="2"/>
  <c r="B3" i="2" s="1"/>
  <c r="Q3" i="2"/>
  <c r="T3" i="2" s="1"/>
  <c r="A3" i="2" s="1"/>
  <c r="U2" i="2"/>
  <c r="B2" i="2" s="1"/>
  <c r="Q2" i="2"/>
  <c r="T2" i="2" s="1"/>
  <c r="A2" i="2" s="1"/>
  <c r="U7" i="1"/>
  <c r="B7" i="1" s="1"/>
  <c r="Q7" i="1"/>
  <c r="T7" i="1" s="1"/>
  <c r="A7" i="1" s="1"/>
  <c r="U6" i="1"/>
  <c r="B6" i="1" s="1"/>
  <c r="Q6" i="1"/>
  <c r="T6" i="1" s="1"/>
  <c r="A6" i="1" s="1"/>
  <c r="U5" i="1"/>
  <c r="B5" i="1" s="1"/>
  <c r="Q5" i="1"/>
  <c r="T5" i="1" s="1"/>
  <c r="A5" i="1" s="1"/>
  <c r="U4" i="1"/>
  <c r="B4" i="1" s="1"/>
  <c r="Q4" i="1"/>
  <c r="T4" i="1" s="1"/>
  <c r="A4" i="1" s="1"/>
  <c r="U3" i="1"/>
  <c r="B3" i="1" s="1"/>
  <c r="Q3" i="1"/>
  <c r="T3" i="1" s="1"/>
  <c r="A3" i="1" s="1"/>
  <c r="U2" i="1"/>
  <c r="B2" i="1" s="1"/>
  <c r="Q2" i="1"/>
  <c r="T2" i="1" s="1"/>
  <c r="A2" i="1" s="1"/>
  <c r="Y23" i="8" l="1"/>
  <c r="Y25" i="8"/>
  <c r="A2" i="8"/>
  <c r="A2" i="6"/>
  <c r="T24" i="9"/>
  <c r="U23" i="9"/>
  <c r="U25" i="9"/>
  <c r="B4" i="9" s="1"/>
  <c r="B2" i="9"/>
  <c r="A3" i="9"/>
  <c r="B3" i="9"/>
  <c r="A4" i="9"/>
  <c r="B3" i="8"/>
  <c r="A4" i="8"/>
  <c r="B2" i="6"/>
  <c r="T3" i="5"/>
  <c r="A3" i="5" s="1"/>
  <c r="T4" i="5"/>
  <c r="A4" i="5" s="1"/>
  <c r="T5" i="5"/>
  <c r="A5" i="5" s="1"/>
  <c r="B4" i="8" l="1"/>
  <c r="B2" i="8"/>
  <c r="A3" i="8"/>
  <c r="B4" i="6"/>
  <c r="A4" i="6"/>
  <c r="A3" i="6"/>
  <c r="B3" i="6"/>
</calcChain>
</file>

<file path=xl/sharedStrings.xml><?xml version="1.0" encoding="utf-8"?>
<sst xmlns="http://schemas.openxmlformats.org/spreadsheetml/2006/main" count="471" uniqueCount="52">
  <si>
    <t>value</t>
  </si>
  <si>
    <t>std_dev</t>
  </si>
  <si>
    <t>treatment</t>
  </si>
  <si>
    <t>day</t>
  </si>
  <si>
    <t>color</t>
  </si>
  <si>
    <t>sig</t>
  </si>
  <si>
    <t>n</t>
  </si>
  <si>
    <t>ave</t>
  </si>
  <si>
    <t>stdev</t>
  </si>
  <si>
    <t>N_ave</t>
  </si>
  <si>
    <t>N_stdev</t>
  </si>
  <si>
    <t>Ctrl</t>
  </si>
  <si>
    <t>day 1</t>
  </si>
  <si>
    <t>#6B83BD</t>
  </si>
  <si>
    <t>graph title:</t>
  </si>
  <si>
    <t>day 3</t>
  </si>
  <si>
    <t>#A9B8DD</t>
  </si>
  <si>
    <t>HBe – ELISA</t>
  </si>
  <si>
    <t>day 6</t>
  </si>
  <si>
    <t>#E7EEFD</t>
  </si>
  <si>
    <t>y axis label:</t>
  </si>
  <si>
    <t>HBV</t>
  </si>
  <si>
    <t>relative absorbance at 450 nm</t>
  </si>
  <si>
    <t>untreated</t>
  </si>
  <si>
    <t>Cell proliferation assay</t>
  </si>
  <si>
    <t>relative cell viability</t>
  </si>
  <si>
    <t>day 10</t>
  </si>
  <si>
    <t>Ctrl\n+BLV</t>
  </si>
  <si>
    <t>HBV\n+BLV</t>
  </si>
  <si>
    <t>HBs – ELISA</t>
  </si>
  <si>
    <t>day 8</t>
  </si>
  <si>
    <t>siRNA\nCtrl</t>
  </si>
  <si>
    <t>HepG2^NTCP\nCell proliferation assay</t>
  </si>
  <si>
    <t>PHH\nCell proliferation assay</t>
  </si>
  <si>
    <t>number of biological replicates</t>
  </si>
  <si>
    <t>PHH\nHBe – ELISA</t>
  </si>
  <si>
    <t>HepG2^NTCP\nHBe – ELISA</t>
  </si>
  <si>
    <t>relative levels of VNT mRNA</t>
  </si>
  <si>
    <t>HepG2^NTCP\nKnockdown efficiency</t>
  </si>
  <si>
    <t>siRNA1\nVTN</t>
  </si>
  <si>
    <t>siRNA2\nVTN</t>
  </si>
  <si>
    <t>PHH\nKnockdown efficiency</t>
  </si>
  <si>
    <t>HepG2^NTCP\nTotal HBV RNA</t>
  </si>
  <si>
    <t>relative levels of HBV RNA</t>
  </si>
  <si>
    <t>PHH\nTotal HBV RNA</t>
  </si>
  <si>
    <t>relative levels of HBV pgRNA</t>
  </si>
  <si>
    <t>HepG2^NTCP\nPregenomic HBV RNA</t>
  </si>
  <si>
    <t>PHH\nPregenomic HBV RNA</t>
  </si>
  <si>
    <t>***\n&lt;0.0001</t>
  </si>
  <si>
    <t>ns\n0.0480</t>
  </si>
  <si>
    <t>ns**\n0.0480</t>
  </si>
  <si>
    <t>**ns\n0.0480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</si>
</sst>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B482DA"/>
        <bgColor rgb="FF9999FF"/>
      </patternFill>
    </fill>
    <fill>
      <patternFill patternType="solid">
        <fgColor rgb="FFF4B183"/>
        <bgColor rgb="FFFF99CC"/>
      </patternFill>
    </fill>
    <fill>
      <patternFill patternType="solid">
        <fgColor rgb="FF92D050"/>
        <bgColor rgb="FF81D41A"/>
      </patternFill>
    </fill>
    <fill>
      <patternFill patternType="solid">
        <fgColor rgb="FFDAE3F3"/>
        <bgColor rgb="FFD9D9D9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FFC000"/>
        <bgColor rgb="FFF2F2F2"/>
      </patternFill>
    </fill>
  </fills>
  <borders count="2"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3" borderId="1" xfId="0" applyFont="1" applyFill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164" fontId="0" fillId="7" borderId="1" xfId="0" applyNumberFormat="1" applyFont="1" applyFill="1" applyBorder="1" applyAlignment="1">
      <alignment horizontal="center" vertical="center"/>
    </xf>
    <xf numFmtId="164" fontId="0" fillId="8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textRotation="90"/>
    </xf>
    <xf numFmtId="0" fontId="0" fillId="7" borderId="1" xfId="0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center" vertical="center"/>
    </xf>
    <xf numFmtId="1" fontId="0" fillId="3" borderId="1" xfId="0" applyNumberFormat="1" applyFont="1" applyFill="1" applyBorder="1" applyAlignment="1">
      <alignment horizontal="center" vertical="center"/>
    </xf>
    <xf numFmtId="1" fontId="0" fillId="7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165" fontId="0" fillId="7" borderId="1" xfId="0" applyNumberFormat="1" applyFont="1" applyFill="1" applyBorder="1" applyAlignment="1">
      <alignment horizontal="center" vertical="center"/>
    </xf>
    <xf numFmtId="165" fontId="0" fillId="2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6000000}"/>
    <cellStyle name="Normal 3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2D050"/>
      <rgbColor rgb="FF808080"/>
      <rgbColor rgb="FF9999FF"/>
      <rgbColor rgb="FF993366"/>
      <rgbColor rgb="FFF2F2F2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B482DA"/>
      <rgbColor rgb="FFF4B183"/>
      <rgbColor rgb="FF4472C4"/>
      <rgbColor rgb="FF33CCCC"/>
      <rgbColor rgb="FF81D41A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ave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('1C'!$R$2,'1C'!$R$6)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3.3080205561634476E-2</c:v>
                  </c:pt>
                </c:numCache>
              </c:numRef>
            </c:plus>
            <c:minus>
              <c:numRef>
                <c:f>('1C'!$R$2,'1C'!$R$5)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1.1458621208504936E-2</c:v>
                  </c:pt>
                </c:numCache>
              </c:numRef>
            </c:minus>
            <c:spPr>
              <a:ln w="22320">
                <a:solidFill>
                  <a:srgbClr val="595959"/>
                </a:solidFill>
                <a:round/>
              </a:ln>
            </c:spPr>
          </c:errBars>
          <c:val>
            <c:numRef>
              <c:f>('1C'!$Q$2,'1C'!$Q$5)</c:f>
              <c:numCache>
                <c:formatCode>0.0000</c:formatCode>
                <c:ptCount val="2"/>
                <c:pt idx="0">
                  <c:v>4.1000000000000002E-2</c:v>
                </c:pt>
                <c:pt idx="1">
                  <c:v>6.7400000000000002E-2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4-4C30-8597-C92B46F81ACA}"/>
            </c:ext>
          </c:extLst>
        </c:ser>
        <c:ser>
          <c:idx val="1"/>
          <c:order val="1"/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('1C'!$R$3,'1C'!$R$6)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3.3080205561634476E-2</c:v>
                  </c:pt>
                </c:numCache>
              </c:numRef>
            </c:plus>
            <c:minus>
              <c:numRef>
                <c:f>('1C'!$R$3,'1C'!$R$6)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3.3080205561634476E-2</c:v>
                  </c:pt>
                </c:numCache>
              </c:numRef>
            </c:minus>
            <c:spPr>
              <a:ln w="22320">
                <a:solidFill>
                  <a:srgbClr val="595959"/>
                </a:solidFill>
                <a:round/>
              </a:ln>
            </c:spPr>
          </c:errBars>
          <c:val>
            <c:numRef>
              <c:f>('1C'!$Q$3,'1C'!$Q$6)</c:f>
              <c:numCache>
                <c:formatCode>0.0000</c:formatCode>
                <c:ptCount val="2"/>
                <c:pt idx="0">
                  <c:v>4.2000000000000003E-2</c:v>
                </c:pt>
                <c:pt idx="1">
                  <c:v>0.21560000000000001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A4-4C30-8597-C92B46F81ACA}"/>
            </c:ext>
          </c:extLst>
        </c:ser>
        <c:ser>
          <c:idx val="2"/>
          <c:order val="2"/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('1C'!$R$4,'1C'!$R$7)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6.1226628193948404E-2</c:v>
                  </c:pt>
                </c:numCache>
              </c:numRef>
            </c:plus>
            <c:minus>
              <c:numRef>
                <c:f>('1C'!$R$4,'1C'!$R$7)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6.1226628193948404E-2</c:v>
                  </c:pt>
                </c:numCache>
              </c:numRef>
            </c:minus>
            <c:spPr>
              <a:ln w="22320">
                <a:solidFill>
                  <a:srgbClr val="595959"/>
                </a:solidFill>
                <a:round/>
              </a:ln>
            </c:spPr>
          </c:errBars>
          <c:val>
            <c:numRef>
              <c:f>('1C'!$Q$4,'1C'!$Q$7)</c:f>
              <c:numCache>
                <c:formatCode>0.0000</c:formatCode>
                <c:ptCount val="2"/>
                <c:pt idx="0">
                  <c:v>5.8999999999999997E-2</c:v>
                </c:pt>
                <c:pt idx="1">
                  <c:v>0.89319999999999999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A4-4C30-8597-C92B46F81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47603"/>
        <c:axId val="79000631"/>
      </c:barChart>
      <c:catAx>
        <c:axId val="649476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9000631"/>
        <c:crosses val="autoZero"/>
        <c:auto val="1"/>
        <c:lblAlgn val="ctr"/>
        <c:lblOffset val="100"/>
        <c:noMultiLvlLbl val="0"/>
      </c:catAx>
      <c:valAx>
        <c:axId val="790006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9476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N_ave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4B18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'4E'!$U$2:$U$5</c:f>
                <c:numCache>
                  <c:formatCode>General</c:formatCode>
                  <c:ptCount val="4"/>
                  <c:pt idx="0">
                    <c:v>9.1633044542197062E-2</c:v>
                  </c:pt>
                  <c:pt idx="1">
                    <c:v>0.13199062589259122</c:v>
                  </c:pt>
                  <c:pt idx="2">
                    <c:v>9.709126354042609E-2</c:v>
                  </c:pt>
                  <c:pt idx="3">
                    <c:v>0.33489743250928444</c:v>
                  </c:pt>
                </c:numCache>
              </c:numRef>
            </c:plus>
            <c:minus>
              <c:numRef>
                <c:f>'4E'!$U$2:$U$5</c:f>
                <c:numCache>
                  <c:formatCode>General</c:formatCode>
                  <c:ptCount val="4"/>
                  <c:pt idx="0">
                    <c:v>9.1633044542197062E-2</c:v>
                  </c:pt>
                  <c:pt idx="1">
                    <c:v>0.13199062589259122</c:v>
                  </c:pt>
                  <c:pt idx="2">
                    <c:v>9.709126354042609E-2</c:v>
                  </c:pt>
                  <c:pt idx="3">
                    <c:v>0.33489743250928444</c:v>
                  </c:pt>
                </c:numCache>
              </c:numRef>
            </c:minus>
            <c:spPr>
              <a:ln w="22320">
                <a:solidFill>
                  <a:srgbClr val="595959"/>
                </a:solidFill>
                <a:round/>
              </a:ln>
            </c:spPr>
          </c:errBars>
          <c:val>
            <c:numRef>
              <c:f>'4E'!$T$2:$T$5</c:f>
              <c:numCache>
                <c:formatCode>0.0000</c:formatCode>
                <c:ptCount val="4"/>
                <c:pt idx="0">
                  <c:v>1</c:v>
                </c:pt>
                <c:pt idx="1">
                  <c:v>0.96516132150172673</c:v>
                </c:pt>
                <c:pt idx="2">
                  <c:v>1.013317992393967</c:v>
                </c:pt>
                <c:pt idx="3">
                  <c:v>0.93268512288241123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1-4879-BF33-7340ED519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82889"/>
        <c:axId val="92290927"/>
      </c:barChart>
      <c:catAx>
        <c:axId val="5038288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2290927"/>
        <c:crosses val="autoZero"/>
        <c:auto val="1"/>
        <c:lblAlgn val="ctr"/>
        <c:lblOffset val="100"/>
        <c:noMultiLvlLbl val="0"/>
      </c:catAx>
      <c:valAx>
        <c:axId val="9229092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038288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N_ave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4B18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'8A'!$U$23:$U$25</c:f>
                <c:numCache>
                  <c:formatCode>General</c:formatCode>
                  <c:ptCount val="3"/>
                  <c:pt idx="0">
                    <c:v>8.0852158536590002E-2</c:v>
                  </c:pt>
                  <c:pt idx="1">
                    <c:v>2.9703862109695237E-2</c:v>
                  </c:pt>
                  <c:pt idx="2">
                    <c:v>2.3503680374852242E-2</c:v>
                  </c:pt>
                </c:numCache>
              </c:numRef>
            </c:plus>
            <c:minus>
              <c:numRef>
                <c:f>'8A'!$U$23:$U$25</c:f>
                <c:numCache>
                  <c:formatCode>General</c:formatCode>
                  <c:ptCount val="3"/>
                  <c:pt idx="0">
                    <c:v>8.0852158536590002E-2</c:v>
                  </c:pt>
                  <c:pt idx="1">
                    <c:v>2.9703862109695237E-2</c:v>
                  </c:pt>
                  <c:pt idx="2">
                    <c:v>2.3503680374852242E-2</c:v>
                  </c:pt>
                </c:numCache>
              </c:numRef>
            </c:minus>
            <c:spPr>
              <a:ln w="22320">
                <a:solidFill>
                  <a:srgbClr val="595959"/>
                </a:solidFill>
                <a:round/>
              </a:ln>
            </c:spPr>
          </c:errBars>
          <c:val>
            <c:numRef>
              <c:f>'8A'!$T$23:$T$25</c:f>
              <c:numCache>
                <c:formatCode>0.0000</c:formatCode>
                <c:ptCount val="3"/>
                <c:pt idx="0">
                  <c:v>1</c:v>
                </c:pt>
                <c:pt idx="1">
                  <c:v>0.24399421743950592</c:v>
                </c:pt>
                <c:pt idx="2">
                  <c:v>0.24055916999465199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6-41CD-8825-1D52DFEBB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69667"/>
        <c:axId val="76158439"/>
      </c:barChart>
      <c:catAx>
        <c:axId val="377696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158439"/>
        <c:crosses val="autoZero"/>
        <c:auto val="1"/>
        <c:lblAlgn val="ctr"/>
        <c:lblOffset val="100"/>
        <c:noMultiLvlLbl val="0"/>
      </c:catAx>
      <c:valAx>
        <c:axId val="761584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76966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N_ave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4B18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'8B'!$U$23:$U$25</c:f>
                <c:numCache>
                  <c:formatCode>General</c:formatCode>
                  <c:ptCount val="3"/>
                  <c:pt idx="0">
                    <c:v>0.14926881997646727</c:v>
                  </c:pt>
                  <c:pt idx="1">
                    <c:v>5.8401590205171265E-2</c:v>
                  </c:pt>
                  <c:pt idx="2">
                    <c:v>4.6190441701281844E-2</c:v>
                  </c:pt>
                </c:numCache>
              </c:numRef>
            </c:plus>
            <c:minus>
              <c:numRef>
                <c:f>'8B'!$U$23:$U$25</c:f>
                <c:numCache>
                  <c:formatCode>General</c:formatCode>
                  <c:ptCount val="3"/>
                  <c:pt idx="0">
                    <c:v>0.14926881997646727</c:v>
                  </c:pt>
                  <c:pt idx="1">
                    <c:v>5.8401590205171265E-2</c:v>
                  </c:pt>
                  <c:pt idx="2">
                    <c:v>4.6190441701281844E-2</c:v>
                  </c:pt>
                </c:numCache>
              </c:numRef>
            </c:minus>
            <c:spPr>
              <a:ln w="22320">
                <a:solidFill>
                  <a:srgbClr val="595959"/>
                </a:solidFill>
                <a:round/>
              </a:ln>
            </c:spPr>
          </c:errBars>
          <c:val>
            <c:numRef>
              <c:f>'8B'!$T$23:$T$25</c:f>
              <c:numCache>
                <c:formatCode>0.0000</c:formatCode>
                <c:ptCount val="3"/>
                <c:pt idx="0">
                  <c:v>1.0000000000273306</c:v>
                </c:pt>
                <c:pt idx="1">
                  <c:v>0.36251047478249548</c:v>
                </c:pt>
                <c:pt idx="2">
                  <c:v>0.20849546784465081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1-447C-BE65-154256E71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69667"/>
        <c:axId val="76158439"/>
      </c:barChart>
      <c:catAx>
        <c:axId val="377696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158439"/>
        <c:crosses val="autoZero"/>
        <c:auto val="1"/>
        <c:lblAlgn val="ctr"/>
        <c:lblOffset val="100"/>
        <c:noMultiLvlLbl val="0"/>
      </c:catAx>
      <c:valAx>
        <c:axId val="761584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76966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N_ave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4B18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'8C'!$U$23:$U$25</c:f>
                <c:numCache>
                  <c:formatCode>General</c:formatCode>
                  <c:ptCount val="3"/>
                  <c:pt idx="0">
                    <c:v>0.10145022531660106</c:v>
                  </c:pt>
                  <c:pt idx="1">
                    <c:v>7.0928374997739643E-2</c:v>
                  </c:pt>
                  <c:pt idx="2">
                    <c:v>0.14937493868676271</c:v>
                  </c:pt>
                </c:numCache>
              </c:numRef>
            </c:plus>
            <c:minus>
              <c:numRef>
                <c:f>'8C'!$U$23:$U$25</c:f>
                <c:numCache>
                  <c:formatCode>General</c:formatCode>
                  <c:ptCount val="3"/>
                  <c:pt idx="0">
                    <c:v>0.10145022531660106</c:v>
                  </c:pt>
                  <c:pt idx="1">
                    <c:v>7.0928374997739643E-2</c:v>
                  </c:pt>
                  <c:pt idx="2">
                    <c:v>0.14937493868676271</c:v>
                  </c:pt>
                </c:numCache>
              </c:numRef>
            </c:minus>
            <c:spPr>
              <a:ln w="22320">
                <a:solidFill>
                  <a:srgbClr val="595959"/>
                </a:solidFill>
                <a:round/>
              </a:ln>
            </c:spPr>
          </c:errBars>
          <c:val>
            <c:numRef>
              <c:f>'8C'!$T$23:$T$25</c:f>
              <c:numCache>
                <c:formatCode>0.0000</c:formatCode>
                <c:ptCount val="3"/>
                <c:pt idx="0">
                  <c:v>1</c:v>
                </c:pt>
                <c:pt idx="1">
                  <c:v>0.77349780112502575</c:v>
                </c:pt>
                <c:pt idx="2">
                  <c:v>0.95876789122433692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D-40A3-B4FE-15E80937F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69667"/>
        <c:axId val="76158439"/>
      </c:barChart>
      <c:catAx>
        <c:axId val="377696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158439"/>
        <c:crosses val="autoZero"/>
        <c:auto val="1"/>
        <c:lblAlgn val="ctr"/>
        <c:lblOffset val="100"/>
        <c:noMultiLvlLbl val="0"/>
      </c:catAx>
      <c:valAx>
        <c:axId val="761584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76966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N_ave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4B18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'8D'!$Y$23:$Y$25</c:f>
                <c:numCache>
                  <c:formatCode>General</c:formatCode>
                  <c:ptCount val="3"/>
                  <c:pt idx="0">
                    <c:v>5.9028755924045904E-2</c:v>
                  </c:pt>
                  <c:pt idx="1">
                    <c:v>9.2723801725361529E-2</c:v>
                  </c:pt>
                  <c:pt idx="2">
                    <c:v>7.1938797738221649E-2</c:v>
                  </c:pt>
                </c:numCache>
              </c:numRef>
            </c:plus>
            <c:minus>
              <c:numRef>
                <c:f>'8D'!$Y$23:$Y$25</c:f>
                <c:numCache>
                  <c:formatCode>General</c:formatCode>
                  <c:ptCount val="3"/>
                  <c:pt idx="0">
                    <c:v>5.9028755924045904E-2</c:v>
                  </c:pt>
                  <c:pt idx="1">
                    <c:v>9.2723801725361529E-2</c:v>
                  </c:pt>
                  <c:pt idx="2">
                    <c:v>7.1938797738221649E-2</c:v>
                  </c:pt>
                </c:numCache>
              </c:numRef>
            </c:minus>
            <c:spPr>
              <a:ln w="22320">
                <a:solidFill>
                  <a:srgbClr val="595959"/>
                </a:solidFill>
                <a:round/>
              </a:ln>
            </c:spPr>
          </c:errBars>
          <c:val>
            <c:numRef>
              <c:f>'8D'!$X$23:$X$25</c:f>
              <c:numCache>
                <c:formatCode>0.0000</c:formatCode>
                <c:ptCount val="3"/>
                <c:pt idx="0">
                  <c:v>1</c:v>
                </c:pt>
                <c:pt idx="1">
                  <c:v>0.96525500973419753</c:v>
                </c:pt>
                <c:pt idx="2">
                  <c:v>0.89941096109305629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A-43EB-A7DF-56C728BA3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69667"/>
        <c:axId val="76158439"/>
      </c:barChart>
      <c:catAx>
        <c:axId val="377696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158439"/>
        <c:crosses val="autoZero"/>
        <c:auto val="1"/>
        <c:lblAlgn val="ctr"/>
        <c:lblOffset val="100"/>
        <c:noMultiLvlLbl val="0"/>
      </c:catAx>
      <c:valAx>
        <c:axId val="761584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76966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N_ave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4B18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'8E'!$U$23:$U$25</c:f>
                <c:numCache>
                  <c:formatCode>General</c:formatCode>
                  <c:ptCount val="3"/>
                  <c:pt idx="0">
                    <c:v>0.19214213564619745</c:v>
                  </c:pt>
                  <c:pt idx="1">
                    <c:v>0.51083413457937132</c:v>
                  </c:pt>
                  <c:pt idx="2">
                    <c:v>0.20616540134716541</c:v>
                  </c:pt>
                </c:numCache>
              </c:numRef>
            </c:plus>
            <c:minus>
              <c:numRef>
                <c:f>'8E'!$U$23:$U$25</c:f>
                <c:numCache>
                  <c:formatCode>General</c:formatCode>
                  <c:ptCount val="3"/>
                  <c:pt idx="0">
                    <c:v>0.19214213564619745</c:v>
                  </c:pt>
                  <c:pt idx="1">
                    <c:v>0.51083413457937132</c:v>
                  </c:pt>
                  <c:pt idx="2">
                    <c:v>0.20616540134716541</c:v>
                  </c:pt>
                </c:numCache>
              </c:numRef>
            </c:minus>
            <c:spPr>
              <a:ln w="22320">
                <a:solidFill>
                  <a:srgbClr val="595959"/>
                </a:solidFill>
                <a:round/>
              </a:ln>
            </c:spPr>
          </c:errBars>
          <c:val>
            <c:numRef>
              <c:f>'8E'!$T$23:$T$25</c:f>
              <c:numCache>
                <c:formatCode>0.0000</c:formatCode>
                <c:ptCount val="3"/>
                <c:pt idx="0">
                  <c:v>1</c:v>
                </c:pt>
                <c:pt idx="1">
                  <c:v>3.0887794140639913</c:v>
                </c:pt>
                <c:pt idx="2">
                  <c:v>2.4141036659307864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8-4F46-91BA-A34C138C4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69667"/>
        <c:axId val="76158439"/>
      </c:barChart>
      <c:catAx>
        <c:axId val="377696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158439"/>
        <c:crosses val="autoZero"/>
        <c:auto val="1"/>
        <c:lblAlgn val="ctr"/>
        <c:lblOffset val="100"/>
        <c:noMultiLvlLbl val="0"/>
      </c:catAx>
      <c:valAx>
        <c:axId val="761584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76966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N_ave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4B18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'8F'!$U$23:$U$25</c:f>
                <c:numCache>
                  <c:formatCode>General</c:formatCode>
                  <c:ptCount val="3"/>
                  <c:pt idx="0">
                    <c:v>0.2647215706892776</c:v>
                  </c:pt>
                  <c:pt idx="1">
                    <c:v>0.21862982226777061</c:v>
                  </c:pt>
                  <c:pt idx="2">
                    <c:v>0.12524200369938557</c:v>
                  </c:pt>
                </c:numCache>
              </c:numRef>
            </c:plus>
            <c:minus>
              <c:numRef>
                <c:f>'8F'!$U$23:$U$25</c:f>
                <c:numCache>
                  <c:formatCode>General</c:formatCode>
                  <c:ptCount val="3"/>
                  <c:pt idx="0">
                    <c:v>0.2647215706892776</c:v>
                  </c:pt>
                  <c:pt idx="1">
                    <c:v>0.21862982226777061</c:v>
                  </c:pt>
                  <c:pt idx="2">
                    <c:v>0.12524200369938557</c:v>
                  </c:pt>
                </c:numCache>
              </c:numRef>
            </c:minus>
            <c:spPr>
              <a:ln w="22320">
                <a:solidFill>
                  <a:srgbClr val="595959"/>
                </a:solidFill>
                <a:round/>
              </a:ln>
            </c:spPr>
          </c:errBars>
          <c:val>
            <c:numRef>
              <c:f>'8F'!$T$23:$T$25</c:f>
              <c:numCache>
                <c:formatCode>0.0000</c:formatCode>
                <c:ptCount val="3"/>
                <c:pt idx="0">
                  <c:v>1</c:v>
                </c:pt>
                <c:pt idx="1">
                  <c:v>0.81222083805016765</c:v>
                </c:pt>
                <c:pt idx="2">
                  <c:v>0.44685913027772772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E-4899-ACBD-E541C5A96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69667"/>
        <c:axId val="76158439"/>
      </c:barChart>
      <c:catAx>
        <c:axId val="377696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158439"/>
        <c:crosses val="autoZero"/>
        <c:auto val="1"/>
        <c:lblAlgn val="ctr"/>
        <c:lblOffset val="100"/>
        <c:noMultiLvlLbl val="0"/>
      </c:catAx>
      <c:valAx>
        <c:axId val="761584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76966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N_ave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4B18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'8G'!$U$23:$U$25</c:f>
                <c:numCache>
                  <c:formatCode>General</c:formatCode>
                  <c:ptCount val="3"/>
                  <c:pt idx="0">
                    <c:v>0.20395004795599508</c:v>
                  </c:pt>
                  <c:pt idx="1">
                    <c:v>0.87108039322772501</c:v>
                  </c:pt>
                  <c:pt idx="2">
                    <c:v>0.72726305313242645</c:v>
                  </c:pt>
                </c:numCache>
              </c:numRef>
            </c:plus>
            <c:minus>
              <c:numRef>
                <c:f>'8G'!$U$23:$U$25</c:f>
                <c:numCache>
                  <c:formatCode>General</c:formatCode>
                  <c:ptCount val="3"/>
                  <c:pt idx="0">
                    <c:v>0.20395004795599508</c:v>
                  </c:pt>
                  <c:pt idx="1">
                    <c:v>0.87108039322772501</c:v>
                  </c:pt>
                  <c:pt idx="2">
                    <c:v>0.72726305313242645</c:v>
                  </c:pt>
                </c:numCache>
              </c:numRef>
            </c:minus>
            <c:spPr>
              <a:ln w="22320">
                <a:solidFill>
                  <a:srgbClr val="595959"/>
                </a:solidFill>
                <a:round/>
              </a:ln>
            </c:spPr>
          </c:errBars>
          <c:val>
            <c:numRef>
              <c:f>'8G'!$T$23:$T$25</c:f>
              <c:numCache>
                <c:formatCode>0.0000</c:formatCode>
                <c:ptCount val="3"/>
                <c:pt idx="0">
                  <c:v>1</c:v>
                </c:pt>
                <c:pt idx="1">
                  <c:v>3.3542569315936057</c:v>
                </c:pt>
                <c:pt idx="2">
                  <c:v>3.466438519515108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6-407F-947E-CD1CAFD0C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69667"/>
        <c:axId val="76158439"/>
      </c:barChart>
      <c:catAx>
        <c:axId val="377696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158439"/>
        <c:crosses val="autoZero"/>
        <c:auto val="1"/>
        <c:lblAlgn val="ctr"/>
        <c:lblOffset val="100"/>
        <c:noMultiLvlLbl val="0"/>
      </c:catAx>
      <c:valAx>
        <c:axId val="761584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76966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N_ave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4B18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'8H'!$U$23:$U$25</c:f>
                <c:numCache>
                  <c:formatCode>General</c:formatCode>
                  <c:ptCount val="3"/>
                  <c:pt idx="0">
                    <c:v>0.22003204325602202</c:v>
                  </c:pt>
                  <c:pt idx="1">
                    <c:v>0.22288052681918785</c:v>
                  </c:pt>
                  <c:pt idx="2">
                    <c:v>0.16659897293655318</c:v>
                  </c:pt>
                </c:numCache>
              </c:numRef>
            </c:plus>
            <c:minus>
              <c:numRef>
                <c:f>'8H'!$U$23:$U$25</c:f>
                <c:numCache>
                  <c:formatCode>General</c:formatCode>
                  <c:ptCount val="3"/>
                  <c:pt idx="0">
                    <c:v>0.22003204325602202</c:v>
                  </c:pt>
                  <c:pt idx="1">
                    <c:v>0.22288052681918785</c:v>
                  </c:pt>
                  <c:pt idx="2">
                    <c:v>0.16659897293655318</c:v>
                  </c:pt>
                </c:numCache>
              </c:numRef>
            </c:minus>
            <c:spPr>
              <a:ln w="22320">
                <a:solidFill>
                  <a:srgbClr val="595959"/>
                </a:solidFill>
                <a:round/>
              </a:ln>
            </c:spPr>
          </c:errBars>
          <c:val>
            <c:numRef>
              <c:f>'8H'!$T$23:$T$25</c:f>
              <c:numCache>
                <c:formatCode>0.0000</c:formatCode>
                <c:ptCount val="3"/>
                <c:pt idx="0">
                  <c:v>1.0000000000836431</c:v>
                </c:pt>
                <c:pt idx="1">
                  <c:v>0.54864976819124145</c:v>
                </c:pt>
                <c:pt idx="2">
                  <c:v>0.41072284547523552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6-43AB-9BCF-31A8EA622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69667"/>
        <c:axId val="76158439"/>
      </c:barChart>
      <c:catAx>
        <c:axId val="377696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158439"/>
        <c:crosses val="autoZero"/>
        <c:auto val="1"/>
        <c:lblAlgn val="ctr"/>
        <c:lblOffset val="100"/>
        <c:noMultiLvlLbl val="0"/>
      </c:catAx>
      <c:valAx>
        <c:axId val="761584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76966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N_ave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4B18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'8I'!$U$23:$U$25</c:f>
                <c:numCache>
                  <c:formatCode>General</c:formatCode>
                  <c:ptCount val="3"/>
                  <c:pt idx="0">
                    <c:v>9.7617988199780528E-2</c:v>
                  </c:pt>
                  <c:pt idx="1">
                    <c:v>0.36671568836501062</c:v>
                  </c:pt>
                  <c:pt idx="2">
                    <c:v>0.31423497235600617</c:v>
                  </c:pt>
                </c:numCache>
              </c:numRef>
            </c:plus>
            <c:minus>
              <c:numRef>
                <c:f>'8I'!$U$23:$U$25</c:f>
                <c:numCache>
                  <c:formatCode>General</c:formatCode>
                  <c:ptCount val="3"/>
                  <c:pt idx="0">
                    <c:v>9.7617988199780528E-2</c:v>
                  </c:pt>
                  <c:pt idx="1">
                    <c:v>0.36671568836501062</c:v>
                  </c:pt>
                  <c:pt idx="2">
                    <c:v>0.31423497235600617</c:v>
                  </c:pt>
                </c:numCache>
              </c:numRef>
            </c:minus>
            <c:spPr>
              <a:ln w="22320">
                <a:solidFill>
                  <a:srgbClr val="595959"/>
                </a:solidFill>
                <a:round/>
              </a:ln>
            </c:spPr>
          </c:errBars>
          <c:val>
            <c:numRef>
              <c:f>'8I'!$T$23:$T$25</c:f>
              <c:numCache>
                <c:formatCode>0.0000</c:formatCode>
                <c:ptCount val="3"/>
                <c:pt idx="0">
                  <c:v>1</c:v>
                </c:pt>
                <c:pt idx="1">
                  <c:v>2.524715195698104</c:v>
                </c:pt>
                <c:pt idx="2">
                  <c:v>2.1694684122367645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8-4249-BD67-313FD6E15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69667"/>
        <c:axId val="76158439"/>
      </c:barChart>
      <c:catAx>
        <c:axId val="377696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158439"/>
        <c:crosses val="autoZero"/>
        <c:auto val="1"/>
        <c:lblAlgn val="ctr"/>
        <c:lblOffset val="100"/>
        <c:noMultiLvlLbl val="0"/>
      </c:catAx>
      <c:valAx>
        <c:axId val="761584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76966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N_ave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('1C'!$U$2,'1C'!$U$5)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0.279478566061096</c:v>
                  </c:pt>
                </c:numCache>
              </c:numRef>
            </c:plus>
            <c:minus>
              <c:numRef>
                <c:f>('1C'!$U$2,'1C'!$U$5)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0.279478566061096</c:v>
                  </c:pt>
                </c:numCache>
              </c:numRef>
            </c:minus>
            <c:spPr>
              <a:ln w="22320">
                <a:solidFill>
                  <a:srgbClr val="595959"/>
                </a:solidFill>
                <a:round/>
              </a:ln>
            </c:spPr>
          </c:errBars>
          <c:val>
            <c:numRef>
              <c:f>('1C'!$T$2,'1C'!$T$5)</c:f>
              <c:numCache>
                <c:formatCode>0.0000</c:formatCode>
                <c:ptCount val="2"/>
                <c:pt idx="0">
                  <c:v>1</c:v>
                </c:pt>
                <c:pt idx="1">
                  <c:v>1.6439024390243901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4-4F9E-BC0B-F84AEF42D2A7}"/>
            </c:ext>
          </c:extLst>
        </c:ser>
        <c:ser>
          <c:idx val="1"/>
          <c:order val="1"/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('1C'!$U$3,'1C'!$U$6)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0.78762394194367791</c:v>
                  </c:pt>
                </c:numCache>
              </c:numRef>
            </c:plus>
            <c:minus>
              <c:numRef>
                <c:f>('1C'!$U$3,'1C'!$U$6)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0.78762394194367791</c:v>
                  </c:pt>
                </c:numCache>
              </c:numRef>
            </c:minus>
            <c:spPr>
              <a:ln w="22320">
                <a:solidFill>
                  <a:srgbClr val="595959"/>
                </a:solidFill>
                <a:round/>
              </a:ln>
            </c:spPr>
          </c:errBars>
          <c:val>
            <c:numRef>
              <c:f>('1C'!$T$3,'1C'!$T$6)</c:f>
              <c:numCache>
                <c:formatCode>0.0000</c:formatCode>
                <c:ptCount val="2"/>
                <c:pt idx="0">
                  <c:v>1</c:v>
                </c:pt>
                <c:pt idx="1">
                  <c:v>5.1333333333333337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4-4F9E-BC0B-F84AEF42D2A7}"/>
            </c:ext>
          </c:extLst>
        </c:ser>
        <c:ser>
          <c:idx val="2"/>
          <c:order val="2"/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('1C'!$U$4,'1C'!$U$7)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1.0377394609143797</c:v>
                  </c:pt>
                </c:numCache>
              </c:numRef>
            </c:plus>
            <c:minus>
              <c:numRef>
                <c:f>('1C'!$U$4,'1C'!$U$7)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1.0377394609143797</c:v>
                  </c:pt>
                </c:numCache>
              </c:numRef>
            </c:minus>
            <c:spPr>
              <a:ln w="22320">
                <a:solidFill>
                  <a:srgbClr val="595959"/>
                </a:solidFill>
                <a:round/>
              </a:ln>
            </c:spPr>
          </c:errBars>
          <c:val>
            <c:numRef>
              <c:f>('1C'!$T$4,'1C'!$T$7)</c:f>
              <c:numCache>
                <c:formatCode>0.0000</c:formatCode>
                <c:ptCount val="2"/>
                <c:pt idx="0">
                  <c:v>1</c:v>
                </c:pt>
                <c:pt idx="1">
                  <c:v>15.138983050847457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4-4F9E-BC0B-F84AEF42D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896838"/>
        <c:axId val="58395353"/>
      </c:barChart>
      <c:catAx>
        <c:axId val="9789683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395353"/>
        <c:crosses val="autoZero"/>
        <c:auto val="1"/>
        <c:lblAlgn val="ctr"/>
        <c:lblOffset val="100"/>
        <c:noMultiLvlLbl val="0"/>
      </c:catAx>
      <c:valAx>
        <c:axId val="583953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789683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N_ave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4B18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'8J'!$U$23:$U$25</c:f>
                <c:numCache>
                  <c:formatCode>General</c:formatCode>
                  <c:ptCount val="3"/>
                  <c:pt idx="0">
                    <c:v>0.1977644374687289</c:v>
                  </c:pt>
                  <c:pt idx="1">
                    <c:v>0.17953942090841474</c:v>
                  </c:pt>
                  <c:pt idx="2">
                    <c:v>0.13449533519135559</c:v>
                  </c:pt>
                </c:numCache>
              </c:numRef>
            </c:plus>
            <c:minus>
              <c:numRef>
                <c:f>'8J'!$U$23:$U$25</c:f>
                <c:numCache>
                  <c:formatCode>General</c:formatCode>
                  <c:ptCount val="3"/>
                  <c:pt idx="0">
                    <c:v>0.1977644374687289</c:v>
                  </c:pt>
                  <c:pt idx="1">
                    <c:v>0.17953942090841474</c:v>
                  </c:pt>
                  <c:pt idx="2">
                    <c:v>0.13449533519135559</c:v>
                  </c:pt>
                </c:numCache>
              </c:numRef>
            </c:minus>
            <c:spPr>
              <a:ln w="22320">
                <a:solidFill>
                  <a:srgbClr val="595959"/>
                </a:solidFill>
                <a:round/>
              </a:ln>
            </c:spPr>
          </c:errBars>
          <c:val>
            <c:numRef>
              <c:f>'8J'!$T$23:$T$25</c:f>
              <c:numCache>
                <c:formatCode>0.0000</c:formatCode>
                <c:ptCount val="3"/>
                <c:pt idx="0">
                  <c:v>1.0000001782355206</c:v>
                </c:pt>
                <c:pt idx="1">
                  <c:v>0.62252356111113216</c:v>
                </c:pt>
                <c:pt idx="2">
                  <c:v>0.41236945246490531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C-47A5-8D86-E8C70807F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69667"/>
        <c:axId val="76158439"/>
      </c:barChart>
      <c:catAx>
        <c:axId val="377696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158439"/>
        <c:crosses val="autoZero"/>
        <c:auto val="1"/>
        <c:lblAlgn val="ctr"/>
        <c:lblOffset val="100"/>
        <c:noMultiLvlLbl val="0"/>
      </c:catAx>
      <c:valAx>
        <c:axId val="761584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76966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N_ave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4B18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test3!$U$23:$U$25</c:f>
                <c:numCache>
                  <c:formatCode>General</c:formatCode>
                  <c:ptCount val="3"/>
                  <c:pt idx="0">
                    <c:v>0.1977644374687289</c:v>
                  </c:pt>
                  <c:pt idx="1">
                    <c:v>0.17953942090841474</c:v>
                  </c:pt>
                  <c:pt idx="2">
                    <c:v>0.13449533519135559</c:v>
                  </c:pt>
                </c:numCache>
              </c:numRef>
            </c:plus>
            <c:minus>
              <c:numRef>
                <c:f>test3!$U$23:$U$25</c:f>
                <c:numCache>
                  <c:formatCode>General</c:formatCode>
                  <c:ptCount val="3"/>
                  <c:pt idx="0">
                    <c:v>0.1977644374687289</c:v>
                  </c:pt>
                  <c:pt idx="1">
                    <c:v>0.17953942090841474</c:v>
                  </c:pt>
                  <c:pt idx="2">
                    <c:v>0.13449533519135559</c:v>
                  </c:pt>
                </c:numCache>
              </c:numRef>
            </c:minus>
            <c:spPr>
              <a:ln w="22320">
                <a:solidFill>
                  <a:srgbClr val="595959"/>
                </a:solidFill>
                <a:round/>
              </a:ln>
            </c:spPr>
          </c:errBars>
          <c:val>
            <c:numRef>
              <c:f>test3!$T$23:$T$25</c:f>
              <c:numCache>
                <c:formatCode>0.0000</c:formatCode>
                <c:ptCount val="3"/>
                <c:pt idx="0">
                  <c:v>1.0000001782355206</c:v>
                </c:pt>
                <c:pt idx="1">
                  <c:v>0.62252356111113216</c:v>
                </c:pt>
                <c:pt idx="2">
                  <c:v>0.41236945246490531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0-427C-A93B-968CD8918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69667"/>
        <c:axId val="76158439"/>
      </c:barChart>
      <c:catAx>
        <c:axId val="377696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158439"/>
        <c:crosses val="autoZero"/>
        <c:auto val="1"/>
        <c:lblAlgn val="ctr"/>
        <c:lblOffset val="100"/>
        <c:noMultiLvlLbl val="0"/>
      </c:catAx>
      <c:valAx>
        <c:axId val="761584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76966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N_ave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4B18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test4!$U$23:$U$25</c:f>
                <c:numCache>
                  <c:formatCode>General</c:formatCode>
                  <c:ptCount val="3"/>
                  <c:pt idx="0">
                    <c:v>0.19214213564619745</c:v>
                  </c:pt>
                  <c:pt idx="1">
                    <c:v>0.51083413457937132</c:v>
                  </c:pt>
                  <c:pt idx="2">
                    <c:v>0.20616540134716541</c:v>
                  </c:pt>
                </c:numCache>
              </c:numRef>
            </c:plus>
            <c:minus>
              <c:numRef>
                <c:f>test4!$U$23:$U$25</c:f>
                <c:numCache>
                  <c:formatCode>General</c:formatCode>
                  <c:ptCount val="3"/>
                  <c:pt idx="0">
                    <c:v>0.19214213564619745</c:v>
                  </c:pt>
                  <c:pt idx="1">
                    <c:v>0.51083413457937132</c:v>
                  </c:pt>
                  <c:pt idx="2">
                    <c:v>0.20616540134716541</c:v>
                  </c:pt>
                </c:numCache>
              </c:numRef>
            </c:minus>
            <c:spPr>
              <a:ln w="22320">
                <a:solidFill>
                  <a:srgbClr val="595959"/>
                </a:solidFill>
                <a:round/>
              </a:ln>
            </c:spPr>
          </c:errBars>
          <c:val>
            <c:numRef>
              <c:f>test4!$T$23:$T$25</c:f>
              <c:numCache>
                <c:formatCode>0.0000</c:formatCode>
                <c:ptCount val="3"/>
                <c:pt idx="0">
                  <c:v>1</c:v>
                </c:pt>
                <c:pt idx="1">
                  <c:v>3.0887794140639913</c:v>
                </c:pt>
                <c:pt idx="2">
                  <c:v>2.4141036659307864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5-4A51-9FE5-1AFB75998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69667"/>
        <c:axId val="76158439"/>
      </c:barChart>
      <c:catAx>
        <c:axId val="377696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158439"/>
        <c:crosses val="autoZero"/>
        <c:auto val="1"/>
        <c:lblAlgn val="ctr"/>
        <c:lblOffset val="100"/>
        <c:noMultiLvlLbl val="0"/>
      </c:catAx>
      <c:valAx>
        <c:axId val="761584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76966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ave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('1D'!$R$2,'1D'!$R$5,'1D'!$R$8)</c:f>
                <c:numCache>
                  <c:formatCode>General</c:formatCode>
                  <c:ptCount val="3"/>
                  <c:pt idx="0">
                    <c:v>49090.166461318877</c:v>
                  </c:pt>
                  <c:pt idx="1">
                    <c:v>59656.648045293325</c:v>
                  </c:pt>
                  <c:pt idx="2">
                    <c:v>35597.382330727676</c:v>
                  </c:pt>
                </c:numCache>
              </c:numRef>
            </c:plus>
            <c:minus>
              <c:numRef>
                <c:f>('1D'!$R$2,'1D'!$R$5,'1D'!$R$8)</c:f>
                <c:numCache>
                  <c:formatCode>General</c:formatCode>
                  <c:ptCount val="3"/>
                  <c:pt idx="0">
                    <c:v>49090.166461318877</c:v>
                  </c:pt>
                  <c:pt idx="1">
                    <c:v>59656.648045293325</c:v>
                  </c:pt>
                  <c:pt idx="2">
                    <c:v>35597.382330727676</c:v>
                  </c:pt>
                </c:numCache>
              </c:numRef>
            </c:minus>
            <c:spPr>
              <a:ln w="22320">
                <a:solidFill>
                  <a:srgbClr val="595959"/>
                </a:solidFill>
                <a:round/>
              </a:ln>
            </c:spPr>
          </c:errBars>
          <c:val>
            <c:numRef>
              <c:f>('1D'!$Q$2,'1D'!$Q$5,'1D'!$Q$8)</c:f>
              <c:numCache>
                <c:formatCode>0.0000</c:formatCode>
                <c:ptCount val="3"/>
                <c:pt idx="0">
                  <c:v>313871.2</c:v>
                </c:pt>
                <c:pt idx="1">
                  <c:v>330788</c:v>
                </c:pt>
                <c:pt idx="2">
                  <c:v>270937.59999999998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D-491C-AF07-F2BF27F51982}"/>
            </c:ext>
          </c:extLst>
        </c:ser>
        <c:ser>
          <c:idx val="1"/>
          <c:order val="1"/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('1D'!$R$3,'1D'!$R$6,'1D'!$R$9)</c:f>
                <c:numCache>
                  <c:formatCode>General</c:formatCode>
                  <c:ptCount val="3"/>
                  <c:pt idx="0">
                    <c:v>74547.449297745945</c:v>
                  </c:pt>
                  <c:pt idx="1">
                    <c:v>39951.534578786828</c:v>
                  </c:pt>
                  <c:pt idx="2">
                    <c:v>41093.47788639948</c:v>
                  </c:pt>
                </c:numCache>
              </c:numRef>
            </c:plus>
            <c:minus>
              <c:numRef>
                <c:f>('1D'!$R$3,'1D'!$R$6,'1D'!$R$9)</c:f>
                <c:numCache>
                  <c:formatCode>General</c:formatCode>
                  <c:ptCount val="3"/>
                  <c:pt idx="0">
                    <c:v>74547.449297745945</c:v>
                  </c:pt>
                  <c:pt idx="1">
                    <c:v>39951.534578786828</c:v>
                  </c:pt>
                  <c:pt idx="2">
                    <c:v>41093.47788639948</c:v>
                  </c:pt>
                </c:numCache>
              </c:numRef>
            </c:minus>
            <c:spPr>
              <a:ln w="22320">
                <a:solidFill>
                  <a:srgbClr val="595959"/>
                </a:solidFill>
                <a:round/>
              </a:ln>
            </c:spPr>
          </c:errBars>
          <c:val>
            <c:numRef>
              <c:f>('1D'!$Q$3,'1D'!$Q$6,'1D'!$Q$9)</c:f>
              <c:numCache>
                <c:formatCode>0.0000</c:formatCode>
                <c:ptCount val="3"/>
                <c:pt idx="0">
                  <c:v>330214.40000000002</c:v>
                </c:pt>
                <c:pt idx="1">
                  <c:v>362519.2</c:v>
                </c:pt>
                <c:pt idx="2">
                  <c:v>289122.40000000002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ED-491C-AF07-F2BF27F51982}"/>
            </c:ext>
          </c:extLst>
        </c:ser>
        <c:ser>
          <c:idx val="2"/>
          <c:order val="2"/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('1D'!$R$4,'1D'!$R$7,'1D'!$R$10)</c:f>
                <c:numCache>
                  <c:formatCode>General</c:formatCode>
                  <c:ptCount val="3"/>
                  <c:pt idx="0">
                    <c:v>41118.944733541008</c:v>
                  </c:pt>
                  <c:pt idx="1">
                    <c:v>22232.596357600702</c:v>
                  </c:pt>
                  <c:pt idx="2">
                    <c:v>45749.370566161888</c:v>
                  </c:pt>
                </c:numCache>
              </c:numRef>
            </c:plus>
            <c:minus>
              <c:numRef>
                <c:f>('1D'!$R$4,'1D'!$R$7,'1D'!$R$10)</c:f>
                <c:numCache>
                  <c:formatCode>General</c:formatCode>
                  <c:ptCount val="3"/>
                  <c:pt idx="0">
                    <c:v>41118.944733541008</c:v>
                  </c:pt>
                  <c:pt idx="1">
                    <c:v>22232.596357600702</c:v>
                  </c:pt>
                  <c:pt idx="2">
                    <c:v>45749.370566161888</c:v>
                  </c:pt>
                </c:numCache>
              </c:numRef>
            </c:minus>
            <c:spPr>
              <a:ln w="22320">
                <a:solidFill>
                  <a:srgbClr val="595959"/>
                </a:solidFill>
                <a:round/>
              </a:ln>
            </c:spPr>
          </c:errBars>
          <c:val>
            <c:numRef>
              <c:f>('1D'!$Q$4,'1D'!$Q$7,'1D'!$Q$10)</c:f>
              <c:numCache>
                <c:formatCode>0.0000</c:formatCode>
                <c:ptCount val="3"/>
                <c:pt idx="0">
                  <c:v>426516</c:v>
                </c:pt>
                <c:pt idx="1">
                  <c:v>445450.4</c:v>
                </c:pt>
                <c:pt idx="2">
                  <c:v>440544.8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ED-491C-AF07-F2BF27F51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29953"/>
        <c:axId val="60980773"/>
      </c:barChart>
      <c:catAx>
        <c:axId val="7472995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0980773"/>
        <c:crosses val="autoZero"/>
        <c:auto val="1"/>
        <c:lblAlgn val="ctr"/>
        <c:lblOffset val="100"/>
        <c:noMultiLvlLbl val="0"/>
      </c:catAx>
      <c:valAx>
        <c:axId val="609807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472995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N_ave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('1D'!$U$2,'1D'!$U$5,'1D'!$U$8)</c:f>
                <c:numCache>
                  <c:formatCode>General</c:formatCode>
                  <c:ptCount val="3"/>
                  <c:pt idx="0">
                    <c:v>0.15640226456367731</c:v>
                  </c:pt>
                  <c:pt idx="1">
                    <c:v>0.19006728889204655</c:v>
                  </c:pt>
                  <c:pt idx="2">
                    <c:v>0.11341398105569314</c:v>
                  </c:pt>
                </c:numCache>
              </c:numRef>
            </c:plus>
            <c:minus>
              <c:numRef>
                <c:f>('1D'!$U$2,'1D'!$U$5,'1D'!$U$8)</c:f>
                <c:numCache>
                  <c:formatCode>General</c:formatCode>
                  <c:ptCount val="3"/>
                  <c:pt idx="0">
                    <c:v>0.15640226456367731</c:v>
                  </c:pt>
                  <c:pt idx="1">
                    <c:v>0.19006728889204655</c:v>
                  </c:pt>
                  <c:pt idx="2">
                    <c:v>0.11341398105569314</c:v>
                  </c:pt>
                </c:numCache>
              </c:numRef>
            </c:minus>
            <c:spPr>
              <a:ln w="22320">
                <a:solidFill>
                  <a:srgbClr val="595959"/>
                </a:solidFill>
                <a:round/>
              </a:ln>
            </c:spPr>
          </c:errBars>
          <c:val>
            <c:numRef>
              <c:f>('1D'!$T$2,'1D'!$T$5,'1D'!$T$8)</c:f>
              <c:numCache>
                <c:formatCode>0.0000</c:formatCode>
                <c:ptCount val="3"/>
                <c:pt idx="0">
                  <c:v>1</c:v>
                </c:pt>
                <c:pt idx="1">
                  <c:v>1.0538972674141494</c:v>
                </c:pt>
                <c:pt idx="2">
                  <c:v>0.86321268087036962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172-8AA5-45AB92AF7F52}"/>
            </c:ext>
          </c:extLst>
        </c:ser>
        <c:ser>
          <c:idx val="1"/>
          <c:order val="1"/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('1D'!$U$3,'1D'!$U$6,'1D'!$U$9)</c:f>
                <c:numCache>
                  <c:formatCode>General</c:formatCode>
                  <c:ptCount val="3"/>
                  <c:pt idx="0">
                    <c:v>0.22575468937074197</c:v>
                  </c:pt>
                  <c:pt idx="1">
                    <c:v>0.12098665163841076</c:v>
                  </c:pt>
                  <c:pt idx="2">
                    <c:v>0.12444483912996973</c:v>
                  </c:pt>
                </c:numCache>
              </c:numRef>
            </c:plus>
            <c:minus>
              <c:numRef>
                <c:f>('1D'!$U$3,'1D'!$U$6,'1D'!$U$9)</c:f>
                <c:numCache>
                  <c:formatCode>General</c:formatCode>
                  <c:ptCount val="3"/>
                  <c:pt idx="0">
                    <c:v>0.22575468937074197</c:v>
                  </c:pt>
                  <c:pt idx="1">
                    <c:v>0.12098665163841076</c:v>
                  </c:pt>
                  <c:pt idx="2">
                    <c:v>0.12444483912996973</c:v>
                  </c:pt>
                </c:numCache>
              </c:numRef>
            </c:minus>
            <c:spPr>
              <a:ln w="22320">
                <a:solidFill>
                  <a:srgbClr val="595959"/>
                </a:solidFill>
                <a:round/>
              </a:ln>
            </c:spPr>
          </c:errBars>
          <c:val>
            <c:numRef>
              <c:f>('1D'!$T$3,'1D'!$T$6,'1D'!$T$9)</c:f>
              <c:numCache>
                <c:formatCode>0.0000</c:formatCode>
                <c:ptCount val="3"/>
                <c:pt idx="0">
                  <c:v>1</c:v>
                </c:pt>
                <c:pt idx="1">
                  <c:v>1.0978297736258624</c:v>
                </c:pt>
                <c:pt idx="2">
                  <c:v>0.87555963640592294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7-4172-8AA5-45AB92AF7F52}"/>
            </c:ext>
          </c:extLst>
        </c:ser>
        <c:ser>
          <c:idx val="2"/>
          <c:order val="2"/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('1D'!$U$4,'1D'!$U$7,'1D'!$U$10)</c:f>
                <c:numCache>
                  <c:formatCode>General</c:formatCode>
                  <c:ptCount val="3"/>
                  <c:pt idx="0">
                    <c:v>9.6406570289370178E-2</c:v>
                  </c:pt>
                  <c:pt idx="1">
                    <c:v>5.2126054726201833E-2</c:v>
                  </c:pt>
                  <c:pt idx="2">
                    <c:v>0.10726296449878056</c:v>
                  </c:pt>
                </c:numCache>
              </c:numRef>
            </c:plus>
            <c:minus>
              <c:numRef>
                <c:f>('1D'!$U$4,'1D'!$U$7,'1D'!$U$10)</c:f>
                <c:numCache>
                  <c:formatCode>General</c:formatCode>
                  <c:ptCount val="3"/>
                  <c:pt idx="0">
                    <c:v>9.6406570289370178E-2</c:v>
                  </c:pt>
                  <c:pt idx="1">
                    <c:v>5.2126054726201833E-2</c:v>
                  </c:pt>
                  <c:pt idx="2">
                    <c:v>0.10726296449878056</c:v>
                  </c:pt>
                </c:numCache>
              </c:numRef>
            </c:minus>
            <c:spPr>
              <a:ln w="22320">
                <a:solidFill>
                  <a:srgbClr val="595959"/>
                </a:solidFill>
                <a:round/>
              </a:ln>
            </c:spPr>
          </c:errBars>
          <c:val>
            <c:numRef>
              <c:f>('1D'!$T$4,'1D'!$T$7,'1D'!$T$10)</c:f>
              <c:numCache>
                <c:formatCode>0.0000</c:formatCode>
                <c:ptCount val="3"/>
                <c:pt idx="0">
                  <c:v>1</c:v>
                </c:pt>
                <c:pt idx="1">
                  <c:v>1.0443931763403953</c:v>
                </c:pt>
                <c:pt idx="2">
                  <c:v>1.0328916148514944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7-4172-8AA5-45AB92AF7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68561"/>
        <c:axId val="23728227"/>
      </c:barChart>
      <c:catAx>
        <c:axId val="3516856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3728227"/>
        <c:crosses val="autoZero"/>
        <c:auto val="1"/>
        <c:lblAlgn val="ctr"/>
        <c:lblOffset val="100"/>
        <c:noMultiLvlLbl val="0"/>
      </c:catAx>
      <c:valAx>
        <c:axId val="2372822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516856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ave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'4C'!$R$2:$R$5</c:f>
                <c:numCache>
                  <c:formatCode>General</c:formatCode>
                  <c:ptCount val="4"/>
                  <c:pt idx="0">
                    <c:v>8.8835053141576199E-3</c:v>
                  </c:pt>
                  <c:pt idx="1">
                    <c:v>3.6890604043125406E-2</c:v>
                  </c:pt>
                  <c:pt idx="2">
                    <c:v>0.14829784219603459</c:v>
                  </c:pt>
                  <c:pt idx="3">
                    <c:v>3.3816908985496177E-2</c:v>
                  </c:pt>
                </c:numCache>
              </c:numRef>
            </c:plus>
            <c:minus>
              <c:numRef>
                <c:f>'4C'!$R$2:$R$5</c:f>
                <c:numCache>
                  <c:formatCode>General</c:formatCode>
                  <c:ptCount val="4"/>
                  <c:pt idx="0">
                    <c:v>8.8835053141576199E-3</c:v>
                  </c:pt>
                  <c:pt idx="1">
                    <c:v>3.6890604043125406E-2</c:v>
                  </c:pt>
                  <c:pt idx="2">
                    <c:v>0.14829784219603459</c:v>
                  </c:pt>
                  <c:pt idx="3">
                    <c:v>3.3816908985496177E-2</c:v>
                  </c:pt>
                </c:numCache>
              </c:numRef>
            </c:minus>
            <c:spPr>
              <a:ln w="22320">
                <a:solidFill>
                  <a:srgbClr val="595959"/>
                </a:solidFill>
                <a:round/>
              </a:ln>
            </c:spPr>
          </c:errBars>
          <c:val>
            <c:numRef>
              <c:f>'4C'!$Q$2:$Q$5</c:f>
              <c:numCache>
                <c:formatCode>0.0000</c:formatCode>
                <c:ptCount val="4"/>
                <c:pt idx="0">
                  <c:v>0.10425000000000001</c:v>
                </c:pt>
                <c:pt idx="1">
                  <c:v>0.14025000000000001</c:v>
                </c:pt>
                <c:pt idx="2">
                  <c:v>2.8972500000000001</c:v>
                </c:pt>
                <c:pt idx="3">
                  <c:v>0.12675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4-4CEC-B1A7-A68DDBF34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22668"/>
        <c:axId val="85268321"/>
      </c:barChart>
      <c:catAx>
        <c:axId val="459226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268321"/>
        <c:crosses val="autoZero"/>
        <c:auto val="1"/>
        <c:lblAlgn val="ctr"/>
        <c:lblOffset val="100"/>
        <c:noMultiLvlLbl val="0"/>
      </c:catAx>
      <c:valAx>
        <c:axId val="852683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592266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N_ave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4B18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'4C'!$U$2:$U$5</c:f>
                <c:numCache>
                  <c:formatCode>General</c:formatCode>
                  <c:ptCount val="4"/>
                  <c:pt idx="0">
                    <c:v>8.5213480231727756E-2</c:v>
                  </c:pt>
                  <c:pt idx="1">
                    <c:v>0.35386670544964416</c:v>
                  </c:pt>
                  <c:pt idx="2">
                    <c:v>1.4225212680674779</c:v>
                  </c:pt>
                  <c:pt idx="3">
                    <c:v>0.32438282000475949</c:v>
                  </c:pt>
                </c:numCache>
              </c:numRef>
            </c:plus>
            <c:minus>
              <c:numRef>
                <c:f>'4C'!$U$2:$U$5</c:f>
                <c:numCache>
                  <c:formatCode>General</c:formatCode>
                  <c:ptCount val="4"/>
                  <c:pt idx="0">
                    <c:v>8.5213480231727756E-2</c:v>
                  </c:pt>
                  <c:pt idx="1">
                    <c:v>0.35386670544964416</c:v>
                  </c:pt>
                  <c:pt idx="2">
                    <c:v>1.4225212680674779</c:v>
                  </c:pt>
                  <c:pt idx="3">
                    <c:v>0.32438282000475949</c:v>
                  </c:pt>
                </c:numCache>
              </c:numRef>
            </c:minus>
            <c:spPr>
              <a:ln w="22320">
                <a:solidFill>
                  <a:srgbClr val="595959"/>
                </a:solidFill>
                <a:round/>
              </a:ln>
            </c:spPr>
          </c:errBars>
          <c:val>
            <c:numRef>
              <c:f>'4C'!$T$2:$T$5</c:f>
              <c:numCache>
                <c:formatCode>0.0000</c:formatCode>
                <c:ptCount val="4"/>
                <c:pt idx="0">
                  <c:v>1</c:v>
                </c:pt>
                <c:pt idx="1">
                  <c:v>1.3453237410071943</c:v>
                </c:pt>
                <c:pt idx="2">
                  <c:v>27.791366906474817</c:v>
                </c:pt>
                <c:pt idx="3">
                  <c:v>1.2158273381294964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A-4AF1-B396-4236CE90C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55172"/>
        <c:axId val="84102920"/>
      </c:barChart>
      <c:catAx>
        <c:axId val="699551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02920"/>
        <c:crosses val="autoZero"/>
        <c:auto val="1"/>
        <c:lblAlgn val="ctr"/>
        <c:lblOffset val="100"/>
        <c:noMultiLvlLbl val="0"/>
      </c:catAx>
      <c:valAx>
        <c:axId val="841029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95517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ave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'4D'!$R$2:$R$5</c:f>
                <c:numCache>
                  <c:formatCode>General</c:formatCode>
                  <c:ptCount val="4"/>
                  <c:pt idx="0">
                    <c:v>4.0583247775406082E-2</c:v>
                  </c:pt>
                  <c:pt idx="1">
                    <c:v>3.3129795250398594E-2</c:v>
                  </c:pt>
                  <c:pt idx="2">
                    <c:v>0.24924469235405311</c:v>
                  </c:pt>
                  <c:pt idx="3">
                    <c:v>1.4522970311429614E-2</c:v>
                  </c:pt>
                </c:numCache>
              </c:numRef>
            </c:plus>
            <c:minus>
              <c:numRef>
                <c:f>'4D'!$R$2:$R$5</c:f>
                <c:numCache>
                  <c:formatCode>General</c:formatCode>
                  <c:ptCount val="4"/>
                  <c:pt idx="0">
                    <c:v>4.0583247775406082E-2</c:v>
                  </c:pt>
                  <c:pt idx="1">
                    <c:v>3.3129795250398594E-2</c:v>
                  </c:pt>
                  <c:pt idx="2">
                    <c:v>0.24924469235405311</c:v>
                  </c:pt>
                  <c:pt idx="3">
                    <c:v>1.4522970311429614E-2</c:v>
                  </c:pt>
                </c:numCache>
              </c:numRef>
            </c:minus>
            <c:spPr>
              <a:ln w="22320">
                <a:solidFill>
                  <a:srgbClr val="595959"/>
                </a:solidFill>
                <a:round/>
              </a:ln>
            </c:spPr>
          </c:errBars>
          <c:val>
            <c:numRef>
              <c:f>'4D'!$Q$2:$Q$5</c:f>
              <c:numCache>
                <c:formatCode>0.0000</c:formatCode>
                <c:ptCount val="4"/>
                <c:pt idx="0">
                  <c:v>8.4499999999999992E-2</c:v>
                </c:pt>
                <c:pt idx="1">
                  <c:v>7.4249999999999997E-2</c:v>
                </c:pt>
                <c:pt idx="2">
                  <c:v>1.8242499999999999</c:v>
                </c:pt>
                <c:pt idx="3">
                  <c:v>7.9250000000000001E-2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8-4D55-9370-7737C5434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68853"/>
        <c:axId val="86853822"/>
      </c:barChart>
      <c:catAx>
        <c:axId val="5126885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6853822"/>
        <c:crosses val="autoZero"/>
        <c:auto val="1"/>
        <c:lblAlgn val="ctr"/>
        <c:lblOffset val="100"/>
        <c:noMultiLvlLbl val="0"/>
      </c:catAx>
      <c:valAx>
        <c:axId val="868538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26885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N_ave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4B18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'4D'!$U$2:$U$5</c:f>
                <c:numCache>
                  <c:formatCode>General</c:formatCode>
                  <c:ptCount val="4"/>
                  <c:pt idx="0">
                    <c:v>0.4802751216024389</c:v>
                  </c:pt>
                  <c:pt idx="1">
                    <c:v>0.39206858284495383</c:v>
                  </c:pt>
                  <c:pt idx="2">
                    <c:v>2.9496413296337649</c:v>
                  </c:pt>
                  <c:pt idx="3">
                    <c:v>0.1718694711411789</c:v>
                  </c:pt>
                </c:numCache>
              </c:numRef>
            </c:plus>
            <c:minus>
              <c:numRef>
                <c:f>'4D'!$U$2:$U$5</c:f>
                <c:numCache>
                  <c:formatCode>General</c:formatCode>
                  <c:ptCount val="4"/>
                  <c:pt idx="0">
                    <c:v>0.4802751216024389</c:v>
                  </c:pt>
                  <c:pt idx="1">
                    <c:v>0.39206858284495383</c:v>
                  </c:pt>
                  <c:pt idx="2">
                    <c:v>2.9496413296337649</c:v>
                  </c:pt>
                  <c:pt idx="3">
                    <c:v>0.1718694711411789</c:v>
                  </c:pt>
                </c:numCache>
              </c:numRef>
            </c:minus>
            <c:spPr>
              <a:ln w="22320">
                <a:solidFill>
                  <a:srgbClr val="595959"/>
                </a:solidFill>
                <a:round/>
              </a:ln>
            </c:spPr>
          </c:errBars>
          <c:val>
            <c:numRef>
              <c:f>'4D'!$T$2:$T$5</c:f>
              <c:numCache>
                <c:formatCode>0.0000</c:formatCode>
                <c:ptCount val="4"/>
                <c:pt idx="0">
                  <c:v>1</c:v>
                </c:pt>
                <c:pt idx="1">
                  <c:v>0.87869822485207105</c:v>
                </c:pt>
                <c:pt idx="2">
                  <c:v>21.588757396449704</c:v>
                </c:pt>
                <c:pt idx="3">
                  <c:v>0.93786982248520723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3-4023-BDCD-85F0720D7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43264"/>
        <c:axId val="54664597"/>
      </c:barChart>
      <c:catAx>
        <c:axId val="3464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4664597"/>
        <c:crosses val="autoZero"/>
        <c:auto val="1"/>
        <c:lblAlgn val="ctr"/>
        <c:lblOffset val="100"/>
        <c:noMultiLvlLbl val="0"/>
      </c:catAx>
      <c:valAx>
        <c:axId val="546645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64326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ave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'4E'!$R$2:$R$5</c:f>
                <c:numCache>
                  <c:formatCode>General</c:formatCode>
                  <c:ptCount val="4"/>
                  <c:pt idx="0">
                    <c:v>65730.70422057969</c:v>
                  </c:pt>
                  <c:pt idx="1">
                    <c:v>94680.219715278305</c:v>
                  </c:pt>
                  <c:pt idx="2">
                    <c:v>69646.022982890659</c:v>
                  </c:pt>
                  <c:pt idx="3">
                    <c:v>240230.41240719997</c:v>
                  </c:pt>
                </c:numCache>
              </c:numRef>
            </c:plus>
            <c:minus>
              <c:numRef>
                <c:f>'4E'!$R$2:$R$5</c:f>
                <c:numCache>
                  <c:formatCode>General</c:formatCode>
                  <c:ptCount val="4"/>
                  <c:pt idx="0">
                    <c:v>65730.70422057969</c:v>
                  </c:pt>
                  <c:pt idx="1">
                    <c:v>94680.219715278305</c:v>
                  </c:pt>
                  <c:pt idx="2">
                    <c:v>69646.022982890659</c:v>
                  </c:pt>
                  <c:pt idx="3">
                    <c:v>240230.41240719997</c:v>
                  </c:pt>
                </c:numCache>
              </c:numRef>
            </c:minus>
            <c:spPr>
              <a:ln w="22320">
                <a:solidFill>
                  <a:srgbClr val="595959"/>
                </a:solidFill>
                <a:round/>
              </a:ln>
            </c:spPr>
          </c:errBars>
          <c:val>
            <c:numRef>
              <c:f>'4E'!$Q$2:$Q$5</c:f>
              <c:numCache>
                <c:formatCode>0.0000</c:formatCode>
                <c:ptCount val="4"/>
                <c:pt idx="0">
                  <c:v>717325.33333333337</c:v>
                </c:pt>
                <c:pt idx="1">
                  <c:v>692334.66666666663</c:v>
                </c:pt>
                <c:pt idx="2">
                  <c:v>726878.66666666663</c:v>
                </c:pt>
                <c:pt idx="3">
                  <c:v>669038.66666666663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0-4094-8934-9333BC33C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95446"/>
        <c:axId val="44917278"/>
      </c:barChart>
      <c:catAx>
        <c:axId val="7229544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4917278"/>
        <c:crosses val="autoZero"/>
        <c:auto val="1"/>
        <c:lblAlgn val="ctr"/>
        <c:lblOffset val="100"/>
        <c:noMultiLvlLbl val="0"/>
      </c:catAx>
      <c:valAx>
        <c:axId val="449172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229544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428760</xdr:colOff>
      <xdr:row>9</xdr:row>
      <xdr:rowOff>152280</xdr:rowOff>
    </xdr:from>
    <xdr:to>
      <xdr:col>14</xdr:col>
      <xdr:colOff>618120</xdr:colOff>
      <xdr:row>32</xdr:row>
      <xdr:rowOff>27720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219240</xdr:colOff>
      <xdr:row>10</xdr:row>
      <xdr:rowOff>9360</xdr:rowOff>
    </xdr:from>
    <xdr:to>
      <xdr:col>24</xdr:col>
      <xdr:colOff>275400</xdr:colOff>
      <xdr:row>32</xdr:row>
      <xdr:rowOff>46800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165</xdr:colOff>
      <xdr:row>26</xdr:row>
      <xdr:rowOff>161760</xdr:rowOff>
    </xdr:from>
    <xdr:to>
      <xdr:col>17</xdr:col>
      <xdr:colOff>399225</xdr:colOff>
      <xdr:row>49</xdr:row>
      <xdr:rowOff>37275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3509F3-8963-4320-A4EE-1F43AAFA2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165</xdr:colOff>
      <xdr:row>26</xdr:row>
      <xdr:rowOff>161760</xdr:rowOff>
    </xdr:from>
    <xdr:to>
      <xdr:col>17</xdr:col>
      <xdr:colOff>399225</xdr:colOff>
      <xdr:row>49</xdr:row>
      <xdr:rowOff>37275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BE6D47-66CF-4CAF-B228-D446FDDA4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165</xdr:colOff>
      <xdr:row>26</xdr:row>
      <xdr:rowOff>161760</xdr:rowOff>
    </xdr:from>
    <xdr:to>
      <xdr:col>17</xdr:col>
      <xdr:colOff>399225</xdr:colOff>
      <xdr:row>49</xdr:row>
      <xdr:rowOff>37275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E3474A-EE8B-4528-8A90-955DC8287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165</xdr:colOff>
      <xdr:row>26</xdr:row>
      <xdr:rowOff>161760</xdr:rowOff>
    </xdr:from>
    <xdr:to>
      <xdr:col>17</xdr:col>
      <xdr:colOff>399225</xdr:colOff>
      <xdr:row>49</xdr:row>
      <xdr:rowOff>37275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8CC532-7657-4587-8128-0C9D3591B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165</xdr:colOff>
      <xdr:row>26</xdr:row>
      <xdr:rowOff>161760</xdr:rowOff>
    </xdr:from>
    <xdr:to>
      <xdr:col>17</xdr:col>
      <xdr:colOff>399225</xdr:colOff>
      <xdr:row>49</xdr:row>
      <xdr:rowOff>37275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101D9-D215-4693-BC85-AD107C584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165</xdr:colOff>
      <xdr:row>26</xdr:row>
      <xdr:rowOff>161760</xdr:rowOff>
    </xdr:from>
    <xdr:to>
      <xdr:col>17</xdr:col>
      <xdr:colOff>399225</xdr:colOff>
      <xdr:row>49</xdr:row>
      <xdr:rowOff>37275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7C834A-9124-4909-A264-0CD47A8C7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165</xdr:colOff>
      <xdr:row>26</xdr:row>
      <xdr:rowOff>161760</xdr:rowOff>
    </xdr:from>
    <xdr:to>
      <xdr:col>17</xdr:col>
      <xdr:colOff>399225</xdr:colOff>
      <xdr:row>49</xdr:row>
      <xdr:rowOff>37275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533781-C146-44A4-901D-1E08BEBF5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165</xdr:colOff>
      <xdr:row>26</xdr:row>
      <xdr:rowOff>161760</xdr:rowOff>
    </xdr:from>
    <xdr:to>
      <xdr:col>17</xdr:col>
      <xdr:colOff>399225</xdr:colOff>
      <xdr:row>49</xdr:row>
      <xdr:rowOff>37275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C1A82-4A50-4405-8780-A2549109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114120</xdr:colOff>
      <xdr:row>11</xdr:row>
      <xdr:rowOff>133200</xdr:rowOff>
    </xdr:from>
    <xdr:to>
      <xdr:col>14</xdr:col>
      <xdr:colOff>617760</xdr:colOff>
      <xdr:row>34</xdr:row>
      <xdr:rowOff>8640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219240</xdr:colOff>
      <xdr:row>12</xdr:row>
      <xdr:rowOff>9360</xdr:rowOff>
    </xdr:from>
    <xdr:to>
      <xdr:col>24</xdr:col>
      <xdr:colOff>275400</xdr:colOff>
      <xdr:row>34</xdr:row>
      <xdr:rowOff>46800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114120</xdr:colOff>
      <xdr:row>9</xdr:row>
      <xdr:rowOff>133200</xdr:rowOff>
    </xdr:from>
    <xdr:to>
      <xdr:col>14</xdr:col>
      <xdr:colOff>617760</xdr:colOff>
      <xdr:row>32</xdr:row>
      <xdr:rowOff>8640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219240</xdr:colOff>
      <xdr:row>10</xdr:row>
      <xdr:rowOff>9360</xdr:rowOff>
    </xdr:from>
    <xdr:to>
      <xdr:col>24</xdr:col>
      <xdr:colOff>275400</xdr:colOff>
      <xdr:row>32</xdr:row>
      <xdr:rowOff>46800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114120</xdr:colOff>
      <xdr:row>9</xdr:row>
      <xdr:rowOff>133200</xdr:rowOff>
    </xdr:from>
    <xdr:to>
      <xdr:col>14</xdr:col>
      <xdr:colOff>617760</xdr:colOff>
      <xdr:row>32</xdr:row>
      <xdr:rowOff>8640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219240</xdr:colOff>
      <xdr:row>10</xdr:row>
      <xdr:rowOff>9360</xdr:rowOff>
    </xdr:from>
    <xdr:to>
      <xdr:col>24</xdr:col>
      <xdr:colOff>275400</xdr:colOff>
      <xdr:row>32</xdr:row>
      <xdr:rowOff>46800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114120</xdr:colOff>
      <xdr:row>9</xdr:row>
      <xdr:rowOff>133200</xdr:rowOff>
    </xdr:from>
    <xdr:to>
      <xdr:col>14</xdr:col>
      <xdr:colOff>617760</xdr:colOff>
      <xdr:row>32</xdr:row>
      <xdr:rowOff>8640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219240</xdr:colOff>
      <xdr:row>10</xdr:row>
      <xdr:rowOff>9360</xdr:rowOff>
    </xdr:from>
    <xdr:to>
      <xdr:col>24</xdr:col>
      <xdr:colOff>275400</xdr:colOff>
      <xdr:row>32</xdr:row>
      <xdr:rowOff>46800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165</xdr:colOff>
      <xdr:row>26</xdr:row>
      <xdr:rowOff>161760</xdr:rowOff>
    </xdr:from>
    <xdr:to>
      <xdr:col>17</xdr:col>
      <xdr:colOff>399225</xdr:colOff>
      <xdr:row>49</xdr:row>
      <xdr:rowOff>37275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2910D9-721D-4A90-96EB-1113BE0E8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165</xdr:colOff>
      <xdr:row>26</xdr:row>
      <xdr:rowOff>161760</xdr:rowOff>
    </xdr:from>
    <xdr:to>
      <xdr:col>17</xdr:col>
      <xdr:colOff>399225</xdr:colOff>
      <xdr:row>49</xdr:row>
      <xdr:rowOff>37275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C0FB4A-04EC-42CE-9529-D3193B06B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38265</xdr:colOff>
      <xdr:row>26</xdr:row>
      <xdr:rowOff>161760</xdr:rowOff>
    </xdr:from>
    <xdr:to>
      <xdr:col>17</xdr:col>
      <xdr:colOff>189675</xdr:colOff>
      <xdr:row>49</xdr:row>
      <xdr:rowOff>37275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165</xdr:colOff>
      <xdr:row>26</xdr:row>
      <xdr:rowOff>161760</xdr:rowOff>
    </xdr:from>
    <xdr:to>
      <xdr:col>20</xdr:col>
      <xdr:colOff>494475</xdr:colOff>
      <xdr:row>49</xdr:row>
      <xdr:rowOff>37275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907633-2EB0-4C56-B773-F75A9D7CD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1D41A"/>
  </sheetPr>
  <dimension ref="A1:AMJ7"/>
  <sheetViews>
    <sheetView zoomScaleNormal="100" workbookViewId="0">
      <selection activeCell="R2" sqref="R2"/>
    </sheetView>
  </sheetViews>
  <sheetFormatPr defaultColWidth="11.5703125" defaultRowHeight="12.75" x14ac:dyDescent="0.2"/>
  <cols>
    <col min="1" max="2" width="9.7109375" style="1" customWidth="1"/>
    <col min="3" max="3" width="11.140625" style="1" customWidth="1"/>
    <col min="4" max="5" width="9.7109375" style="1" customWidth="1"/>
    <col min="6" max="6" width="3.42578125" style="1" customWidth="1"/>
    <col min="7" max="7" width="3.28515625" style="1" customWidth="1"/>
    <col min="8" max="8" width="26.28515625" style="1" customWidth="1"/>
    <col min="9" max="9" width="3.28515625" style="1" customWidth="1"/>
    <col min="10" max="15" width="9.7109375" style="1" customWidth="1"/>
    <col min="16" max="16" width="3.28515625" style="1" customWidth="1"/>
    <col min="17" max="18" width="9.7109375" style="1" customWidth="1"/>
    <col min="19" max="19" width="3.28515625" style="1" customWidth="1"/>
    <col min="20" max="21" width="9.7109375" style="1" customWidth="1"/>
    <col min="22" max="1022" width="11.5703125" style="1"/>
    <col min="1023" max="1024" width="11.5703125" style="2"/>
  </cols>
  <sheetData>
    <row r="1" spans="1:21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J1" s="3">
        <v>1</v>
      </c>
      <c r="K1" s="3">
        <v>2</v>
      </c>
      <c r="L1" s="3">
        <v>3</v>
      </c>
      <c r="M1" s="3">
        <v>4</v>
      </c>
      <c r="N1" s="3">
        <v>5</v>
      </c>
      <c r="O1" s="3" t="s">
        <v>6</v>
      </c>
      <c r="Q1" s="3" t="s">
        <v>7</v>
      </c>
      <c r="R1" s="3" t="s">
        <v>8</v>
      </c>
      <c r="T1" s="3" t="s">
        <v>9</v>
      </c>
      <c r="U1" s="3" t="s">
        <v>10</v>
      </c>
    </row>
    <row r="2" spans="1:21" s="1" customFormat="1" x14ac:dyDescent="0.2">
      <c r="A2" s="4">
        <f t="shared" ref="A2:B7" si="0">T2</f>
        <v>1</v>
      </c>
      <c r="B2" s="4">
        <f t="shared" si="0"/>
        <v>0</v>
      </c>
      <c r="C2" s="5" t="s">
        <v>11</v>
      </c>
      <c r="D2" s="5" t="s">
        <v>12</v>
      </c>
      <c r="E2" s="6" t="s">
        <v>13</v>
      </c>
      <c r="F2" s="5"/>
      <c r="H2" s="1" t="s">
        <v>14</v>
      </c>
      <c r="J2" s="7">
        <v>4.1000000000000002E-2</v>
      </c>
      <c r="K2" s="7"/>
      <c r="L2" s="7"/>
      <c r="M2" s="7"/>
      <c r="N2" s="7"/>
      <c r="O2" s="7"/>
      <c r="Q2" s="8">
        <f t="shared" ref="Q2:Q7" si="1">AVERAGE(J2:O2)</f>
        <v>4.1000000000000002E-2</v>
      </c>
      <c r="R2" s="8">
        <v>0</v>
      </c>
      <c r="T2" s="4">
        <f>Q2/$Q$2</f>
        <v>1</v>
      </c>
      <c r="U2" s="4">
        <f>R2/$Q$2</f>
        <v>0</v>
      </c>
    </row>
    <row r="3" spans="1:21" x14ac:dyDescent="0.2">
      <c r="A3" s="4">
        <f t="shared" si="0"/>
        <v>1</v>
      </c>
      <c r="B3" s="4">
        <f t="shared" si="0"/>
        <v>0</v>
      </c>
      <c r="C3" s="5" t="s">
        <v>11</v>
      </c>
      <c r="D3" s="5" t="s">
        <v>15</v>
      </c>
      <c r="E3" s="6" t="s">
        <v>16</v>
      </c>
      <c r="F3" s="5"/>
      <c r="H3" s="5" t="s">
        <v>17</v>
      </c>
      <c r="J3" s="7">
        <v>4.2000000000000003E-2</v>
      </c>
      <c r="K3" s="7"/>
      <c r="L3" s="7"/>
      <c r="M3" s="7"/>
      <c r="N3" s="7"/>
      <c r="O3" s="7"/>
      <c r="Q3" s="8">
        <f t="shared" si="1"/>
        <v>4.2000000000000003E-2</v>
      </c>
      <c r="R3" s="8">
        <v>0</v>
      </c>
      <c r="T3" s="4">
        <f>Q3/$Q$3</f>
        <v>1</v>
      </c>
      <c r="U3" s="4">
        <f>R3/$Q$3</f>
        <v>0</v>
      </c>
    </row>
    <row r="4" spans="1:21" x14ac:dyDescent="0.2">
      <c r="A4" s="4">
        <f t="shared" si="0"/>
        <v>1</v>
      </c>
      <c r="B4" s="4">
        <f t="shared" si="0"/>
        <v>0</v>
      </c>
      <c r="C4" s="5" t="s">
        <v>11</v>
      </c>
      <c r="D4" s="5" t="s">
        <v>18</v>
      </c>
      <c r="E4" s="6" t="s">
        <v>19</v>
      </c>
      <c r="F4" s="5"/>
      <c r="H4" s="1" t="s">
        <v>20</v>
      </c>
      <c r="J4" s="7">
        <v>5.8999999999999997E-2</v>
      </c>
      <c r="K4" s="7"/>
      <c r="L4" s="7"/>
      <c r="M4" s="7"/>
      <c r="N4" s="7"/>
      <c r="O4" s="7"/>
      <c r="Q4" s="8">
        <f t="shared" si="1"/>
        <v>5.8999999999999997E-2</v>
      </c>
      <c r="R4" s="8">
        <v>0</v>
      </c>
      <c r="T4" s="4">
        <f>Q4/$Q$4</f>
        <v>1</v>
      </c>
      <c r="U4" s="4">
        <f>R4/$Q$4</f>
        <v>0</v>
      </c>
    </row>
    <row r="5" spans="1:21" x14ac:dyDescent="0.2">
      <c r="A5" s="4">
        <f t="shared" si="0"/>
        <v>1.6439024390243901</v>
      </c>
      <c r="B5" s="4">
        <f t="shared" si="0"/>
        <v>0.279478566061096</v>
      </c>
      <c r="C5" s="5" t="s">
        <v>21</v>
      </c>
      <c r="D5" s="5" t="s">
        <v>12</v>
      </c>
      <c r="E5" s="6" t="s">
        <v>13</v>
      </c>
      <c r="F5" s="5"/>
      <c r="H5" s="5" t="s">
        <v>22</v>
      </c>
      <c r="J5" s="7">
        <v>0.06</v>
      </c>
      <c r="K5" s="7">
        <v>6.0999999999999999E-2</v>
      </c>
      <c r="L5" s="7">
        <v>7.2999999999999995E-2</v>
      </c>
      <c r="M5" s="7">
        <v>8.5000000000000006E-2</v>
      </c>
      <c r="N5" s="7">
        <v>5.8000000000000003E-2</v>
      </c>
      <c r="O5" s="7"/>
      <c r="Q5" s="8">
        <f t="shared" si="1"/>
        <v>6.7400000000000002E-2</v>
      </c>
      <c r="R5" s="8">
        <f>_xlfn.STDEV.S(J5:O5)</f>
        <v>1.1458621208504936E-2</v>
      </c>
      <c r="T5" s="4">
        <f>Q5/$Q$2</f>
        <v>1.6439024390243901</v>
      </c>
      <c r="U5" s="4">
        <f>R5/$Q$2</f>
        <v>0.279478566061096</v>
      </c>
    </row>
    <row r="6" spans="1:21" s="1" customFormat="1" x14ac:dyDescent="0.2">
      <c r="A6" s="4">
        <f t="shared" si="0"/>
        <v>5.1333333333333337</v>
      </c>
      <c r="B6" s="4">
        <f t="shared" si="0"/>
        <v>0.78762394194367791</v>
      </c>
      <c r="C6" s="5" t="s">
        <v>21</v>
      </c>
      <c r="D6" s="5" t="s">
        <v>15</v>
      </c>
      <c r="E6" s="6" t="s">
        <v>16</v>
      </c>
      <c r="F6" s="5"/>
      <c r="J6" s="7">
        <v>0.21</v>
      </c>
      <c r="K6" s="7">
        <v>0.185</v>
      </c>
      <c r="L6" s="7">
        <v>0.20899999999999999</v>
      </c>
      <c r="M6" s="7">
        <v>0.27200000000000002</v>
      </c>
      <c r="N6" s="7">
        <v>0.20200000000000001</v>
      </c>
      <c r="O6" s="7"/>
      <c r="Q6" s="8">
        <f t="shared" si="1"/>
        <v>0.21560000000000001</v>
      </c>
      <c r="R6" s="8">
        <f>_xlfn.STDEV.S(J6:O6)</f>
        <v>3.3080205561634476E-2</v>
      </c>
      <c r="T6" s="4">
        <f>Q6/$Q$3</f>
        <v>5.1333333333333337</v>
      </c>
      <c r="U6" s="4">
        <f>R6/$Q$3</f>
        <v>0.78762394194367791</v>
      </c>
    </row>
    <row r="7" spans="1:21" s="1" customFormat="1" x14ac:dyDescent="0.2">
      <c r="A7" s="4">
        <f t="shared" si="0"/>
        <v>15.138983050847457</v>
      </c>
      <c r="B7" s="4">
        <f t="shared" si="0"/>
        <v>1.0377394609143797</v>
      </c>
      <c r="C7" s="5" t="s">
        <v>21</v>
      </c>
      <c r="D7" s="5" t="s">
        <v>18</v>
      </c>
      <c r="E7" s="6" t="s">
        <v>19</v>
      </c>
      <c r="F7" s="5"/>
      <c r="J7" s="7">
        <v>0.97299999999999998</v>
      </c>
      <c r="K7" s="7">
        <v>0.80800000000000005</v>
      </c>
      <c r="L7" s="7">
        <v>0.88200000000000001</v>
      </c>
      <c r="M7" s="7">
        <v>0.878</v>
      </c>
      <c r="N7" s="7">
        <v>0.92500000000000004</v>
      </c>
      <c r="O7" s="7"/>
      <c r="Q7" s="8">
        <f t="shared" si="1"/>
        <v>0.89319999999999999</v>
      </c>
      <c r="R7" s="8">
        <f>_xlfn.STDEV.S(J7:O7)</f>
        <v>6.1226628193948404E-2</v>
      </c>
      <c r="T7" s="4">
        <f>Q7/$Q$4</f>
        <v>15.138983050847457</v>
      </c>
      <c r="U7" s="4">
        <f>R7/$Q$4</f>
        <v>1.0377394609143797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63175-AB83-4D23-8AAE-2F44E862D25F}">
  <sheetPr>
    <tabColor rgb="FF81D41A"/>
  </sheetPr>
  <dimension ref="A1:ALV25"/>
  <sheetViews>
    <sheetView zoomScaleNormal="100" workbookViewId="0">
      <selection activeCell="H1" sqref="H1"/>
    </sheetView>
  </sheetViews>
  <sheetFormatPr defaultColWidth="11.5703125" defaultRowHeight="12.75" x14ac:dyDescent="0.2"/>
  <cols>
    <col min="1" max="2" width="9.7109375" style="1" customWidth="1"/>
    <col min="3" max="3" width="12.42578125" style="1" customWidth="1"/>
    <col min="4" max="5" width="9.7109375" style="1" customWidth="1"/>
    <col min="6" max="6" width="3.42578125" style="1" customWidth="1"/>
    <col min="7" max="7" width="3.28515625" style="1" customWidth="1"/>
    <col min="8" max="8" width="26.5703125" style="1" bestFit="1" customWidth="1"/>
    <col min="9" max="9" width="3.28515625" style="1" customWidth="1"/>
    <col min="10" max="12" width="11.5703125" style="11"/>
    <col min="13" max="15" width="9.7109375" style="11" customWidth="1"/>
    <col min="16" max="16" width="3.28515625" style="1" customWidth="1"/>
    <col min="17" max="17" width="12.5703125" style="1" customWidth="1"/>
    <col min="18" max="18" width="11.5703125" style="1"/>
    <col min="19" max="19" width="3.28515625" style="1" customWidth="1"/>
    <col min="20" max="21" width="9.7109375" style="1" customWidth="1"/>
    <col min="22" max="1008" width="11.5703125" style="1"/>
    <col min="1009" max="1010" width="11.5703125" style="2"/>
  </cols>
  <sheetData>
    <row r="1" spans="1:1010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12"/>
      <c r="J1" s="12">
        <v>1</v>
      </c>
      <c r="K1" s="12">
        <v>2</v>
      </c>
      <c r="L1" s="12">
        <v>3</v>
      </c>
      <c r="M1" s="12">
        <v>4</v>
      </c>
      <c r="N1" s="12">
        <v>5</v>
      </c>
      <c r="O1" s="12" t="s">
        <v>6</v>
      </c>
      <c r="Q1" s="3" t="s">
        <v>7</v>
      </c>
      <c r="R1" s="3" t="s">
        <v>8</v>
      </c>
      <c r="T1" s="3" t="s">
        <v>9</v>
      </c>
      <c r="U1" s="3" t="s">
        <v>10</v>
      </c>
      <c r="V1" s="3" t="s">
        <v>6</v>
      </c>
    </row>
    <row r="2" spans="1:1010" x14ac:dyDescent="0.2">
      <c r="A2" s="4">
        <f>T23</f>
        <v>1</v>
      </c>
      <c r="B2" s="4">
        <f>U23</f>
        <v>0.19214213564619745</v>
      </c>
      <c r="C2" s="5" t="s">
        <v>31</v>
      </c>
      <c r="D2" s="5" t="s">
        <v>30</v>
      </c>
      <c r="E2" s="6" t="s">
        <v>13</v>
      </c>
      <c r="F2" s="5"/>
      <c r="H2" s="1" t="s">
        <v>14</v>
      </c>
      <c r="J2" s="16">
        <v>0.36199999999999999</v>
      </c>
      <c r="K2" s="16">
        <v>0.26400000000000001</v>
      </c>
      <c r="L2" s="16">
        <v>0.36699999999999999</v>
      </c>
      <c r="M2" s="16"/>
      <c r="N2" s="16"/>
      <c r="O2" s="16"/>
      <c r="Q2" s="8">
        <f>AVERAGE(J2:O2)</f>
        <v>0.33100000000000002</v>
      </c>
      <c r="R2" s="8">
        <f>_xlfn.STDEV.S(J2:O2)</f>
        <v>5.8077534382926302E-2</v>
      </c>
      <c r="T2" s="4">
        <f t="shared" ref="T2:U4" si="0">Q2/$Q$2</f>
        <v>1</v>
      </c>
      <c r="U2" s="4">
        <f t="shared" si="0"/>
        <v>0.17546082895143897</v>
      </c>
      <c r="V2" s="1">
        <f>COUNTIF(J2:O2,"&gt;0")</f>
        <v>3</v>
      </c>
    </row>
    <row r="3" spans="1:1010" x14ac:dyDescent="0.2">
      <c r="A3" s="4">
        <f t="shared" ref="A3:B4" si="1">T24</f>
        <v>3.0887794140639913</v>
      </c>
      <c r="B3" s="4">
        <f t="shared" si="1"/>
        <v>0.51083413457937132</v>
      </c>
      <c r="C3" s="5" t="s">
        <v>39</v>
      </c>
      <c r="D3" s="5" t="s">
        <v>30</v>
      </c>
      <c r="E3" s="6" t="s">
        <v>13</v>
      </c>
      <c r="F3" s="5"/>
      <c r="H3" s="5" t="s">
        <v>36</v>
      </c>
      <c r="J3" s="16">
        <v>1.111</v>
      </c>
      <c r="K3" s="16">
        <v>0.64600000000000002</v>
      </c>
      <c r="L3" s="16">
        <v>1.157</v>
      </c>
      <c r="M3" s="16"/>
      <c r="N3" s="16"/>
      <c r="O3" s="16"/>
      <c r="Q3" s="8">
        <f>AVERAGE(J3:O3)</f>
        <v>0.97133333333333338</v>
      </c>
      <c r="R3" s="8">
        <f>_xlfn.STDEV.S(J3:O3)</f>
        <v>0.28268415826383531</v>
      </c>
      <c r="T3" s="4">
        <f t="shared" si="0"/>
        <v>2.9345417925478348</v>
      </c>
      <c r="U3" s="4">
        <f t="shared" si="0"/>
        <v>0.85403068961883777</v>
      </c>
      <c r="V3" s="1">
        <f t="shared" ref="V3:V20" si="2">COUNTIF(J3:O3,"&gt;0")</f>
        <v>3</v>
      </c>
    </row>
    <row r="4" spans="1:1010" x14ac:dyDescent="0.2">
      <c r="A4" s="4">
        <f t="shared" si="1"/>
        <v>2.4141036659307864</v>
      </c>
      <c r="B4" s="4">
        <f t="shared" si="1"/>
        <v>0.20616540134716541</v>
      </c>
      <c r="C4" s="5" t="s">
        <v>40</v>
      </c>
      <c r="D4" s="5" t="s">
        <v>30</v>
      </c>
      <c r="E4" s="6" t="s">
        <v>13</v>
      </c>
      <c r="F4" s="5"/>
      <c r="H4" s="1" t="s">
        <v>20</v>
      </c>
      <c r="J4" s="16">
        <v>0.68899999999999995</v>
      </c>
      <c r="K4" s="16">
        <v>0.66300000000000003</v>
      </c>
      <c r="L4" s="16">
        <v>0.78700000000000003</v>
      </c>
      <c r="M4" s="16"/>
      <c r="N4" s="16"/>
      <c r="O4" s="16"/>
      <c r="Q4" s="8">
        <f>AVERAGE(J4:O4)</f>
        <v>0.71299999999999997</v>
      </c>
      <c r="R4" s="8">
        <f>_xlfn.STDEV.S(J4:O4)</f>
        <v>6.5391130897087271E-2</v>
      </c>
      <c r="T4" s="4">
        <f t="shared" si="0"/>
        <v>2.1540785498489425</v>
      </c>
      <c r="U4" s="4">
        <f t="shared" si="0"/>
        <v>0.19755628669814884</v>
      </c>
      <c r="V4" s="1">
        <f t="shared" si="2"/>
        <v>3</v>
      </c>
    </row>
    <row r="5" spans="1:1010" s="1" customFormat="1" x14ac:dyDescent="0.2">
      <c r="H5" s="5" t="s">
        <v>22</v>
      </c>
      <c r="J5" s="17"/>
      <c r="K5" s="17"/>
      <c r="L5" s="17"/>
      <c r="M5" s="17"/>
      <c r="N5" s="17"/>
      <c r="O5" s="17"/>
      <c r="ALU5" s="2"/>
      <c r="ALV5" s="2"/>
    </row>
    <row r="6" spans="1:1010" s="15" customFormat="1" x14ac:dyDescent="0.2">
      <c r="A6" s="1"/>
      <c r="B6" s="1"/>
      <c r="C6" s="1"/>
      <c r="D6" s="1"/>
      <c r="E6" s="1"/>
      <c r="F6" s="1"/>
      <c r="G6" s="1"/>
      <c r="H6" s="1"/>
      <c r="I6" s="1"/>
      <c r="J6" s="16">
        <v>0.66500000000000004</v>
      </c>
      <c r="K6" s="16">
        <v>0.50600000000000001</v>
      </c>
      <c r="L6" s="16">
        <v>0.71599999999999997</v>
      </c>
      <c r="M6" s="16"/>
      <c r="N6" s="16"/>
      <c r="O6" s="16"/>
      <c r="P6" s="1"/>
      <c r="Q6" s="8">
        <f>AVERAGE(J6:O6)</f>
        <v>0.629</v>
      </c>
      <c r="R6" s="8">
        <f>_xlfn.STDEV.S(J6:O6)</f>
        <v>0.10953081758117227</v>
      </c>
      <c r="S6" s="1"/>
      <c r="T6" s="4">
        <f>Q6/$Q$6</f>
        <v>1</v>
      </c>
      <c r="U6" s="4">
        <f>R6/$Q$6</f>
        <v>0.17413484512110058</v>
      </c>
      <c r="V6" s="1">
        <f>COUNTIF(J6:O6,"&gt;0")</f>
        <v>3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2"/>
      <c r="ALV6" s="2"/>
    </row>
    <row r="7" spans="1:1010" s="15" customFormat="1" x14ac:dyDescent="0.2">
      <c r="A7" s="1"/>
      <c r="B7" s="1"/>
      <c r="C7" s="1"/>
      <c r="D7" s="1"/>
      <c r="E7" s="1"/>
      <c r="F7" s="1"/>
      <c r="G7" s="1"/>
      <c r="H7" s="18" t="s">
        <v>34</v>
      </c>
      <c r="I7" s="1"/>
      <c r="J7" s="16">
        <v>1.9430000000000001</v>
      </c>
      <c r="K7" s="16">
        <v>1.7889999999999999</v>
      </c>
      <c r="L7" s="16">
        <v>1.7729999999999999</v>
      </c>
      <c r="M7" s="16"/>
      <c r="N7" s="16"/>
      <c r="O7" s="16"/>
      <c r="P7" s="1"/>
      <c r="Q7" s="8">
        <f>AVERAGE(J7:O7)</f>
        <v>1.835</v>
      </c>
      <c r="R7" s="8">
        <f>_xlfn.STDEV.S(J7:O7)</f>
        <v>9.3872253621610766E-2</v>
      </c>
      <c r="S7" s="1"/>
      <c r="T7" s="4">
        <f t="shared" ref="T7:U8" si="3">Q7/$Q$6</f>
        <v>2.9173290937996819</v>
      </c>
      <c r="U7" s="4">
        <f t="shared" si="3"/>
        <v>0.14924046680701233</v>
      </c>
      <c r="V7" s="1">
        <f t="shared" ref="V7:V8" si="4">COUNTIF(J7:O7,"&gt;0")</f>
        <v>3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2"/>
      <c r="ALV7" s="2"/>
    </row>
    <row r="8" spans="1:1010" s="15" customFormat="1" x14ac:dyDescent="0.2">
      <c r="A8" s="1"/>
      <c r="B8" s="1"/>
      <c r="C8" s="1"/>
      <c r="D8" s="1"/>
      <c r="E8" s="1"/>
      <c r="F8" s="1"/>
      <c r="G8" s="1"/>
      <c r="H8" s="14">
        <v>5</v>
      </c>
      <c r="I8" s="1"/>
      <c r="J8" s="16">
        <v>1.4450000000000001</v>
      </c>
      <c r="K8" s="16">
        <v>1.3149999999999999</v>
      </c>
      <c r="L8" s="16">
        <v>1.5289999999999999</v>
      </c>
      <c r="M8" s="16"/>
      <c r="N8" s="16"/>
      <c r="O8" s="16"/>
      <c r="P8" s="1"/>
      <c r="Q8" s="8">
        <f>AVERAGE(J8:O8)</f>
        <v>1.4296666666666666</v>
      </c>
      <c r="R8" s="8">
        <f>_xlfn.STDEV.S(J8:O8)</f>
        <v>0.10782083904947749</v>
      </c>
      <c r="S8" s="1"/>
      <c r="T8" s="4">
        <f t="shared" si="3"/>
        <v>2.2729199788023315</v>
      </c>
      <c r="U8" s="4">
        <f t="shared" si="3"/>
        <v>0.17141627829805642</v>
      </c>
      <c r="V8" s="1">
        <f t="shared" si="4"/>
        <v>3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2"/>
      <c r="ALV8" s="2"/>
    </row>
    <row r="9" spans="1:1010" s="15" customFormat="1" x14ac:dyDescent="0.2">
      <c r="A9" s="1"/>
      <c r="B9" s="1"/>
      <c r="C9" s="1"/>
      <c r="D9" s="1"/>
      <c r="E9" s="1"/>
      <c r="F9" s="1"/>
      <c r="G9" s="1"/>
      <c r="H9" s="1"/>
      <c r="I9" s="1"/>
      <c r="J9" s="17"/>
      <c r="K9" s="17"/>
      <c r="L9" s="17"/>
      <c r="M9" s="17"/>
      <c r="N9" s="17"/>
      <c r="O9" s="17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2"/>
      <c r="ALV9" s="2"/>
    </row>
    <row r="10" spans="1:1010" s="15" customFormat="1" x14ac:dyDescent="0.2">
      <c r="A10" s="1"/>
      <c r="B10" s="1"/>
      <c r="C10" s="1"/>
      <c r="D10" s="1"/>
      <c r="E10" s="1"/>
      <c r="F10" s="1"/>
      <c r="G10" s="1"/>
      <c r="H10" s="1"/>
      <c r="I10" s="1"/>
      <c r="J10" s="16">
        <v>0.23799999999999999</v>
      </c>
      <c r="K10" s="16">
        <v>0.21299999999999999</v>
      </c>
      <c r="L10" s="16">
        <v>0.32500000000000001</v>
      </c>
      <c r="M10" s="16"/>
      <c r="N10" s="16"/>
      <c r="O10" s="16"/>
      <c r="P10" s="1"/>
      <c r="Q10" s="8">
        <f>AVERAGE(J10:O10)</f>
        <v>0.25866666666666666</v>
      </c>
      <c r="R10" s="8">
        <f>_xlfn.STDEV.S(J10:O10)</f>
        <v>5.8790588816011402E-2</v>
      </c>
      <c r="S10" s="1"/>
      <c r="T10" s="4">
        <f>Q10/$Q$10</f>
        <v>1</v>
      </c>
      <c r="U10" s="4">
        <f>R10/$Q$10</f>
        <v>0.2272832041856111</v>
      </c>
      <c r="V10" s="1">
        <f>COUNTIF(J10:O10,"&gt;0")</f>
        <v>3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2"/>
      <c r="ALV10" s="2"/>
    </row>
    <row r="11" spans="1:1010" s="15" customFormat="1" x14ac:dyDescent="0.2">
      <c r="A11" s="1"/>
      <c r="B11" s="1"/>
      <c r="C11" s="1"/>
      <c r="D11" s="1"/>
      <c r="E11" s="1"/>
      <c r="F11" s="1"/>
      <c r="G11" s="1"/>
      <c r="H11" s="1"/>
      <c r="I11" s="1"/>
      <c r="J11" s="16">
        <v>0.98599999999999999</v>
      </c>
      <c r="K11" s="16">
        <v>0.67400000000000004</v>
      </c>
      <c r="L11" s="16">
        <v>0.81100000000000005</v>
      </c>
      <c r="M11" s="16"/>
      <c r="N11" s="16"/>
      <c r="O11" s="16"/>
      <c r="P11" s="1"/>
      <c r="Q11" s="8">
        <f>AVERAGE(J11:O11)</f>
        <v>0.82366666666666666</v>
      </c>
      <c r="R11" s="8">
        <f>_xlfn.STDEV.S(J11:O11)</f>
        <v>0.15638520816667154</v>
      </c>
      <c r="S11" s="1"/>
      <c r="T11" s="4">
        <f t="shared" ref="T11:U12" si="5">Q11/$Q$10</f>
        <v>3.1842783505154642</v>
      </c>
      <c r="U11" s="4">
        <f t="shared" si="5"/>
        <v>0.60458199033507043</v>
      </c>
      <c r="V11" s="1">
        <f t="shared" ref="V11:V12" si="6">COUNTIF(J11:O11,"&gt;0")</f>
        <v>3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2"/>
      <c r="ALV11" s="2"/>
    </row>
    <row r="12" spans="1:1010" s="15" customFormat="1" x14ac:dyDescent="0.2">
      <c r="A12" s="1"/>
      <c r="B12" s="1"/>
      <c r="C12" s="1"/>
      <c r="D12" s="1"/>
      <c r="E12" s="1"/>
      <c r="F12" s="1"/>
      <c r="G12" s="1"/>
      <c r="H12" s="1"/>
      <c r="I12" s="1"/>
      <c r="J12" s="16">
        <v>0.73199999999999998</v>
      </c>
      <c r="K12" s="16">
        <v>0.67</v>
      </c>
      <c r="L12" s="16">
        <v>0.82799999999999996</v>
      </c>
      <c r="M12" s="16"/>
      <c r="N12" s="16"/>
      <c r="O12" s="16"/>
      <c r="P12" s="1"/>
      <c r="Q12" s="8">
        <f>AVERAGE(J12:O12)</f>
        <v>0.74333333333333329</v>
      </c>
      <c r="R12" s="8">
        <f>_xlfn.STDEV.S(J12:O12)</f>
        <v>7.9607369843082532E-2</v>
      </c>
      <c r="S12" s="1"/>
      <c r="T12" s="4">
        <f t="shared" si="5"/>
        <v>2.8737113402061856</v>
      </c>
      <c r="U12" s="4">
        <f t="shared" si="5"/>
        <v>0.30776045042428812</v>
      </c>
      <c r="V12" s="1">
        <f t="shared" si="6"/>
        <v>3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2"/>
      <c r="ALV12" s="2"/>
    </row>
    <row r="13" spans="1:1010" s="15" customFormat="1" x14ac:dyDescent="0.2">
      <c r="A13" s="1"/>
      <c r="B13" s="1"/>
      <c r="C13" s="1"/>
      <c r="D13" s="1"/>
      <c r="E13" s="1"/>
      <c r="F13" s="1"/>
      <c r="G13" s="1"/>
      <c r="H13" s="1"/>
      <c r="I13" s="1"/>
      <c r="J13" s="17"/>
      <c r="K13" s="17"/>
      <c r="L13" s="17"/>
      <c r="M13" s="17"/>
      <c r="N13" s="17"/>
      <c r="O13" s="1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2"/>
      <c r="ALV13" s="2"/>
    </row>
    <row r="14" spans="1:1010" s="15" customFormat="1" x14ac:dyDescent="0.2">
      <c r="A14" s="1"/>
      <c r="B14" s="1"/>
      <c r="C14" s="1"/>
      <c r="D14" s="1"/>
      <c r="E14" s="1"/>
      <c r="F14" s="1"/>
      <c r="G14" s="1"/>
      <c r="H14" s="1"/>
      <c r="I14" s="1"/>
      <c r="J14" s="16">
        <v>0.92100000000000004</v>
      </c>
      <c r="K14" s="16">
        <v>0.55700000000000005</v>
      </c>
      <c r="L14" s="16">
        <v>0.71199999999999997</v>
      </c>
      <c r="M14" s="16"/>
      <c r="N14" s="16"/>
      <c r="O14" s="16"/>
      <c r="P14" s="1"/>
      <c r="Q14" s="8">
        <f>AVERAGE(J14:O14)</f>
        <v>0.73000000000000009</v>
      </c>
      <c r="R14" s="8">
        <f>_xlfn.STDEV.S(J14:O14)</f>
        <v>0.1826663625301593</v>
      </c>
      <c r="S14" s="1"/>
      <c r="T14" s="4">
        <f>Q14/$Q$14</f>
        <v>1</v>
      </c>
      <c r="U14" s="4">
        <f>R14/$Q$14</f>
        <v>0.25022789387693051</v>
      </c>
      <c r="V14" s="1">
        <f>COUNTIF(J14:O14,"&gt;0")</f>
        <v>3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2"/>
      <c r="ALV14" s="2"/>
    </row>
    <row r="15" spans="1:1010" s="15" customFormat="1" x14ac:dyDescent="0.2">
      <c r="A15" s="1"/>
      <c r="B15" s="1"/>
      <c r="C15" s="1"/>
      <c r="D15" s="1"/>
      <c r="E15" s="1"/>
      <c r="F15" s="1"/>
      <c r="G15" s="1"/>
      <c r="H15" s="1"/>
      <c r="I15" s="1"/>
      <c r="J15" s="16">
        <v>2.14</v>
      </c>
      <c r="K15" s="16">
        <v>2.6909999999999998</v>
      </c>
      <c r="L15" s="16">
        <v>2.23</v>
      </c>
      <c r="M15" s="16"/>
      <c r="N15" s="16"/>
      <c r="O15" s="16"/>
      <c r="P15" s="1"/>
      <c r="Q15" s="8">
        <f>AVERAGE(J15:O15)</f>
        <v>2.3536666666666668</v>
      </c>
      <c r="R15" s="8">
        <f>_xlfn.STDEV.S(J15:O15)</f>
        <v>0.29558473122496098</v>
      </c>
      <c r="S15" s="1"/>
      <c r="T15" s="4">
        <f t="shared" ref="T15:U16" si="7">Q15/$Q$14</f>
        <v>3.2242009132420089</v>
      </c>
      <c r="U15" s="4">
        <f t="shared" si="7"/>
        <v>0.40491059071912461</v>
      </c>
      <c r="V15" s="1">
        <f t="shared" ref="V15:V16" si="8">COUNTIF(J15:O15,"&gt;0")</f>
        <v>3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2"/>
      <c r="ALV15" s="2"/>
    </row>
    <row r="16" spans="1:1010" s="15" customFormat="1" x14ac:dyDescent="0.2">
      <c r="A16" s="1"/>
      <c r="B16" s="1"/>
      <c r="C16" s="1"/>
      <c r="D16" s="1"/>
      <c r="E16" s="1"/>
      <c r="F16" s="1"/>
      <c r="G16" s="1"/>
      <c r="H16" s="1"/>
      <c r="I16" s="1"/>
      <c r="J16" s="16">
        <v>1.665</v>
      </c>
      <c r="K16" s="16">
        <v>1.5109999999999999</v>
      </c>
      <c r="L16" s="16">
        <v>1.569</v>
      </c>
      <c r="M16" s="16"/>
      <c r="N16" s="16"/>
      <c r="O16" s="16"/>
      <c r="P16" s="1"/>
      <c r="Q16" s="8">
        <f>AVERAGE(J16:O16)</f>
        <v>1.5816666666666668</v>
      </c>
      <c r="R16" s="8">
        <f>_xlfn.STDEV.S(J16:O16)</f>
        <v>7.7777460316812499E-2</v>
      </c>
      <c r="S16" s="1"/>
      <c r="T16" s="4">
        <f t="shared" si="7"/>
        <v>2.1666666666666665</v>
      </c>
      <c r="U16" s="4">
        <f t="shared" si="7"/>
        <v>0.10654446618741437</v>
      </c>
      <c r="V16" s="1">
        <f t="shared" si="8"/>
        <v>3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2"/>
      <c r="ALV16" s="2"/>
    </row>
    <row r="17" spans="1:1010" s="15" customFormat="1" x14ac:dyDescent="0.2">
      <c r="A17" s="1"/>
      <c r="B17" s="1"/>
      <c r="C17" s="1"/>
      <c r="D17" s="1"/>
      <c r="E17" s="1"/>
      <c r="F17" s="1"/>
      <c r="G17" s="1"/>
      <c r="H17" s="1"/>
      <c r="I17" s="1"/>
      <c r="J17" s="17"/>
      <c r="K17" s="17"/>
      <c r="L17" s="17"/>
      <c r="M17" s="17"/>
      <c r="N17" s="17"/>
      <c r="O17" s="1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2"/>
      <c r="ALV17" s="2"/>
    </row>
    <row r="18" spans="1:1010" s="1" customFormat="1" x14ac:dyDescent="0.2">
      <c r="J18" s="16">
        <v>0.85299999999999998</v>
      </c>
      <c r="K18" s="16">
        <v>0.71699999999999997</v>
      </c>
      <c r="L18" s="16">
        <v>0.84899999999999998</v>
      </c>
      <c r="M18" s="16"/>
      <c r="N18" s="16"/>
      <c r="O18" s="16"/>
      <c r="Q18" s="8">
        <f>AVERAGE(J18:O18)</f>
        <v>0.80633333333333324</v>
      </c>
      <c r="R18" s="8">
        <f>_xlfn.STDEV.S(J18:O18)</f>
        <v>7.739078325830108E-2</v>
      </c>
      <c r="T18" s="4">
        <f>Q18/$Q$18</f>
        <v>1</v>
      </c>
      <c r="U18" s="4">
        <f>R18/$Q$18</f>
        <v>9.5978648108682618E-2</v>
      </c>
      <c r="V18" s="1">
        <f t="shared" si="2"/>
        <v>3</v>
      </c>
      <c r="ALU18" s="2"/>
      <c r="ALV18" s="2"/>
    </row>
    <row r="19" spans="1:1010" s="1" customFormat="1" x14ac:dyDescent="0.2">
      <c r="J19" s="16">
        <v>2.6589999999999998</v>
      </c>
      <c r="K19" s="16">
        <v>2.4260000000000002</v>
      </c>
      <c r="L19" s="16">
        <v>2.6160000000000001</v>
      </c>
      <c r="M19" s="16"/>
      <c r="N19" s="16"/>
      <c r="O19" s="16"/>
      <c r="Q19" s="8">
        <f>AVERAGE(J19:O19)</f>
        <v>2.5670000000000002</v>
      </c>
      <c r="R19" s="8">
        <f>_xlfn.STDEV.S(J19:O19)</f>
        <v>0.12398790263570057</v>
      </c>
      <c r="T19" s="4">
        <f t="shared" ref="T19:U20" si="9">Q19/$Q$18</f>
        <v>3.1835469202149653</v>
      </c>
      <c r="U19" s="4">
        <f t="shared" si="9"/>
        <v>0.15376755184253896</v>
      </c>
      <c r="V19" s="1">
        <f t="shared" si="2"/>
        <v>3</v>
      </c>
      <c r="ALU19" s="2"/>
      <c r="ALV19" s="2"/>
    </row>
    <row r="20" spans="1:1010" s="1" customFormat="1" x14ac:dyDescent="0.2">
      <c r="J20" s="16">
        <v>2.2149999999999999</v>
      </c>
      <c r="K20" s="16">
        <v>1.92</v>
      </c>
      <c r="L20" s="16">
        <v>2.1619999999999999</v>
      </c>
      <c r="M20" s="16"/>
      <c r="N20" s="16"/>
      <c r="O20" s="16"/>
      <c r="Q20" s="8">
        <f>AVERAGE(J20:O20)</f>
        <v>2.0989999999999998</v>
      </c>
      <c r="R20" s="8">
        <f>_xlfn.STDEV.S(J20:O20)</f>
        <v>0.15726728839781015</v>
      </c>
      <c r="T20" s="4">
        <f t="shared" si="9"/>
        <v>2.6031417941298058</v>
      </c>
      <c r="U20" s="4">
        <f t="shared" si="9"/>
        <v>0.19504004348632928</v>
      </c>
      <c r="V20" s="1">
        <f t="shared" si="2"/>
        <v>3</v>
      </c>
      <c r="ALU20" s="2"/>
      <c r="ALV20" s="2"/>
    </row>
    <row r="23" spans="1:1010" s="1" customFormat="1" x14ac:dyDescent="0.2">
      <c r="J23" s="11"/>
      <c r="K23" s="11"/>
      <c r="L23" s="11"/>
      <c r="M23" s="11"/>
      <c r="N23" s="11"/>
      <c r="O23" s="11"/>
      <c r="T23" s="4">
        <f>AVERAGE(T2,T6,T10,T14,T18)</f>
        <v>1</v>
      </c>
      <c r="U23" s="4">
        <f>SQRT(((V2-1)*U2^2+(V6-1)*U6^2+(V10-1)*U10^2+(V14-1)*U14^2+(V18-1)*U18^2)/(V2+V6+V10+V14+V18-$H$8))</f>
        <v>0.19214213564619745</v>
      </c>
      <c r="ALU23" s="2"/>
      <c r="ALV23" s="2"/>
    </row>
    <row r="24" spans="1:1010" s="1" customFormat="1" x14ac:dyDescent="0.2">
      <c r="J24" s="11"/>
      <c r="K24" s="11"/>
      <c r="L24" s="11"/>
      <c r="M24" s="11"/>
      <c r="N24" s="11"/>
      <c r="O24" s="11"/>
      <c r="T24" s="4">
        <f t="shared" ref="T24:T25" si="10">AVERAGE(T3,T7,T11,T15,T19)</f>
        <v>3.0887794140639913</v>
      </c>
      <c r="U24" s="4">
        <f t="shared" ref="U24:U25" si="11">SQRT(((V3-1)*U3^2+(V7-1)*U7^2+(V11-1)*U11^2+(V15-1)*U15^2+(V19-1)*U19^2)/(V3+V7+V11+V15+V19-$H$8))</f>
        <v>0.51083413457937132</v>
      </c>
      <c r="ALU24" s="2"/>
      <c r="ALV24" s="2"/>
    </row>
    <row r="25" spans="1:1010" s="1" customFormat="1" x14ac:dyDescent="0.2">
      <c r="J25" s="11"/>
      <c r="K25" s="11"/>
      <c r="L25" s="11"/>
      <c r="M25" s="11"/>
      <c r="N25" s="11"/>
      <c r="O25" s="11"/>
      <c r="T25" s="4">
        <f t="shared" si="10"/>
        <v>2.4141036659307864</v>
      </c>
      <c r="U25" s="4">
        <f t="shared" si="11"/>
        <v>0.20616540134716541</v>
      </c>
      <c r="ALU25" s="2"/>
      <c r="ALV25" s="2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E8E92-383A-4ED2-9362-D6F0327818D5}">
  <sheetPr>
    <tabColor rgb="FF81D41A"/>
  </sheetPr>
  <dimension ref="A1:ALV25"/>
  <sheetViews>
    <sheetView zoomScaleNormal="100" workbookViewId="0">
      <selection activeCell="T31" sqref="T31"/>
    </sheetView>
  </sheetViews>
  <sheetFormatPr defaultColWidth="11.5703125" defaultRowHeight="12.75" x14ac:dyDescent="0.2"/>
  <cols>
    <col min="1" max="2" width="9.7109375" style="1" customWidth="1"/>
    <col min="3" max="3" width="12.42578125" style="1" customWidth="1"/>
    <col min="4" max="5" width="9.7109375" style="1" customWidth="1"/>
    <col min="6" max="6" width="3.42578125" style="1" customWidth="1"/>
    <col min="7" max="7" width="3.28515625" style="1" customWidth="1"/>
    <col min="8" max="8" width="26.5703125" style="1" bestFit="1" customWidth="1"/>
    <col min="9" max="9" width="3.28515625" style="1" customWidth="1"/>
    <col min="10" max="12" width="11.5703125" style="11"/>
    <col min="13" max="15" width="9.7109375" style="11" customWidth="1"/>
    <col min="16" max="16" width="3.28515625" style="1" customWidth="1"/>
    <col min="17" max="17" width="12.5703125" style="1" customWidth="1"/>
    <col min="18" max="18" width="11.5703125" style="1"/>
    <col min="19" max="19" width="3.28515625" style="1" customWidth="1"/>
    <col min="20" max="21" width="9.7109375" style="1" customWidth="1"/>
    <col min="22" max="1008" width="11.5703125" style="1"/>
    <col min="1009" max="1010" width="11.5703125" style="2"/>
  </cols>
  <sheetData>
    <row r="1" spans="1:1010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12"/>
      <c r="J1" s="12">
        <v>1</v>
      </c>
      <c r="K1" s="12">
        <v>2</v>
      </c>
      <c r="L1" s="12">
        <v>3</v>
      </c>
      <c r="M1" s="12">
        <v>4</v>
      </c>
      <c r="N1" s="12">
        <v>5</v>
      </c>
      <c r="O1" s="12" t="s">
        <v>6</v>
      </c>
      <c r="Q1" s="3" t="s">
        <v>7</v>
      </c>
      <c r="R1" s="3" t="s">
        <v>8</v>
      </c>
      <c r="T1" s="3" t="s">
        <v>9</v>
      </c>
      <c r="U1" s="3" t="s">
        <v>10</v>
      </c>
      <c r="V1" s="3" t="s">
        <v>6</v>
      </c>
    </row>
    <row r="2" spans="1:1010" x14ac:dyDescent="0.2">
      <c r="A2" s="4">
        <f>T23</f>
        <v>1</v>
      </c>
      <c r="B2" s="4">
        <f>U23</f>
        <v>0.2647215706892776</v>
      </c>
      <c r="C2" s="5" t="s">
        <v>31</v>
      </c>
      <c r="D2" s="5" t="s">
        <v>30</v>
      </c>
      <c r="E2" s="6" t="s">
        <v>13</v>
      </c>
      <c r="F2" s="5"/>
      <c r="H2" s="1" t="s">
        <v>14</v>
      </c>
      <c r="J2" s="16">
        <v>1.534</v>
      </c>
      <c r="K2" s="16">
        <v>1.468</v>
      </c>
      <c r="L2" s="16">
        <v>1.3069999999999999</v>
      </c>
      <c r="M2" s="16">
        <v>1.554</v>
      </c>
      <c r="N2" s="16"/>
      <c r="O2" s="16"/>
      <c r="Q2" s="8">
        <f>AVERAGE(J2:O2)</f>
        <v>1.4657499999999999</v>
      </c>
      <c r="R2" s="8">
        <f>_xlfn.STDEV.S(J2:O2)</f>
        <v>0.11203087372089301</v>
      </c>
      <c r="T2" s="4">
        <f t="shared" ref="T2:U2" si="0">Q2/$Q$2</f>
        <v>1</v>
      </c>
      <c r="U2" s="4">
        <f t="shared" si="0"/>
        <v>7.6432456913452518E-2</v>
      </c>
      <c r="V2" s="1">
        <f>COUNTIF(J2:O2,"&gt;0")</f>
        <v>4</v>
      </c>
    </row>
    <row r="3" spans="1:1010" x14ac:dyDescent="0.2">
      <c r="A3" s="4">
        <f t="shared" ref="A3:B4" si="1">T24</f>
        <v>0.81222083805016765</v>
      </c>
      <c r="B3" s="4">
        <f t="shared" si="1"/>
        <v>0.21862982226777061</v>
      </c>
      <c r="C3" s="5" t="s">
        <v>39</v>
      </c>
      <c r="D3" s="5" t="s">
        <v>30</v>
      </c>
      <c r="E3" s="6" t="s">
        <v>13</v>
      </c>
      <c r="F3" s="5"/>
      <c r="H3" s="5" t="s">
        <v>35</v>
      </c>
      <c r="J3" s="16">
        <v>1.1200000000000001</v>
      </c>
      <c r="K3" s="16">
        <v>1.0229999999999999</v>
      </c>
      <c r="L3" s="16">
        <v>0.90200000000000002</v>
      </c>
      <c r="M3" s="16">
        <v>1.1379999999999999</v>
      </c>
      <c r="N3" s="16"/>
      <c r="O3" s="16"/>
      <c r="Q3" s="8">
        <f>AVERAGE(J3:O3)</f>
        <v>1.04575</v>
      </c>
      <c r="R3" s="8">
        <f>_xlfn.STDEV.S(J3:O3)</f>
        <v>0.10832782037254633</v>
      </c>
      <c r="T3" s="4">
        <f t="shared" ref="T3:T4" si="2">Q3/$Q$2</f>
        <v>0.7134572744328842</v>
      </c>
      <c r="U3" s="4">
        <f t="shared" ref="U3:U4" si="3">R3/$Q$2</f>
        <v>7.3906068819748483E-2</v>
      </c>
      <c r="V3" s="1">
        <f t="shared" ref="V3:V20" si="4">COUNTIF(J3:O3,"&gt;0")</f>
        <v>4</v>
      </c>
    </row>
    <row r="4" spans="1:1010" x14ac:dyDescent="0.2">
      <c r="A4" s="4">
        <f t="shared" si="1"/>
        <v>0.44685913027772772</v>
      </c>
      <c r="B4" s="4">
        <f t="shared" si="1"/>
        <v>0.12524200369938557</v>
      </c>
      <c r="C4" s="5" t="s">
        <v>40</v>
      </c>
      <c r="D4" s="5" t="s">
        <v>30</v>
      </c>
      <c r="E4" s="6" t="s">
        <v>13</v>
      </c>
      <c r="F4" s="5"/>
      <c r="H4" s="1" t="s">
        <v>20</v>
      </c>
      <c r="J4" s="16">
        <v>0.50900000000000001</v>
      </c>
      <c r="K4" s="16">
        <v>0.46800000000000003</v>
      </c>
      <c r="L4" s="16">
        <v>0.14399999999999999</v>
      </c>
      <c r="M4" s="16">
        <v>0.38100000000000001</v>
      </c>
      <c r="N4" s="16"/>
      <c r="O4" s="16"/>
      <c r="Q4" s="8">
        <f>AVERAGE(J4:O4)</f>
        <v>0.3755</v>
      </c>
      <c r="R4" s="8">
        <f>_xlfn.STDEV.S(J4:O4)</f>
        <v>0.16330033680308192</v>
      </c>
      <c r="T4" s="4">
        <f t="shared" si="2"/>
        <v>0.25618284154869525</v>
      </c>
      <c r="U4" s="4">
        <f t="shared" si="3"/>
        <v>0.11141077046091212</v>
      </c>
      <c r="V4" s="1">
        <f t="shared" si="4"/>
        <v>4</v>
      </c>
    </row>
    <row r="5" spans="1:1010" s="1" customFormat="1" x14ac:dyDescent="0.2">
      <c r="H5" s="5" t="s">
        <v>22</v>
      </c>
      <c r="J5" s="17"/>
      <c r="K5" s="17"/>
      <c r="L5" s="17"/>
      <c r="M5" s="17"/>
      <c r="N5" s="17"/>
      <c r="O5" s="17"/>
      <c r="ALU5" s="2"/>
      <c r="ALV5" s="2"/>
    </row>
    <row r="6" spans="1:1010" s="15" customFormat="1" x14ac:dyDescent="0.2">
      <c r="A6" s="1"/>
      <c r="B6" s="1"/>
      <c r="C6" s="1"/>
      <c r="D6" s="1"/>
      <c r="E6" s="1"/>
      <c r="F6" s="1"/>
      <c r="G6" s="1"/>
      <c r="H6" s="1"/>
      <c r="I6" s="1"/>
      <c r="J6" s="16">
        <v>1.4430000000000001</v>
      </c>
      <c r="K6" s="16">
        <v>1.1020000000000001</v>
      </c>
      <c r="L6" s="16">
        <v>0.77300000000000002</v>
      </c>
      <c r="M6" s="16">
        <v>0.72799999999999998</v>
      </c>
      <c r="N6" s="16">
        <v>1.2649999999999999</v>
      </c>
      <c r="O6" s="16"/>
      <c r="P6" s="1"/>
      <c r="Q6" s="8">
        <f>AVERAGE(J6:O6)</f>
        <v>1.0622</v>
      </c>
      <c r="R6" s="8">
        <f>_xlfn.STDEV.S(J6:O6)</f>
        <v>0.30945387378412303</v>
      </c>
      <c r="S6" s="1"/>
      <c r="T6" s="4">
        <f>Q6/$Q$6</f>
        <v>1</v>
      </c>
      <c r="U6" s="4">
        <f>R6/$Q$6</f>
        <v>0.29133296345709192</v>
      </c>
      <c r="V6" s="1">
        <f>COUNTIF(J6:O6,"&gt;0")</f>
        <v>5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2"/>
      <c r="ALV6" s="2"/>
    </row>
    <row r="7" spans="1:1010" s="15" customFormat="1" x14ac:dyDescent="0.2">
      <c r="A7" s="1"/>
      <c r="B7" s="1"/>
      <c r="C7" s="1"/>
      <c r="D7" s="1"/>
      <c r="E7" s="1"/>
      <c r="F7" s="1"/>
      <c r="G7" s="1"/>
      <c r="H7" s="18" t="s">
        <v>34</v>
      </c>
      <c r="I7" s="1"/>
      <c r="J7" s="16">
        <v>1.2290000000000001</v>
      </c>
      <c r="K7" s="16">
        <v>0.749</v>
      </c>
      <c r="L7" s="16">
        <v>0.74</v>
      </c>
      <c r="M7" s="16">
        <v>0.61699999999999999</v>
      </c>
      <c r="N7" s="16">
        <v>0.86</v>
      </c>
      <c r="O7" s="16"/>
      <c r="P7" s="1"/>
      <c r="Q7" s="8">
        <f>AVERAGE(J7:O7)</f>
        <v>0.83900000000000008</v>
      </c>
      <c r="R7" s="8">
        <f>_xlfn.STDEV.S(J7:O7)</f>
        <v>0.23437469999980756</v>
      </c>
      <c r="S7" s="1"/>
      <c r="T7" s="4">
        <f t="shared" ref="T7:T8" si="5">Q7/$Q$6</f>
        <v>0.78987008096403699</v>
      </c>
      <c r="U7" s="4">
        <f t="shared" ref="U7:U8" si="6">R7/$Q$6</f>
        <v>0.22065025418923701</v>
      </c>
      <c r="V7" s="1">
        <f t="shared" ref="V7:V8" si="7">COUNTIF(J7:O7,"&gt;0")</f>
        <v>5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2"/>
      <c r="ALV7" s="2"/>
    </row>
    <row r="8" spans="1:1010" s="15" customFormat="1" x14ac:dyDescent="0.2">
      <c r="A8" s="1"/>
      <c r="B8" s="1"/>
      <c r="C8" s="1"/>
      <c r="D8" s="1"/>
      <c r="E8" s="1"/>
      <c r="F8" s="1"/>
      <c r="G8" s="1"/>
      <c r="H8" s="14">
        <v>5</v>
      </c>
      <c r="I8" s="1"/>
      <c r="J8" s="16">
        <v>0.31900000000000001</v>
      </c>
      <c r="K8" s="16">
        <v>0.36699999999999999</v>
      </c>
      <c r="L8" s="16">
        <v>0.436</v>
      </c>
      <c r="M8" s="16">
        <v>0.32400000000000001</v>
      </c>
      <c r="N8" s="16">
        <v>0.439</v>
      </c>
      <c r="O8" s="16"/>
      <c r="P8" s="1"/>
      <c r="Q8" s="8">
        <f>AVERAGE(J8:O8)</f>
        <v>0.377</v>
      </c>
      <c r="R8" s="8">
        <f>_xlfn.STDEV.S(J8:O8)</f>
        <v>5.8305231326185473E-2</v>
      </c>
      <c r="S8" s="1"/>
      <c r="T8" s="4">
        <f t="shared" si="5"/>
        <v>0.35492374317454339</v>
      </c>
      <c r="U8" s="4">
        <f t="shared" si="6"/>
        <v>5.4891010474661522E-2</v>
      </c>
      <c r="V8" s="1">
        <f t="shared" si="7"/>
        <v>5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2"/>
      <c r="ALV8" s="2"/>
    </row>
    <row r="9" spans="1:1010" s="15" customFormat="1" x14ac:dyDescent="0.2">
      <c r="A9" s="1"/>
      <c r="B9" s="1"/>
      <c r="C9" s="1"/>
      <c r="D9" s="1"/>
      <c r="E9" s="1"/>
      <c r="F9" s="1"/>
      <c r="G9" s="1"/>
      <c r="H9" s="1"/>
      <c r="I9" s="1"/>
      <c r="J9" s="17"/>
      <c r="K9" s="17"/>
      <c r="L9" s="17"/>
      <c r="M9" s="17"/>
      <c r="N9" s="17"/>
      <c r="O9" s="17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2"/>
      <c r="ALV9" s="2"/>
    </row>
    <row r="10" spans="1:1010" s="15" customFormat="1" x14ac:dyDescent="0.2">
      <c r="A10" s="1"/>
      <c r="B10" s="1"/>
      <c r="C10" s="1"/>
      <c r="D10" s="1"/>
      <c r="E10" s="1"/>
      <c r="F10" s="1"/>
      <c r="G10" s="1"/>
      <c r="H10" s="1"/>
      <c r="I10" s="1"/>
      <c r="J10" s="16">
        <v>1.0469999999999999</v>
      </c>
      <c r="K10" s="16">
        <v>0.64500000000000002</v>
      </c>
      <c r="L10" s="16">
        <v>0.60099999999999998</v>
      </c>
      <c r="M10" s="16">
        <v>0.41899999999999998</v>
      </c>
      <c r="N10" s="16"/>
      <c r="O10" s="16"/>
      <c r="P10" s="1"/>
      <c r="Q10" s="8">
        <f>AVERAGE(J10:O10)</f>
        <v>0.67800000000000005</v>
      </c>
      <c r="R10" s="8">
        <f>_xlfn.STDEV.S(J10:O10)</f>
        <v>0.26473886504755317</v>
      </c>
      <c r="S10" s="1"/>
      <c r="T10" s="4">
        <f>Q10/$Q$10</f>
        <v>1</v>
      </c>
      <c r="U10" s="4">
        <f>R10/$Q$10</f>
        <v>0.3904703024300194</v>
      </c>
      <c r="V10" s="1">
        <f>COUNTIF(J10:O10,"&gt;0")</f>
        <v>4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2"/>
      <c r="ALV10" s="2"/>
    </row>
    <row r="11" spans="1:1010" s="15" customFormat="1" x14ac:dyDescent="0.2">
      <c r="A11" s="1"/>
      <c r="B11" s="1"/>
      <c r="C11" s="1"/>
      <c r="D11" s="1"/>
      <c r="E11" s="1"/>
      <c r="F11" s="1"/>
      <c r="G11" s="1"/>
      <c r="H11" s="1"/>
      <c r="I11" s="1"/>
      <c r="J11" s="16">
        <v>0.875</v>
      </c>
      <c r="K11" s="16">
        <v>0.44400000000000001</v>
      </c>
      <c r="L11" s="16">
        <v>0.34</v>
      </c>
      <c r="M11" s="16">
        <v>0.26100000000000001</v>
      </c>
      <c r="N11" s="16"/>
      <c r="O11" s="16"/>
      <c r="P11" s="1"/>
      <c r="Q11" s="8">
        <f>AVERAGE(J11:O11)</f>
        <v>0.48</v>
      </c>
      <c r="R11" s="8">
        <f>_xlfn.STDEV.S(J11:O11)</f>
        <v>0.27378945682159983</v>
      </c>
      <c r="S11" s="1"/>
      <c r="T11" s="4">
        <f t="shared" ref="T11:T12" si="8">Q11/$Q$10</f>
        <v>0.70796460176991138</v>
      </c>
      <c r="U11" s="4">
        <f t="shared" ref="U11:U12" si="9">R11/$Q$10</f>
        <v>0.40381925784896727</v>
      </c>
      <c r="V11" s="1">
        <f t="shared" ref="V11:V12" si="10">COUNTIF(J11:O11,"&gt;0")</f>
        <v>4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2"/>
      <c r="ALV11" s="2"/>
    </row>
    <row r="12" spans="1:1010" s="15" customFormat="1" x14ac:dyDescent="0.2">
      <c r="A12" s="1"/>
      <c r="B12" s="1"/>
      <c r="C12" s="1"/>
      <c r="D12" s="1"/>
      <c r="E12" s="1"/>
      <c r="F12" s="1"/>
      <c r="G12" s="1"/>
      <c r="H12" s="1"/>
      <c r="I12" s="1"/>
      <c r="J12" s="16">
        <v>0.35199999999999998</v>
      </c>
      <c r="K12" s="16">
        <v>0.501</v>
      </c>
      <c r="L12" s="16">
        <v>0.53</v>
      </c>
      <c r="M12" s="16">
        <v>0.36799999999999999</v>
      </c>
      <c r="N12" s="16"/>
      <c r="O12" s="16"/>
      <c r="P12" s="1"/>
      <c r="Q12" s="8">
        <f>AVERAGE(J12:O12)</f>
        <v>0.43774999999999997</v>
      </c>
      <c r="R12" s="8">
        <f>_xlfn.STDEV.S(J12:O12)</f>
        <v>9.0790509783053266E-2</v>
      </c>
      <c r="S12" s="1"/>
      <c r="T12" s="4">
        <f t="shared" si="8"/>
        <v>0.64564896755162238</v>
      </c>
      <c r="U12" s="4">
        <f t="shared" si="9"/>
        <v>0.13390930646468033</v>
      </c>
      <c r="V12" s="1">
        <f t="shared" si="10"/>
        <v>4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2"/>
      <c r="ALV12" s="2"/>
    </row>
    <row r="13" spans="1:1010" s="15" customFormat="1" x14ac:dyDescent="0.2">
      <c r="A13" s="1"/>
      <c r="B13" s="1"/>
      <c r="C13" s="1"/>
      <c r="D13" s="1"/>
      <c r="E13" s="1"/>
      <c r="F13" s="1"/>
      <c r="G13" s="1"/>
      <c r="H13" s="1"/>
      <c r="I13" s="1"/>
      <c r="J13" s="17"/>
      <c r="K13" s="17"/>
      <c r="L13" s="17"/>
      <c r="M13" s="17"/>
      <c r="N13" s="17"/>
      <c r="O13" s="1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2"/>
      <c r="ALV13" s="2"/>
    </row>
    <row r="14" spans="1:1010" s="15" customFormat="1" x14ac:dyDescent="0.2">
      <c r="A14" s="1"/>
      <c r="B14" s="1"/>
      <c r="C14" s="1"/>
      <c r="D14" s="1"/>
      <c r="E14" s="1"/>
      <c r="F14" s="1"/>
      <c r="G14" s="1"/>
      <c r="H14" s="1"/>
      <c r="I14" s="1"/>
      <c r="J14" s="16">
        <v>0.56000000000000005</v>
      </c>
      <c r="K14" s="16">
        <v>1.1419999999999999</v>
      </c>
      <c r="L14" s="16">
        <v>1.3380000000000001</v>
      </c>
      <c r="M14" s="16">
        <v>0.99199999999999999</v>
      </c>
      <c r="N14" s="16"/>
      <c r="O14" s="16"/>
      <c r="P14" s="1"/>
      <c r="Q14" s="8">
        <f>AVERAGE(J14:O14)</f>
        <v>1.008</v>
      </c>
      <c r="R14" s="8">
        <f>_xlfn.STDEV.S(J14:O14)</f>
        <v>0.33056315584166335</v>
      </c>
      <c r="S14" s="1"/>
      <c r="T14" s="4">
        <f>Q14/$Q$14</f>
        <v>1</v>
      </c>
      <c r="U14" s="4">
        <f>R14/$Q$14</f>
        <v>0.32793963873180887</v>
      </c>
      <c r="V14" s="1">
        <f>COUNTIF(J14:O14,"&gt;0")</f>
        <v>4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2"/>
      <c r="ALV14" s="2"/>
    </row>
    <row r="15" spans="1:1010" s="15" customFormat="1" x14ac:dyDescent="0.2">
      <c r="A15" s="1"/>
      <c r="B15" s="1"/>
      <c r="C15" s="1"/>
      <c r="D15" s="1"/>
      <c r="E15" s="1"/>
      <c r="F15" s="1"/>
      <c r="G15" s="1"/>
      <c r="H15" s="1"/>
      <c r="I15" s="1"/>
      <c r="J15" s="16">
        <v>1.03</v>
      </c>
      <c r="K15" s="16">
        <v>1.1819999999999999</v>
      </c>
      <c r="L15" s="16">
        <v>1.0900000000000001</v>
      </c>
      <c r="M15" s="16">
        <v>1.004</v>
      </c>
      <c r="N15" s="16"/>
      <c r="O15" s="16"/>
      <c r="P15" s="1"/>
      <c r="Q15" s="8">
        <f>AVERAGE(J15:O15)</f>
        <v>1.0764999999999998</v>
      </c>
      <c r="R15" s="8">
        <f>_xlfn.STDEV.S(J15:O15)</f>
        <v>7.90168758346384E-2</v>
      </c>
      <c r="S15" s="1"/>
      <c r="T15" s="4">
        <f t="shared" ref="T15:T16" si="11">Q15/$Q$14</f>
        <v>1.0679563492063491</v>
      </c>
      <c r="U15" s="4">
        <f t="shared" ref="U15:U16" si="12">R15/$Q$14</f>
        <v>7.8389757772458726E-2</v>
      </c>
      <c r="V15" s="1">
        <f t="shared" ref="V15:V16" si="13">COUNTIF(J15:O15,"&gt;0")</f>
        <v>4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2"/>
      <c r="ALV15" s="2"/>
    </row>
    <row r="16" spans="1:1010" s="15" customFormat="1" x14ac:dyDescent="0.2">
      <c r="A16" s="1"/>
      <c r="B16" s="1"/>
      <c r="C16" s="1"/>
      <c r="D16" s="1"/>
      <c r="E16" s="1"/>
      <c r="F16" s="1"/>
      <c r="G16" s="1"/>
      <c r="H16" s="1"/>
      <c r="I16" s="1"/>
      <c r="J16" s="16">
        <v>0.35199999999999998</v>
      </c>
      <c r="K16" s="16">
        <v>0.443</v>
      </c>
      <c r="L16" s="16">
        <v>0.54300000000000004</v>
      </c>
      <c r="M16" s="16">
        <v>0.41499999999999998</v>
      </c>
      <c r="N16" s="16"/>
      <c r="O16" s="16"/>
      <c r="P16" s="1"/>
      <c r="Q16" s="8">
        <f>AVERAGE(J16:O16)</f>
        <v>0.43825000000000003</v>
      </c>
      <c r="R16" s="8">
        <f>_xlfn.STDEV.S(J16:O16)</f>
        <v>7.9529344689030626E-2</v>
      </c>
      <c r="S16" s="1"/>
      <c r="T16" s="4">
        <f t="shared" si="11"/>
        <v>0.43477182539682541</v>
      </c>
      <c r="U16" s="4">
        <f t="shared" si="12"/>
        <v>7.8898159413720859E-2</v>
      </c>
      <c r="V16" s="1">
        <f t="shared" si="13"/>
        <v>4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2"/>
      <c r="ALV16" s="2"/>
    </row>
    <row r="17" spans="1:1010" s="15" customFormat="1" x14ac:dyDescent="0.2">
      <c r="A17" s="1"/>
      <c r="B17" s="1"/>
      <c r="C17" s="1"/>
      <c r="D17" s="1"/>
      <c r="E17" s="1"/>
      <c r="F17" s="1"/>
      <c r="G17" s="1"/>
      <c r="H17" s="1"/>
      <c r="I17" s="1"/>
      <c r="J17" s="17"/>
      <c r="K17" s="17"/>
      <c r="L17" s="17"/>
      <c r="M17" s="17"/>
      <c r="N17" s="17"/>
      <c r="O17" s="1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2"/>
      <c r="ALV17" s="2"/>
    </row>
    <row r="18" spans="1:1010" s="1" customFormat="1" x14ac:dyDescent="0.2">
      <c r="J18" s="16">
        <v>2.1280000000000001</v>
      </c>
      <c r="K18" s="16">
        <v>1.6080000000000001</v>
      </c>
      <c r="L18" s="16">
        <v>1.9319999999999999</v>
      </c>
      <c r="M18" s="16">
        <v>1.827</v>
      </c>
      <c r="N18" s="16">
        <v>2.15</v>
      </c>
      <c r="O18" s="16"/>
      <c r="Q18" s="8">
        <f>AVERAGE(J18:O18)</f>
        <v>1.9289999999999998</v>
      </c>
      <c r="R18" s="8">
        <f>_xlfn.STDEV.S(J18:O18)</f>
        <v>0.22466419385385014</v>
      </c>
      <c r="T18" s="4">
        <f>Q18/$Q$18</f>
        <v>1</v>
      </c>
      <c r="U18" s="4">
        <f>R18/$Q$18</f>
        <v>0.11646666348048219</v>
      </c>
      <c r="V18" s="1">
        <f t="shared" si="4"/>
        <v>5</v>
      </c>
      <c r="ALU18" s="2"/>
      <c r="ALV18" s="2"/>
    </row>
    <row r="19" spans="1:1010" s="1" customFormat="1" x14ac:dyDescent="0.2">
      <c r="J19" s="16">
        <v>1.64</v>
      </c>
      <c r="K19" s="16">
        <v>0.998</v>
      </c>
      <c r="L19" s="16">
        <v>1.585</v>
      </c>
      <c r="M19" s="16">
        <v>1.7589999999999999</v>
      </c>
      <c r="N19" s="16">
        <v>1.5589999999999999</v>
      </c>
      <c r="O19" s="16"/>
      <c r="Q19" s="8">
        <f>AVERAGE(J19:O19)</f>
        <v>1.5082</v>
      </c>
      <c r="R19" s="8">
        <f>_xlfn.STDEV.S(J19:O19)</f>
        <v>0.29540429922396233</v>
      </c>
      <c r="T19" s="4">
        <f t="shared" ref="T19:T20" si="14">Q19/$Q$18</f>
        <v>0.78185588387765692</v>
      </c>
      <c r="U19" s="4">
        <f t="shared" ref="U19:U20" si="15">R19/$Q$18</f>
        <v>0.15313856880454244</v>
      </c>
      <c r="V19" s="1">
        <f t="shared" si="4"/>
        <v>5</v>
      </c>
      <c r="ALU19" s="2"/>
      <c r="ALV19" s="2"/>
    </row>
    <row r="20" spans="1:1010" s="1" customFormat="1" x14ac:dyDescent="0.2">
      <c r="J20" s="16">
        <v>0.56100000000000005</v>
      </c>
      <c r="K20" s="16">
        <v>0.86099999999999999</v>
      </c>
      <c r="L20" s="16">
        <v>1.1419999999999999</v>
      </c>
      <c r="M20" s="16">
        <v>1.1200000000000001</v>
      </c>
      <c r="N20" s="16">
        <v>1.5509999999999999</v>
      </c>
      <c r="O20" s="16"/>
      <c r="Q20" s="8">
        <f>AVERAGE(J20:O20)</f>
        <v>1.0470000000000002</v>
      </c>
      <c r="R20" s="8">
        <f>_xlfn.STDEV.S(J20:O20)</f>
        <v>0.36713825733638794</v>
      </c>
      <c r="T20" s="4">
        <f t="shared" si="14"/>
        <v>0.54276827371695191</v>
      </c>
      <c r="U20" s="4">
        <f t="shared" si="15"/>
        <v>0.19032569068760394</v>
      </c>
      <c r="V20" s="1">
        <f t="shared" si="4"/>
        <v>5</v>
      </c>
      <c r="ALU20" s="2"/>
      <c r="ALV20" s="2"/>
    </row>
    <row r="23" spans="1:1010" s="1" customFormat="1" x14ac:dyDescent="0.2">
      <c r="J23" s="11"/>
      <c r="K23" s="11"/>
      <c r="L23" s="11"/>
      <c r="M23" s="11"/>
      <c r="N23" s="11"/>
      <c r="O23" s="11"/>
      <c r="T23" s="4">
        <f>AVERAGE(T2,T6,T10,T14,T18)</f>
        <v>1</v>
      </c>
      <c r="U23" s="4">
        <f>SQRT(((V2-1)*U2^2+(V6-1)*U6^2+(V10-1)*U10^2+(V14-1)*U14^2+(V18-1)*U18^2)/(V2+V6+V10+V14+V18-$H$8))</f>
        <v>0.2647215706892776</v>
      </c>
      <c r="ALU23" s="2"/>
      <c r="ALV23" s="2"/>
    </row>
    <row r="24" spans="1:1010" s="1" customFormat="1" x14ac:dyDescent="0.2">
      <c r="J24" s="11"/>
      <c r="K24" s="11"/>
      <c r="L24" s="11"/>
      <c r="M24" s="11"/>
      <c r="N24" s="11"/>
      <c r="O24" s="11"/>
      <c r="T24" s="4">
        <f t="shared" ref="T24:T25" si="16">AVERAGE(T3,T7,T11,T15,T19)</f>
        <v>0.81222083805016765</v>
      </c>
      <c r="U24" s="4">
        <f t="shared" ref="U24:U25" si="17">SQRT(((V3-1)*U3^2+(V7-1)*U7^2+(V11-1)*U11^2+(V15-1)*U15^2+(V19-1)*U19^2)/(V3+V7+V11+V15+V19-$H$8))</f>
        <v>0.21862982226777061</v>
      </c>
      <c r="ALU24" s="2"/>
      <c r="ALV24" s="2"/>
    </row>
    <row r="25" spans="1:1010" s="1" customFormat="1" x14ac:dyDescent="0.2">
      <c r="J25" s="11"/>
      <c r="K25" s="11"/>
      <c r="L25" s="11"/>
      <c r="M25" s="11"/>
      <c r="N25" s="11"/>
      <c r="O25" s="11"/>
      <c r="T25" s="4">
        <f t="shared" si="16"/>
        <v>0.44685913027772772</v>
      </c>
      <c r="U25" s="4">
        <f t="shared" si="17"/>
        <v>0.12524200369938557</v>
      </c>
      <c r="ALU25" s="2"/>
      <c r="ALV25" s="2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76EC0-95E1-4255-869B-F27B67F88F23}">
  <sheetPr>
    <tabColor rgb="FF81D41A"/>
  </sheetPr>
  <dimension ref="A1:ALV25"/>
  <sheetViews>
    <sheetView zoomScaleNormal="100" workbookViewId="0">
      <selection activeCell="H1" sqref="H1"/>
    </sheetView>
  </sheetViews>
  <sheetFormatPr defaultColWidth="11.5703125" defaultRowHeight="12.75" x14ac:dyDescent="0.2"/>
  <cols>
    <col min="1" max="2" width="9.7109375" style="1" customWidth="1"/>
    <col min="3" max="3" width="12.42578125" style="1" customWidth="1"/>
    <col min="4" max="5" width="9.7109375" style="1" customWidth="1"/>
    <col min="6" max="6" width="3.42578125" style="1" customWidth="1"/>
    <col min="7" max="7" width="3.28515625" style="1" customWidth="1"/>
    <col min="8" max="8" width="27.28515625" style="1" bestFit="1" customWidth="1"/>
    <col min="9" max="9" width="3.28515625" style="1" customWidth="1"/>
    <col min="10" max="12" width="11.5703125" style="11"/>
    <col min="13" max="15" width="9.7109375" style="11" customWidth="1"/>
    <col min="16" max="16" width="3.28515625" style="1" customWidth="1"/>
    <col min="17" max="17" width="12.5703125" style="1" customWidth="1"/>
    <col min="18" max="18" width="11.5703125" style="1"/>
    <col min="19" max="19" width="3.28515625" style="1" customWidth="1"/>
    <col min="20" max="20" width="9.7109375" style="1" customWidth="1"/>
    <col min="21" max="21" width="8.5703125" style="1" bestFit="1" customWidth="1"/>
    <col min="22" max="1008" width="11.5703125" style="1"/>
    <col min="1009" max="1010" width="11.5703125" style="2"/>
  </cols>
  <sheetData>
    <row r="1" spans="1:22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12"/>
      <c r="J1" s="12">
        <v>1</v>
      </c>
      <c r="K1" s="12">
        <v>2</v>
      </c>
      <c r="L1" s="12">
        <v>3</v>
      </c>
      <c r="M1" s="12">
        <v>4</v>
      </c>
      <c r="N1" s="12">
        <v>5</v>
      </c>
      <c r="O1" s="12" t="s">
        <v>6</v>
      </c>
      <c r="Q1" s="3" t="s">
        <v>7</v>
      </c>
      <c r="R1" s="3" t="s">
        <v>8</v>
      </c>
      <c r="T1" s="3" t="s">
        <v>9</v>
      </c>
      <c r="U1" s="3" t="s">
        <v>10</v>
      </c>
      <c r="V1" s="3" t="s">
        <v>6</v>
      </c>
    </row>
    <row r="2" spans="1:22" x14ac:dyDescent="0.2">
      <c r="A2" s="4">
        <f>T23</f>
        <v>1</v>
      </c>
      <c r="B2" s="4">
        <f>U23</f>
        <v>0.20395004795599508</v>
      </c>
      <c r="C2" s="5" t="s">
        <v>31</v>
      </c>
      <c r="D2" s="5" t="s">
        <v>30</v>
      </c>
      <c r="E2" s="6" t="s">
        <v>13</v>
      </c>
      <c r="F2" s="5"/>
      <c r="H2" s="1" t="s">
        <v>14</v>
      </c>
      <c r="J2" s="13"/>
      <c r="K2" s="13"/>
      <c r="L2" s="13"/>
      <c r="M2" s="13"/>
      <c r="N2" s="13"/>
      <c r="O2" s="13"/>
      <c r="Q2" s="8"/>
      <c r="R2" s="8"/>
      <c r="T2" s="4">
        <v>1</v>
      </c>
      <c r="U2" s="4">
        <v>0.24525356458667608</v>
      </c>
      <c r="V2" s="1">
        <v>3</v>
      </c>
    </row>
    <row r="3" spans="1:22" x14ac:dyDescent="0.2">
      <c r="A3" s="4">
        <f t="shared" ref="A3:B4" si="0">T24</f>
        <v>3.3542569315936057</v>
      </c>
      <c r="B3" s="4">
        <f t="shared" si="0"/>
        <v>0.87108039322772501</v>
      </c>
      <c r="C3" s="5" t="s">
        <v>39</v>
      </c>
      <c r="D3" s="5" t="s">
        <v>30</v>
      </c>
      <c r="E3" s="6" t="s">
        <v>13</v>
      </c>
      <c r="F3" s="5"/>
      <c r="H3" s="5" t="s">
        <v>42</v>
      </c>
      <c r="J3" s="13"/>
      <c r="K3" s="13"/>
      <c r="L3" s="13"/>
      <c r="M3" s="13"/>
      <c r="N3" s="13"/>
      <c r="O3" s="13"/>
      <c r="Q3" s="8"/>
      <c r="R3" s="8"/>
      <c r="T3" s="4">
        <v>4.7008811893370162</v>
      </c>
      <c r="U3" s="4">
        <v>1.2873433608934888</v>
      </c>
      <c r="V3" s="1">
        <v>3</v>
      </c>
    </row>
    <row r="4" spans="1:22" x14ac:dyDescent="0.2">
      <c r="A4" s="4">
        <f t="shared" si="0"/>
        <v>3.466438519515108</v>
      </c>
      <c r="B4" s="4">
        <f t="shared" si="0"/>
        <v>0.72726305313242645</v>
      </c>
      <c r="C4" s="5" t="s">
        <v>40</v>
      </c>
      <c r="D4" s="5" t="s">
        <v>30</v>
      </c>
      <c r="E4" s="6" t="s">
        <v>13</v>
      </c>
      <c r="F4" s="5"/>
      <c r="H4" s="1" t="s">
        <v>20</v>
      </c>
      <c r="J4" s="13"/>
      <c r="K4" s="13"/>
      <c r="L4" s="13"/>
      <c r="M4" s="13"/>
      <c r="N4" s="13"/>
      <c r="O4" s="13"/>
      <c r="Q4" s="8"/>
      <c r="R4" s="8"/>
      <c r="T4" s="4">
        <v>3.3494756454423755</v>
      </c>
      <c r="U4" s="4">
        <v>0.82213866140241754</v>
      </c>
      <c r="V4" s="1">
        <v>3</v>
      </c>
    </row>
    <row r="5" spans="1:22" x14ac:dyDescent="0.2">
      <c r="H5" s="5" t="s">
        <v>43</v>
      </c>
    </row>
    <row r="6" spans="1:22" x14ac:dyDescent="0.2">
      <c r="J6" s="13"/>
      <c r="K6" s="13"/>
      <c r="L6" s="13"/>
      <c r="M6" s="13"/>
      <c r="N6" s="13"/>
      <c r="O6" s="13"/>
      <c r="Q6" s="8"/>
      <c r="R6" s="8"/>
      <c r="T6" s="4">
        <v>1</v>
      </c>
      <c r="U6" s="4">
        <v>0.21070516311523949</v>
      </c>
      <c r="V6" s="1">
        <v>3</v>
      </c>
    </row>
    <row r="7" spans="1:22" x14ac:dyDescent="0.2">
      <c r="H7" s="18" t="s">
        <v>34</v>
      </c>
      <c r="J7" s="13"/>
      <c r="K7" s="13"/>
      <c r="L7" s="13"/>
      <c r="M7" s="13"/>
      <c r="N7" s="13"/>
      <c r="O7" s="13"/>
      <c r="Q7" s="8"/>
      <c r="R7" s="8"/>
      <c r="T7" s="4">
        <v>3.3339537375603201</v>
      </c>
      <c r="U7" s="4">
        <v>0.7747456294943702</v>
      </c>
      <c r="V7" s="1">
        <v>3</v>
      </c>
    </row>
    <row r="8" spans="1:22" x14ac:dyDescent="0.2">
      <c r="H8" s="14">
        <v>3</v>
      </c>
      <c r="J8" s="13"/>
      <c r="K8" s="13"/>
      <c r="L8" s="13"/>
      <c r="M8" s="13"/>
      <c r="N8" s="13"/>
      <c r="O8" s="13"/>
      <c r="Q8" s="8"/>
      <c r="R8" s="8"/>
      <c r="T8" s="4">
        <v>4.9640144531931965</v>
      </c>
      <c r="U8" s="4">
        <v>0.94453607536024409</v>
      </c>
      <c r="V8" s="1">
        <v>3</v>
      </c>
    </row>
    <row r="9" spans="1:22" x14ac:dyDescent="0.2">
      <c r="H9" s="14">
        <v>3</v>
      </c>
    </row>
    <row r="10" spans="1:22" x14ac:dyDescent="0.2">
      <c r="H10" s="14">
        <v>3</v>
      </c>
      <c r="J10" s="13"/>
      <c r="K10" s="13"/>
      <c r="L10" s="13"/>
      <c r="M10" s="13"/>
      <c r="N10" s="13"/>
      <c r="O10" s="13"/>
      <c r="Q10" s="8"/>
      <c r="R10" s="8"/>
      <c r="T10" s="4">
        <v>1</v>
      </c>
      <c r="U10" s="4">
        <v>0.14227047999450737</v>
      </c>
      <c r="V10" s="1">
        <v>3</v>
      </c>
    </row>
    <row r="11" spans="1:22" x14ac:dyDescent="0.2">
      <c r="J11" s="13"/>
      <c r="K11" s="13"/>
      <c r="L11" s="13"/>
      <c r="M11" s="13"/>
      <c r="N11" s="13"/>
      <c r="O11" s="13"/>
      <c r="Q11" s="8"/>
      <c r="R11" s="8"/>
      <c r="T11" s="4">
        <v>2.0279358678834818</v>
      </c>
      <c r="U11" s="4">
        <v>0.13732965863254992</v>
      </c>
      <c r="V11" s="1">
        <v>3</v>
      </c>
    </row>
    <row r="12" spans="1:22" x14ac:dyDescent="0.2">
      <c r="J12" s="13"/>
      <c r="K12" s="13"/>
      <c r="L12" s="13"/>
      <c r="M12" s="13"/>
      <c r="N12" s="13"/>
      <c r="O12" s="13"/>
      <c r="Q12" s="8"/>
      <c r="R12" s="8"/>
      <c r="T12" s="4">
        <v>2.0858254599097505</v>
      </c>
      <c r="U12" s="4">
        <v>0.13665382952923133</v>
      </c>
      <c r="V12" s="1">
        <v>3</v>
      </c>
    </row>
    <row r="14" spans="1:22" x14ac:dyDescent="0.2">
      <c r="J14" s="13"/>
      <c r="K14" s="13"/>
      <c r="L14" s="13"/>
      <c r="M14" s="13"/>
      <c r="N14" s="13"/>
      <c r="O14" s="13"/>
      <c r="Q14" s="8"/>
      <c r="R14" s="8"/>
      <c r="T14" s="4"/>
      <c r="U14" s="4"/>
    </row>
    <row r="15" spans="1:22" x14ac:dyDescent="0.2">
      <c r="J15" s="13"/>
      <c r="K15" s="13"/>
      <c r="L15" s="13"/>
      <c r="M15" s="13"/>
      <c r="N15" s="13"/>
      <c r="O15" s="13"/>
      <c r="Q15" s="8"/>
      <c r="R15" s="8"/>
      <c r="T15" s="4"/>
      <c r="U15" s="4"/>
    </row>
    <row r="16" spans="1:22" x14ac:dyDescent="0.2">
      <c r="J16" s="13"/>
      <c r="K16" s="13"/>
      <c r="L16" s="13"/>
      <c r="M16" s="13"/>
      <c r="N16" s="13"/>
      <c r="O16" s="13"/>
      <c r="Q16" s="8"/>
      <c r="R16" s="8"/>
      <c r="T16" s="4"/>
      <c r="U16" s="4"/>
    </row>
    <row r="18" spans="10:21" x14ac:dyDescent="0.2">
      <c r="J18" s="13"/>
      <c r="K18" s="13"/>
      <c r="L18" s="13"/>
      <c r="M18" s="13"/>
      <c r="N18" s="13"/>
      <c r="O18" s="13"/>
      <c r="Q18" s="8"/>
      <c r="R18" s="8"/>
      <c r="T18" s="4"/>
      <c r="U18" s="4"/>
    </row>
    <row r="19" spans="10:21" x14ac:dyDescent="0.2">
      <c r="J19" s="13"/>
      <c r="K19" s="13"/>
      <c r="L19" s="13"/>
      <c r="M19" s="13"/>
      <c r="N19" s="13"/>
      <c r="O19" s="13"/>
      <c r="Q19" s="8"/>
      <c r="R19" s="8"/>
      <c r="T19" s="4"/>
      <c r="U19" s="4"/>
    </row>
    <row r="20" spans="10:21" x14ac:dyDescent="0.2">
      <c r="J20" s="13"/>
      <c r="K20" s="13"/>
      <c r="L20" s="13"/>
      <c r="M20" s="13"/>
      <c r="N20" s="13"/>
      <c r="O20" s="13"/>
      <c r="Q20" s="8"/>
      <c r="R20" s="8"/>
      <c r="T20" s="4"/>
      <c r="U20" s="4"/>
    </row>
    <row r="23" spans="10:21" x14ac:dyDescent="0.2">
      <c r="T23" s="4">
        <f>AVERAGE(T2,T6,T10,T14,T18)</f>
        <v>1</v>
      </c>
      <c r="U23" s="4">
        <f>SQRT(((V2-1)*U2^2+(V6-1)*U6^2+(V10-1)*U10^2+(V14-1)*U14^2+(V18-1)*U18^2)/(V2+V6+V10+V14+V18-$H$8))</f>
        <v>0.20395004795599508</v>
      </c>
    </row>
    <row r="24" spans="10:21" x14ac:dyDescent="0.2">
      <c r="T24" s="4">
        <f t="shared" ref="T24:T25" si="1">AVERAGE(T3,T7,T11,T15,T19)</f>
        <v>3.3542569315936057</v>
      </c>
      <c r="U24" s="4">
        <f>SQRT(((V3-1)*U3^2+(V7-1)*U7^2+(V11-1)*U11^2+(V15-1)*U15^2+(V19-1)*U19^2)/(V3+V7+V11+V15+V19-$H$9))</f>
        <v>0.87108039322772501</v>
      </c>
    </row>
    <row r="25" spans="10:21" x14ac:dyDescent="0.2">
      <c r="T25" s="4">
        <f t="shared" si="1"/>
        <v>3.466438519515108</v>
      </c>
      <c r="U25" s="4">
        <f>SQRT(((V4-1)*U4^2+(V8-1)*U8^2+(V12-1)*U12^2+(V16-1)*U16^2+(V20-1)*U20^2)/(V4+V8+V12+V16+V20-$H$10))</f>
        <v>0.72726305313242645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E494A-3D17-4E1D-B5A7-8D4F331A6AEE}">
  <sheetPr>
    <tabColor rgb="FF81D41A"/>
  </sheetPr>
  <dimension ref="A1:ALV25"/>
  <sheetViews>
    <sheetView zoomScaleNormal="100" workbookViewId="0">
      <selection activeCell="D8" sqref="D8"/>
    </sheetView>
  </sheetViews>
  <sheetFormatPr defaultColWidth="11.5703125" defaultRowHeight="12.75" x14ac:dyDescent="0.2"/>
  <cols>
    <col min="1" max="2" width="9.7109375" style="1" customWidth="1"/>
    <col min="3" max="3" width="12.42578125" style="1" customWidth="1"/>
    <col min="4" max="5" width="9.7109375" style="1" customWidth="1"/>
    <col min="6" max="6" width="3.42578125" style="1" customWidth="1"/>
    <col min="7" max="7" width="3.28515625" style="1" customWidth="1"/>
    <col min="8" max="8" width="26.5703125" style="1" bestFit="1" customWidth="1"/>
    <col min="9" max="9" width="3.28515625" style="1" customWidth="1"/>
    <col min="10" max="12" width="11.5703125" style="11"/>
    <col min="13" max="15" width="9.7109375" style="11" customWidth="1"/>
    <col min="16" max="16" width="3.28515625" style="1" customWidth="1"/>
    <col min="17" max="17" width="12.5703125" style="1" customWidth="1"/>
    <col min="18" max="18" width="11.5703125" style="1"/>
    <col min="19" max="19" width="3.28515625" style="1" customWidth="1"/>
    <col min="20" max="20" width="9.7109375" style="1" customWidth="1"/>
    <col min="21" max="21" width="8.5703125" style="1" bestFit="1" customWidth="1"/>
    <col min="22" max="1008" width="11.5703125" style="1"/>
    <col min="1009" max="1010" width="11.5703125" style="2"/>
  </cols>
  <sheetData>
    <row r="1" spans="1:22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12"/>
      <c r="J1" s="12">
        <v>1</v>
      </c>
      <c r="K1" s="12">
        <v>2</v>
      </c>
      <c r="L1" s="12">
        <v>3</v>
      </c>
      <c r="M1" s="12">
        <v>4</v>
      </c>
      <c r="N1" s="12">
        <v>5</v>
      </c>
      <c r="O1" s="12" t="s">
        <v>6</v>
      </c>
      <c r="Q1" s="3" t="s">
        <v>7</v>
      </c>
      <c r="R1" s="3" t="s">
        <v>8</v>
      </c>
      <c r="T1" s="3" t="s">
        <v>9</v>
      </c>
      <c r="U1" s="3" t="s">
        <v>10</v>
      </c>
      <c r="V1" s="3" t="s">
        <v>6</v>
      </c>
    </row>
    <row r="2" spans="1:22" x14ac:dyDescent="0.2">
      <c r="A2" s="4">
        <f>T23</f>
        <v>1.0000000000836431</v>
      </c>
      <c r="B2" s="4">
        <f>U23</f>
        <v>0.22003204325602202</v>
      </c>
      <c r="C2" s="5" t="s">
        <v>31</v>
      </c>
      <c r="D2" s="5" t="s">
        <v>30</v>
      </c>
      <c r="E2" s="6" t="s">
        <v>13</v>
      </c>
      <c r="F2" s="5"/>
      <c r="H2" s="1" t="s">
        <v>14</v>
      </c>
      <c r="J2" s="13"/>
      <c r="K2" s="13"/>
      <c r="L2" s="13"/>
      <c r="M2" s="13"/>
      <c r="N2" s="13"/>
      <c r="O2" s="13"/>
      <c r="Q2" s="8"/>
      <c r="R2" s="8"/>
      <c r="T2" s="4">
        <v>1.0000000000036908</v>
      </c>
      <c r="U2" s="4">
        <v>0.1565791580822469</v>
      </c>
      <c r="V2" s="1">
        <v>5</v>
      </c>
    </row>
    <row r="3" spans="1:22" x14ac:dyDescent="0.2">
      <c r="A3" s="4">
        <f t="shared" ref="A3:B4" si="0">T24</f>
        <v>0.54864976819124145</v>
      </c>
      <c r="B3" s="4">
        <f t="shared" si="0"/>
        <v>0.22288052681918785</v>
      </c>
      <c r="C3" s="5" t="s">
        <v>39</v>
      </c>
      <c r="D3" s="5" t="s">
        <v>30</v>
      </c>
      <c r="E3" s="6" t="s">
        <v>13</v>
      </c>
      <c r="F3" s="5"/>
      <c r="H3" s="5" t="s">
        <v>44</v>
      </c>
      <c r="J3" s="13"/>
      <c r="K3" s="13"/>
      <c r="L3" s="13"/>
      <c r="M3" s="13"/>
      <c r="N3" s="13"/>
      <c r="O3" s="13"/>
      <c r="Q3" s="8"/>
      <c r="R3" s="8"/>
      <c r="T3" s="4">
        <v>0.64313814011290249</v>
      </c>
      <c r="U3" s="4">
        <v>0.26578495509159022</v>
      </c>
      <c r="V3" s="1">
        <v>5</v>
      </c>
    </row>
    <row r="4" spans="1:22" x14ac:dyDescent="0.2">
      <c r="A4" s="4">
        <f t="shared" si="0"/>
        <v>0.41072284547523552</v>
      </c>
      <c r="B4" s="4">
        <f t="shared" si="0"/>
        <v>0.16659897293655318</v>
      </c>
      <c r="C4" s="5" t="s">
        <v>40</v>
      </c>
      <c r="D4" s="5" t="s">
        <v>30</v>
      </c>
      <c r="E4" s="6" t="s">
        <v>13</v>
      </c>
      <c r="F4" s="5"/>
      <c r="H4" s="1" t="s">
        <v>20</v>
      </c>
      <c r="J4" s="13"/>
      <c r="K4" s="13"/>
      <c r="L4" s="13"/>
      <c r="M4" s="13"/>
      <c r="N4" s="13"/>
      <c r="O4" s="13"/>
      <c r="Q4" s="8"/>
      <c r="R4" s="8"/>
      <c r="T4" s="4">
        <v>0.5485662548490402</v>
      </c>
      <c r="U4" s="4">
        <v>0.20111231844791047</v>
      </c>
      <c r="V4" s="1">
        <v>5</v>
      </c>
    </row>
    <row r="5" spans="1:22" x14ac:dyDescent="0.2">
      <c r="H5" s="5" t="s">
        <v>43</v>
      </c>
    </row>
    <row r="6" spans="1:22" x14ac:dyDescent="0.2">
      <c r="J6" s="13"/>
      <c r="K6" s="13"/>
      <c r="L6" s="13"/>
      <c r="M6" s="13"/>
      <c r="N6" s="13"/>
      <c r="O6" s="13"/>
      <c r="Q6" s="8"/>
      <c r="R6" s="8"/>
      <c r="T6" s="4">
        <v>0.99999999987789179</v>
      </c>
      <c r="U6" s="4">
        <v>0.18639817028307215</v>
      </c>
      <c r="V6" s="1">
        <v>5</v>
      </c>
    </row>
    <row r="7" spans="1:22" x14ac:dyDescent="0.2">
      <c r="H7" s="18" t="s">
        <v>34</v>
      </c>
      <c r="J7" s="13"/>
      <c r="K7" s="13"/>
      <c r="L7" s="13"/>
      <c r="M7" s="13"/>
      <c r="N7" s="13"/>
      <c r="O7" s="13"/>
      <c r="Q7" s="8"/>
      <c r="R7" s="8"/>
      <c r="T7" s="4">
        <v>0.61919562307981446</v>
      </c>
      <c r="U7" s="4">
        <v>0.28727979351771665</v>
      </c>
      <c r="V7" s="1">
        <v>5</v>
      </c>
    </row>
    <row r="8" spans="1:22" x14ac:dyDescent="0.2">
      <c r="H8" s="14">
        <v>5</v>
      </c>
      <c r="J8" s="13"/>
      <c r="K8" s="13"/>
      <c r="L8" s="13"/>
      <c r="M8" s="13"/>
      <c r="N8" s="13"/>
      <c r="O8" s="13"/>
      <c r="Q8" s="8"/>
      <c r="R8" s="8"/>
      <c r="T8" s="4">
        <v>0.55580898479277041</v>
      </c>
      <c r="U8" s="4">
        <v>0.22461110181807659</v>
      </c>
      <c r="V8" s="1">
        <v>5</v>
      </c>
    </row>
    <row r="9" spans="1:22" x14ac:dyDescent="0.2">
      <c r="H9" s="14">
        <v>5</v>
      </c>
    </row>
    <row r="10" spans="1:22" x14ac:dyDescent="0.2">
      <c r="H10" s="14">
        <v>4</v>
      </c>
      <c r="J10" s="13"/>
      <c r="K10" s="13"/>
      <c r="L10" s="13"/>
      <c r="M10" s="13"/>
      <c r="N10" s="13"/>
      <c r="O10" s="13"/>
      <c r="Q10" s="8"/>
      <c r="R10" s="8"/>
      <c r="T10" s="4">
        <v>1.0000000005366327</v>
      </c>
      <c r="U10" s="4">
        <v>0.15958254762009588</v>
      </c>
      <c r="V10" s="1">
        <v>5</v>
      </c>
    </row>
    <row r="11" spans="1:22" x14ac:dyDescent="0.2">
      <c r="J11" s="13"/>
      <c r="K11" s="13"/>
      <c r="L11" s="13"/>
      <c r="M11" s="13"/>
      <c r="N11" s="13"/>
      <c r="O11" s="13"/>
      <c r="Q11" s="8"/>
      <c r="R11" s="8"/>
      <c r="T11" s="4">
        <v>0.30112522065505248</v>
      </c>
      <c r="U11" s="4">
        <v>3.7356390374760316E-2</v>
      </c>
      <c r="V11" s="1">
        <v>5</v>
      </c>
    </row>
    <row r="12" spans="1:22" x14ac:dyDescent="0.2">
      <c r="J12" s="13"/>
      <c r="K12" s="13"/>
      <c r="L12" s="13"/>
      <c r="M12" s="13"/>
      <c r="N12" s="13"/>
      <c r="O12" s="13"/>
      <c r="Q12" s="8"/>
      <c r="R12" s="8"/>
      <c r="T12" s="4">
        <v>0.13352640834592291</v>
      </c>
      <c r="U12" s="4">
        <v>2.3442674565313071E-2</v>
      </c>
      <c r="V12" s="1">
        <v>5</v>
      </c>
    </row>
    <row r="14" spans="1:22" x14ac:dyDescent="0.2">
      <c r="J14" s="13"/>
      <c r="K14" s="13"/>
      <c r="L14" s="13"/>
      <c r="M14" s="13"/>
      <c r="N14" s="13"/>
      <c r="O14" s="13"/>
      <c r="Q14" s="8"/>
      <c r="R14" s="8"/>
      <c r="T14" s="4">
        <v>1</v>
      </c>
      <c r="U14" s="4">
        <v>0.31309723021115637</v>
      </c>
      <c r="V14" s="1">
        <v>5</v>
      </c>
    </row>
    <row r="15" spans="1:22" x14ac:dyDescent="0.2">
      <c r="J15" s="13"/>
      <c r="K15" s="13"/>
      <c r="L15" s="13"/>
      <c r="M15" s="13"/>
      <c r="N15" s="13"/>
      <c r="O15" s="13"/>
      <c r="Q15" s="8"/>
      <c r="R15" s="8"/>
      <c r="T15" s="4">
        <v>0.68235501331882331</v>
      </c>
      <c r="U15" s="4">
        <v>0.2779114125531062</v>
      </c>
      <c r="V15" s="1">
        <v>5</v>
      </c>
    </row>
    <row r="16" spans="1:22" x14ac:dyDescent="0.2">
      <c r="J16" s="13"/>
      <c r="K16" s="13"/>
      <c r="L16" s="13"/>
      <c r="M16" s="13"/>
      <c r="N16" s="13"/>
      <c r="O16" s="13"/>
      <c r="Q16" s="8"/>
      <c r="R16" s="8"/>
      <c r="T16" s="4"/>
      <c r="U16" s="4"/>
    </row>
    <row r="18" spans="10:22" x14ac:dyDescent="0.2">
      <c r="J18" s="13"/>
      <c r="K18" s="13"/>
      <c r="L18" s="13"/>
      <c r="M18" s="13"/>
      <c r="N18" s="13"/>
      <c r="O18" s="13"/>
      <c r="Q18" s="8"/>
      <c r="R18" s="8"/>
      <c r="T18" s="4">
        <v>1</v>
      </c>
      <c r="U18" s="4">
        <v>0.24354203866203328</v>
      </c>
      <c r="V18" s="1">
        <v>5</v>
      </c>
    </row>
    <row r="19" spans="10:22" x14ac:dyDescent="0.2">
      <c r="J19" s="13"/>
      <c r="K19" s="13"/>
      <c r="L19" s="13"/>
      <c r="M19" s="13"/>
      <c r="N19" s="13"/>
      <c r="O19" s="13"/>
      <c r="Q19" s="8"/>
      <c r="R19" s="8"/>
      <c r="T19" s="4">
        <v>0.49743484378961411</v>
      </c>
      <c r="U19" s="4">
        <v>0.12875197447137943</v>
      </c>
      <c r="V19" s="1">
        <v>5</v>
      </c>
    </row>
    <row r="20" spans="10:22" x14ac:dyDescent="0.2">
      <c r="J20" s="13"/>
      <c r="K20" s="13"/>
      <c r="L20" s="13"/>
      <c r="M20" s="13"/>
      <c r="N20" s="13"/>
      <c r="O20" s="13"/>
      <c r="Q20" s="8"/>
      <c r="R20" s="8"/>
      <c r="T20" s="4">
        <v>0.40498973391320858</v>
      </c>
      <c r="U20" s="4">
        <v>0.13991068741114171</v>
      </c>
      <c r="V20" s="1">
        <v>5</v>
      </c>
    </row>
    <row r="23" spans="10:22" x14ac:dyDescent="0.2">
      <c r="T23" s="4">
        <f>AVERAGE(T2,T6,T10,T14,T18)</f>
        <v>1.0000000000836431</v>
      </c>
      <c r="U23" s="4">
        <f>SQRT(((V2-1)*U2^2+(V6-1)*U6^2+(V10-1)*U10^2+(V14-1)*U14^2+(V18-1)*U18^2)/(V2+V6+V10+V14+V18-$H$8))</f>
        <v>0.22003204325602202</v>
      </c>
    </row>
    <row r="24" spans="10:22" x14ac:dyDescent="0.2">
      <c r="T24" s="4">
        <f t="shared" ref="T24:T25" si="1">AVERAGE(T3,T7,T11,T15,T19)</f>
        <v>0.54864976819124145</v>
      </c>
      <c r="U24" s="4">
        <f>SQRT(((V3-1)*U3^2+(V7-1)*U7^2+(V11-1)*U11^2+(V15-1)*U15^2+(V19-1)*U19^2)/(V3+V7+V11+V15+V19-$H$9))</f>
        <v>0.22288052681918785</v>
      </c>
    </row>
    <row r="25" spans="10:22" x14ac:dyDescent="0.2">
      <c r="T25" s="4">
        <f t="shared" si="1"/>
        <v>0.41072284547523552</v>
      </c>
      <c r="U25" s="4">
        <f>SQRT(((V4-1)*U4^2+(V8-1)*U8^2+(V12-1)*U12^2+(V16-1)*U16^2+(V20-1)*U20^2)/(V4+V8+V12+V16+V20-$H$10))</f>
        <v>0.16659897293655318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0C768-CF27-4A2D-86C7-00F8D2328441}">
  <sheetPr>
    <tabColor rgb="FF81D41A"/>
  </sheetPr>
  <dimension ref="A1:ALV25"/>
  <sheetViews>
    <sheetView zoomScaleNormal="100" workbookViewId="0">
      <selection activeCell="H1" sqref="H1"/>
    </sheetView>
  </sheetViews>
  <sheetFormatPr defaultColWidth="11.5703125" defaultRowHeight="12.75" x14ac:dyDescent="0.2"/>
  <cols>
    <col min="1" max="2" width="9.7109375" style="1" customWidth="1"/>
    <col min="3" max="3" width="12.42578125" style="1" customWidth="1"/>
    <col min="4" max="5" width="9.7109375" style="1" customWidth="1"/>
    <col min="6" max="6" width="3.42578125" style="1" customWidth="1"/>
    <col min="7" max="7" width="3.28515625" style="1" customWidth="1"/>
    <col min="8" max="8" width="33.28515625" style="1" bestFit="1" customWidth="1"/>
    <col min="9" max="9" width="3.28515625" style="1" customWidth="1"/>
    <col min="10" max="12" width="11.5703125" style="11"/>
    <col min="13" max="15" width="9.7109375" style="11" customWidth="1"/>
    <col min="16" max="16" width="3.28515625" style="1" customWidth="1"/>
    <col min="17" max="17" width="12.5703125" style="1" customWidth="1"/>
    <col min="18" max="18" width="11.5703125" style="1"/>
    <col min="19" max="19" width="3.28515625" style="1" customWidth="1"/>
    <col min="20" max="20" width="9.7109375" style="1" customWidth="1"/>
    <col min="21" max="21" width="8.5703125" style="1" bestFit="1" customWidth="1"/>
    <col min="22" max="1008" width="11.5703125" style="1"/>
    <col min="1009" max="1010" width="11.5703125" style="2"/>
  </cols>
  <sheetData>
    <row r="1" spans="1:22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12"/>
      <c r="J1" s="12">
        <v>1</v>
      </c>
      <c r="K1" s="12">
        <v>2</v>
      </c>
      <c r="L1" s="12">
        <v>3</v>
      </c>
      <c r="M1" s="12">
        <v>4</v>
      </c>
      <c r="N1" s="12">
        <v>5</v>
      </c>
      <c r="O1" s="12" t="s">
        <v>6</v>
      </c>
      <c r="Q1" s="3" t="s">
        <v>7</v>
      </c>
      <c r="R1" s="3" t="s">
        <v>8</v>
      </c>
      <c r="T1" s="3" t="s">
        <v>9</v>
      </c>
      <c r="U1" s="3" t="s">
        <v>10</v>
      </c>
      <c r="V1" s="3" t="s">
        <v>6</v>
      </c>
    </row>
    <row r="2" spans="1:22" x14ac:dyDescent="0.2">
      <c r="A2" s="4">
        <f>T23</f>
        <v>1</v>
      </c>
      <c r="B2" s="4">
        <f>U23</f>
        <v>9.7617988199780528E-2</v>
      </c>
      <c r="C2" s="5" t="s">
        <v>31</v>
      </c>
      <c r="D2" s="5" t="s">
        <v>30</v>
      </c>
      <c r="E2" s="6" t="s">
        <v>13</v>
      </c>
      <c r="F2" s="5"/>
      <c r="H2" s="1" t="s">
        <v>14</v>
      </c>
      <c r="J2" s="13"/>
      <c r="K2" s="13"/>
      <c r="L2" s="13"/>
      <c r="M2" s="13"/>
      <c r="N2" s="13"/>
      <c r="O2" s="13"/>
      <c r="Q2" s="8"/>
      <c r="R2" s="8"/>
      <c r="T2" s="4">
        <v>1</v>
      </c>
      <c r="U2" s="4">
        <v>0.1301340648937489</v>
      </c>
      <c r="V2" s="1">
        <v>3</v>
      </c>
    </row>
    <row r="3" spans="1:22" x14ac:dyDescent="0.2">
      <c r="A3" s="4">
        <f t="shared" ref="A3:B4" si="0">T24</f>
        <v>2.524715195698104</v>
      </c>
      <c r="B3" s="4">
        <f t="shared" si="0"/>
        <v>0.36671568836501062</v>
      </c>
      <c r="C3" s="5" t="s">
        <v>39</v>
      </c>
      <c r="D3" s="5" t="s">
        <v>30</v>
      </c>
      <c r="E3" s="6" t="s">
        <v>13</v>
      </c>
      <c r="F3" s="5"/>
      <c r="H3" s="5" t="s">
        <v>46</v>
      </c>
      <c r="J3" s="13"/>
      <c r="K3" s="13"/>
      <c r="L3" s="13"/>
      <c r="M3" s="13"/>
      <c r="N3" s="13"/>
      <c r="O3" s="13"/>
      <c r="Q3" s="8"/>
      <c r="R3" s="8"/>
      <c r="T3" s="4">
        <v>1.6068826595082222</v>
      </c>
      <c r="U3" s="4">
        <v>0.21005262251076687</v>
      </c>
      <c r="V3" s="1">
        <v>3</v>
      </c>
    </row>
    <row r="4" spans="1:22" x14ac:dyDescent="0.2">
      <c r="A4" s="4">
        <f t="shared" si="0"/>
        <v>2.1694684122367645</v>
      </c>
      <c r="B4" s="4">
        <f t="shared" si="0"/>
        <v>0.31423497235600617</v>
      </c>
      <c r="C4" s="5" t="s">
        <v>40</v>
      </c>
      <c r="D4" s="5" t="s">
        <v>30</v>
      </c>
      <c r="E4" s="6" t="s">
        <v>13</v>
      </c>
      <c r="F4" s="5"/>
      <c r="H4" s="1" t="s">
        <v>20</v>
      </c>
      <c r="J4" s="13"/>
      <c r="K4" s="13"/>
      <c r="L4" s="13"/>
      <c r="M4" s="13"/>
      <c r="N4" s="13"/>
      <c r="O4" s="13"/>
      <c r="Q4" s="8"/>
      <c r="R4" s="8"/>
      <c r="T4" s="4">
        <v>1.496747795937108</v>
      </c>
      <c r="U4" s="4">
        <v>0.16130542906115997</v>
      </c>
      <c r="V4" s="1">
        <v>3</v>
      </c>
    </row>
    <row r="5" spans="1:22" x14ac:dyDescent="0.2">
      <c r="H5" s="5" t="s">
        <v>45</v>
      </c>
    </row>
    <row r="6" spans="1:22" x14ac:dyDescent="0.2">
      <c r="J6" s="13"/>
      <c r="K6" s="13"/>
      <c r="L6" s="13"/>
      <c r="M6" s="13"/>
      <c r="N6" s="13"/>
      <c r="O6" s="13"/>
      <c r="Q6" s="8"/>
      <c r="R6" s="8"/>
      <c r="T6" s="4">
        <v>1</v>
      </c>
      <c r="U6" s="4">
        <v>3.8922641271169546E-2</v>
      </c>
      <c r="V6" s="1">
        <v>3</v>
      </c>
    </row>
    <row r="7" spans="1:22" x14ac:dyDescent="0.2">
      <c r="H7" s="18" t="s">
        <v>34</v>
      </c>
      <c r="J7" s="13"/>
      <c r="K7" s="13"/>
      <c r="L7" s="13"/>
      <c r="M7" s="13"/>
      <c r="N7" s="13"/>
      <c r="O7" s="13"/>
      <c r="Q7" s="8"/>
      <c r="R7" s="8"/>
      <c r="T7" s="4">
        <v>3.4917982306643389</v>
      </c>
      <c r="U7" s="4">
        <v>0.45074304724869108</v>
      </c>
      <c r="V7" s="1">
        <v>3</v>
      </c>
    </row>
    <row r="8" spans="1:22" x14ac:dyDescent="0.2">
      <c r="H8" s="14">
        <v>3</v>
      </c>
      <c r="J8" s="13"/>
      <c r="K8" s="13"/>
      <c r="L8" s="13"/>
      <c r="M8" s="13"/>
      <c r="N8" s="13"/>
      <c r="O8" s="13"/>
      <c r="Q8" s="8"/>
      <c r="R8" s="8"/>
      <c r="T8" s="4">
        <v>2.506472101872431</v>
      </c>
      <c r="U8" s="4">
        <v>2.4654454328286383E-2</v>
      </c>
      <c r="V8" s="1">
        <v>3</v>
      </c>
    </row>
    <row r="9" spans="1:22" x14ac:dyDescent="0.2">
      <c r="H9" s="14">
        <v>3</v>
      </c>
    </row>
    <row r="10" spans="1:22" x14ac:dyDescent="0.2">
      <c r="H10" s="14">
        <v>3</v>
      </c>
      <c r="J10" s="13"/>
      <c r="K10" s="13"/>
      <c r="L10" s="13"/>
      <c r="M10" s="13"/>
      <c r="N10" s="13"/>
      <c r="O10" s="13"/>
      <c r="Q10" s="8"/>
      <c r="R10" s="8"/>
      <c r="T10" s="4">
        <v>0.99999999999999989</v>
      </c>
      <c r="U10" s="4">
        <v>0.10068747693344428</v>
      </c>
      <c r="V10" s="1">
        <v>3</v>
      </c>
    </row>
    <row r="11" spans="1:22" x14ac:dyDescent="0.2">
      <c r="J11" s="13"/>
      <c r="K11" s="13"/>
      <c r="L11" s="13"/>
      <c r="M11" s="13"/>
      <c r="N11" s="13"/>
      <c r="O11" s="13"/>
      <c r="Q11" s="8"/>
      <c r="R11" s="8"/>
      <c r="T11" s="4">
        <v>2.4754646969217515</v>
      </c>
      <c r="U11" s="4">
        <v>0.39515792970960884</v>
      </c>
      <c r="V11" s="1">
        <v>3</v>
      </c>
    </row>
    <row r="12" spans="1:22" x14ac:dyDescent="0.2">
      <c r="J12" s="13"/>
      <c r="K12" s="13"/>
      <c r="L12" s="13"/>
      <c r="M12" s="13"/>
      <c r="N12" s="13"/>
      <c r="O12" s="13"/>
      <c r="Q12" s="8"/>
      <c r="R12" s="8"/>
      <c r="T12" s="4">
        <v>2.5051853389007537</v>
      </c>
      <c r="U12" s="4">
        <v>0.51923363719226578</v>
      </c>
      <c r="V12" s="1">
        <v>3</v>
      </c>
    </row>
    <row r="14" spans="1:22" x14ac:dyDescent="0.2">
      <c r="J14" s="13"/>
      <c r="K14" s="13"/>
      <c r="L14" s="13"/>
      <c r="M14" s="13"/>
      <c r="N14" s="13"/>
      <c r="O14" s="13"/>
      <c r="Q14" s="8"/>
      <c r="R14" s="8"/>
      <c r="T14" s="4"/>
      <c r="U14" s="4"/>
    </row>
    <row r="15" spans="1:22" x14ac:dyDescent="0.2">
      <c r="J15" s="13"/>
      <c r="K15" s="13"/>
      <c r="L15" s="13"/>
      <c r="M15" s="13"/>
      <c r="N15" s="13"/>
      <c r="O15" s="13"/>
      <c r="Q15" s="8"/>
      <c r="R15" s="8"/>
      <c r="T15" s="4"/>
      <c r="U15" s="4"/>
    </row>
    <row r="16" spans="1:22" x14ac:dyDescent="0.2">
      <c r="J16" s="13"/>
      <c r="K16" s="13"/>
      <c r="L16" s="13"/>
      <c r="M16" s="13"/>
      <c r="N16" s="13"/>
      <c r="O16" s="13"/>
      <c r="Q16" s="8"/>
      <c r="R16" s="8"/>
      <c r="T16" s="4"/>
      <c r="U16" s="4"/>
    </row>
    <row r="18" spans="10:21" x14ac:dyDescent="0.2">
      <c r="J18" s="13"/>
      <c r="K18" s="13"/>
      <c r="L18" s="13"/>
      <c r="M18" s="13"/>
      <c r="N18" s="13"/>
      <c r="O18" s="13"/>
      <c r="Q18" s="8"/>
      <c r="R18" s="8"/>
      <c r="T18" s="4"/>
      <c r="U18" s="4"/>
    </row>
    <row r="19" spans="10:21" x14ac:dyDescent="0.2">
      <c r="J19" s="13"/>
      <c r="K19" s="13"/>
      <c r="L19" s="13"/>
      <c r="M19" s="13"/>
      <c r="N19" s="13"/>
      <c r="O19" s="13"/>
      <c r="Q19" s="8"/>
      <c r="R19" s="8"/>
      <c r="T19" s="4"/>
      <c r="U19" s="4"/>
    </row>
    <row r="20" spans="10:21" x14ac:dyDescent="0.2">
      <c r="J20" s="13"/>
      <c r="K20" s="13"/>
      <c r="L20" s="13"/>
      <c r="M20" s="13"/>
      <c r="N20" s="13"/>
      <c r="O20" s="13"/>
      <c r="Q20" s="8"/>
      <c r="R20" s="8"/>
      <c r="T20" s="4"/>
      <c r="U20" s="4"/>
    </row>
    <row r="23" spans="10:21" x14ac:dyDescent="0.2">
      <c r="T23" s="4">
        <f>AVERAGE(T2,T6,T10,T14,T18)</f>
        <v>1</v>
      </c>
      <c r="U23" s="4">
        <f>SQRT(((V2-1)*U2^2+(V6-1)*U6^2+(V10-1)*U10^2+(V14-1)*U14^2+(V18-1)*U18^2)/(V2+V6+V10+V14+V18-$H$8))</f>
        <v>9.7617988199780528E-2</v>
      </c>
    </row>
    <row r="24" spans="10:21" x14ac:dyDescent="0.2">
      <c r="T24" s="4">
        <f t="shared" ref="T24:T25" si="1">AVERAGE(T3,T7,T11,T15,T19)</f>
        <v>2.524715195698104</v>
      </c>
      <c r="U24" s="4">
        <f>SQRT(((V3-1)*U3^2+(V7-1)*U7^2+(V11-1)*U11^2+(V15-1)*U15^2+(V19-1)*U19^2)/(V3+V7+V11+V15+V19-$H$9))</f>
        <v>0.36671568836501062</v>
      </c>
    </row>
    <row r="25" spans="10:21" x14ac:dyDescent="0.2">
      <c r="T25" s="4">
        <f t="shared" si="1"/>
        <v>2.1694684122367645</v>
      </c>
      <c r="U25" s="4">
        <f>SQRT(((V4-1)*U4^2+(V8-1)*U8^2+(V12-1)*U12^2+(V16-1)*U16^2+(V20-1)*U20^2)/(V4+V8+V12+V16+V20-$H$10))</f>
        <v>0.31423497235600617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46626-AB6D-46D1-921A-D046717DEBAA}">
  <sheetPr>
    <tabColor rgb="FF81D41A"/>
  </sheetPr>
  <dimension ref="A1:ALV25"/>
  <sheetViews>
    <sheetView zoomScaleNormal="100" workbookViewId="0">
      <selection activeCell="H24" sqref="H24"/>
    </sheetView>
  </sheetViews>
  <sheetFormatPr defaultColWidth="11.5703125" defaultRowHeight="12.75" x14ac:dyDescent="0.2"/>
  <cols>
    <col min="1" max="2" width="9.7109375" style="1" customWidth="1"/>
    <col min="3" max="3" width="12.42578125" style="1" customWidth="1"/>
    <col min="4" max="5" width="9.7109375" style="1" customWidth="1"/>
    <col min="6" max="6" width="3.42578125" style="1" customWidth="1"/>
    <col min="7" max="7" width="3.28515625" style="1" customWidth="1"/>
    <col min="8" max="8" width="26.5703125" style="1" bestFit="1" customWidth="1"/>
    <col min="9" max="9" width="3.28515625" style="1" customWidth="1"/>
    <col min="10" max="12" width="11.5703125" style="11"/>
    <col min="13" max="15" width="9.7109375" style="11" customWidth="1"/>
    <col min="16" max="16" width="3.28515625" style="1" customWidth="1"/>
    <col min="17" max="17" width="12.5703125" style="1" customWidth="1"/>
    <col min="18" max="18" width="11.5703125" style="1"/>
    <col min="19" max="19" width="3.28515625" style="1" customWidth="1"/>
    <col min="20" max="20" width="9.7109375" style="1" customWidth="1"/>
    <col min="21" max="21" width="8.5703125" style="1" bestFit="1" customWidth="1"/>
    <col min="22" max="1008" width="11.5703125" style="1"/>
    <col min="1009" max="1010" width="11.5703125" style="2"/>
  </cols>
  <sheetData>
    <row r="1" spans="1:22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12"/>
      <c r="J1" s="12">
        <v>1</v>
      </c>
      <c r="K1" s="12">
        <v>2</v>
      </c>
      <c r="L1" s="12">
        <v>3</v>
      </c>
      <c r="M1" s="12">
        <v>4</v>
      </c>
      <c r="N1" s="12">
        <v>5</v>
      </c>
      <c r="O1" s="12" t="s">
        <v>6</v>
      </c>
      <c r="Q1" s="3" t="s">
        <v>7</v>
      </c>
      <c r="R1" s="3" t="s">
        <v>8</v>
      </c>
      <c r="T1" s="3" t="s">
        <v>9</v>
      </c>
      <c r="U1" s="3" t="s">
        <v>10</v>
      </c>
      <c r="V1" s="3" t="s">
        <v>6</v>
      </c>
    </row>
    <row r="2" spans="1:22" x14ac:dyDescent="0.2">
      <c r="A2" s="4">
        <f>T23</f>
        <v>1.0000001782355206</v>
      </c>
      <c r="B2" s="4">
        <f>U23</f>
        <v>0.1977644374687289</v>
      </c>
      <c r="C2" s="5" t="s">
        <v>31</v>
      </c>
      <c r="D2" s="5" t="s">
        <v>30</v>
      </c>
      <c r="E2" s="6" t="s">
        <v>13</v>
      </c>
      <c r="F2" s="5"/>
      <c r="H2" s="1" t="s">
        <v>14</v>
      </c>
      <c r="J2" s="13"/>
      <c r="K2" s="13"/>
      <c r="L2" s="13"/>
      <c r="M2" s="13"/>
      <c r="N2" s="13"/>
      <c r="O2" s="13"/>
      <c r="Q2" s="8"/>
      <c r="R2" s="8"/>
      <c r="T2" s="4">
        <v>1.0000007130364819</v>
      </c>
      <c r="U2" s="4">
        <v>0.20105891267595158</v>
      </c>
      <c r="V2" s="1">
        <v>5</v>
      </c>
    </row>
    <row r="3" spans="1:22" x14ac:dyDescent="0.2">
      <c r="A3" s="4">
        <f t="shared" ref="A3:B4" si="0">T24</f>
        <v>0.62252356111113216</v>
      </c>
      <c r="B3" s="4">
        <f t="shared" si="0"/>
        <v>0.17953942090841474</v>
      </c>
      <c r="C3" s="5" t="s">
        <v>39</v>
      </c>
      <c r="D3" s="5" t="s">
        <v>30</v>
      </c>
      <c r="E3" s="6" t="s">
        <v>13</v>
      </c>
      <c r="F3" s="5"/>
      <c r="H3" s="5" t="s">
        <v>47</v>
      </c>
      <c r="J3" s="13"/>
      <c r="K3" s="13"/>
      <c r="L3" s="13"/>
      <c r="M3" s="13"/>
      <c r="N3" s="13"/>
      <c r="O3" s="13"/>
      <c r="Q3" s="8"/>
      <c r="R3" s="8"/>
      <c r="T3" s="4">
        <v>0.6563171664468368</v>
      </c>
      <c r="U3" s="4">
        <v>9.7754700463166547E-2</v>
      </c>
      <c r="V3" s="1">
        <v>5</v>
      </c>
    </row>
    <row r="4" spans="1:22" x14ac:dyDescent="0.2">
      <c r="A4" s="4">
        <f t="shared" si="0"/>
        <v>0.41236945246490531</v>
      </c>
      <c r="B4" s="4">
        <f t="shared" si="0"/>
        <v>0.13449533519135559</v>
      </c>
      <c r="C4" s="5" t="s">
        <v>40</v>
      </c>
      <c r="D4" s="5" t="s">
        <v>30</v>
      </c>
      <c r="E4" s="6" t="s">
        <v>13</v>
      </c>
      <c r="F4" s="5"/>
      <c r="H4" s="1" t="s">
        <v>20</v>
      </c>
      <c r="J4" s="13"/>
      <c r="K4" s="13"/>
      <c r="L4" s="13"/>
      <c r="M4" s="13"/>
      <c r="N4" s="13"/>
      <c r="O4" s="13"/>
      <c r="Q4" s="8"/>
      <c r="R4" s="8"/>
      <c r="T4" s="4">
        <v>0.28725565561709643</v>
      </c>
      <c r="U4" s="4">
        <v>4.1763683004094193E-2</v>
      </c>
      <c r="V4" s="1">
        <v>5</v>
      </c>
    </row>
    <row r="5" spans="1:22" x14ac:dyDescent="0.2">
      <c r="H5" s="5" t="s">
        <v>45</v>
      </c>
    </row>
    <row r="6" spans="1:22" x14ac:dyDescent="0.2">
      <c r="J6" s="13"/>
      <c r="K6" s="13"/>
      <c r="L6" s="13"/>
      <c r="M6" s="13"/>
      <c r="N6" s="13"/>
      <c r="O6" s="13"/>
      <c r="Q6" s="8"/>
      <c r="R6" s="8"/>
      <c r="T6" s="4">
        <v>1.0000000000277089</v>
      </c>
      <c r="U6" s="4">
        <v>0.21080211478326405</v>
      </c>
      <c r="V6" s="1">
        <v>5</v>
      </c>
    </row>
    <row r="7" spans="1:22" x14ac:dyDescent="0.2">
      <c r="H7" s="18" t="s">
        <v>34</v>
      </c>
      <c r="J7" s="13"/>
      <c r="K7" s="13"/>
      <c r="L7" s="13"/>
      <c r="M7" s="13"/>
      <c r="N7" s="13"/>
      <c r="O7" s="13"/>
      <c r="Q7" s="8"/>
      <c r="R7" s="8"/>
      <c r="T7" s="4">
        <v>0.70370178966133889</v>
      </c>
      <c r="U7" s="4">
        <v>0.16113602249056644</v>
      </c>
      <c r="V7" s="1">
        <v>5</v>
      </c>
    </row>
    <row r="8" spans="1:22" x14ac:dyDescent="0.2">
      <c r="H8" s="14">
        <v>4</v>
      </c>
      <c r="J8" s="13"/>
      <c r="K8" s="13"/>
      <c r="L8" s="13"/>
      <c r="M8" s="13"/>
      <c r="N8" s="13"/>
      <c r="O8" s="13"/>
      <c r="Q8" s="8"/>
      <c r="R8" s="8"/>
      <c r="T8" s="4">
        <v>0.40070502716531298</v>
      </c>
      <c r="U8" s="4">
        <v>8.793101197507637E-2</v>
      </c>
      <c r="V8" s="1">
        <v>5</v>
      </c>
    </row>
    <row r="9" spans="1:22" x14ac:dyDescent="0.2">
      <c r="H9" s="14">
        <v>4</v>
      </c>
    </row>
    <row r="10" spans="1:22" x14ac:dyDescent="0.2">
      <c r="H10" s="14">
        <v>4</v>
      </c>
      <c r="J10" s="13"/>
      <c r="K10" s="13"/>
      <c r="L10" s="13"/>
      <c r="M10" s="13"/>
      <c r="N10" s="13"/>
      <c r="O10" s="13"/>
      <c r="Q10" s="8"/>
      <c r="R10" s="8"/>
      <c r="T10" s="4">
        <v>0.99999999987789179</v>
      </c>
      <c r="U10" s="4">
        <v>0.18639817028307215</v>
      </c>
      <c r="V10" s="1">
        <v>5</v>
      </c>
    </row>
    <row r="11" spans="1:22" x14ac:dyDescent="0.2">
      <c r="J11" s="13"/>
      <c r="K11" s="13"/>
      <c r="L11" s="13"/>
      <c r="M11" s="13"/>
      <c r="N11" s="13"/>
      <c r="O11" s="13"/>
      <c r="Q11" s="8"/>
      <c r="R11" s="8"/>
      <c r="T11" s="4">
        <v>0.61919562307981446</v>
      </c>
      <c r="U11" s="4">
        <v>0.28727979351771665</v>
      </c>
      <c r="V11" s="1">
        <v>5</v>
      </c>
    </row>
    <row r="12" spans="1:22" x14ac:dyDescent="0.2">
      <c r="J12" s="13"/>
      <c r="K12" s="13"/>
      <c r="L12" s="13"/>
      <c r="M12" s="13"/>
      <c r="N12" s="13"/>
      <c r="O12" s="13"/>
      <c r="Q12" s="8"/>
      <c r="R12" s="8"/>
      <c r="T12" s="4">
        <v>0.55580898479277041</v>
      </c>
      <c r="U12" s="4">
        <v>0.22461110181807659</v>
      </c>
      <c r="V12" s="1">
        <v>5</v>
      </c>
    </row>
    <row r="14" spans="1:22" x14ac:dyDescent="0.2">
      <c r="J14" s="13"/>
      <c r="K14" s="13"/>
      <c r="L14" s="13"/>
      <c r="M14" s="13"/>
      <c r="N14" s="13"/>
      <c r="O14" s="13"/>
      <c r="Q14" s="8"/>
      <c r="R14" s="8"/>
      <c r="T14" s="4">
        <v>1</v>
      </c>
      <c r="U14" s="4">
        <v>0.19192861970243422</v>
      </c>
      <c r="V14" s="1">
        <v>5</v>
      </c>
    </row>
    <row r="15" spans="1:22" x14ac:dyDescent="0.2">
      <c r="J15" s="13"/>
      <c r="K15" s="13"/>
      <c r="L15" s="13"/>
      <c r="M15" s="13"/>
      <c r="N15" s="13"/>
      <c r="O15" s="13"/>
      <c r="Q15" s="8"/>
      <c r="R15" s="8"/>
      <c r="T15" s="4">
        <v>0.51087966525653827</v>
      </c>
      <c r="U15" s="4">
        <v>0.10434143793436043</v>
      </c>
      <c r="V15" s="1">
        <v>5</v>
      </c>
    </row>
    <row r="16" spans="1:22" x14ac:dyDescent="0.2">
      <c r="J16" s="13"/>
      <c r="K16" s="13"/>
      <c r="L16" s="13"/>
      <c r="M16" s="13"/>
      <c r="N16" s="13"/>
      <c r="O16" s="13"/>
      <c r="Q16" s="8"/>
      <c r="R16" s="8"/>
      <c r="T16" s="4">
        <v>0.40570814228444141</v>
      </c>
      <c r="U16" s="4">
        <v>0.11148885867198799</v>
      </c>
      <c r="V16" s="1">
        <v>5</v>
      </c>
    </row>
    <row r="18" spans="10:21" x14ac:dyDescent="0.2">
      <c r="J18" s="13"/>
      <c r="K18" s="13"/>
      <c r="L18" s="13"/>
      <c r="M18" s="13"/>
      <c r="N18" s="13"/>
      <c r="O18" s="13"/>
      <c r="Q18" s="8"/>
      <c r="R18" s="8"/>
      <c r="T18" s="4"/>
      <c r="U18" s="4"/>
    </row>
    <row r="19" spans="10:21" x14ac:dyDescent="0.2">
      <c r="J19" s="13"/>
      <c r="K19" s="13"/>
      <c r="L19" s="13"/>
      <c r="M19" s="13"/>
      <c r="N19" s="13"/>
      <c r="O19" s="13"/>
      <c r="Q19" s="8"/>
      <c r="R19" s="8"/>
      <c r="T19" s="4"/>
      <c r="U19" s="4"/>
    </row>
    <row r="20" spans="10:21" x14ac:dyDescent="0.2">
      <c r="J20" s="13"/>
      <c r="K20" s="13"/>
      <c r="L20" s="13"/>
      <c r="M20" s="13"/>
      <c r="N20" s="13"/>
      <c r="O20" s="13"/>
      <c r="Q20" s="8"/>
      <c r="R20" s="8"/>
      <c r="T20" s="4"/>
      <c r="U20" s="4"/>
    </row>
    <row r="23" spans="10:21" x14ac:dyDescent="0.2">
      <c r="T23" s="4">
        <f>AVERAGE(T2,T6,T10,T14,T18)</f>
        <v>1.0000001782355206</v>
      </c>
      <c r="U23" s="4">
        <f>SQRT(((V2-1)*U2^2+(V6-1)*U6^2+(V10-1)*U10^2+(V14-1)*U14^2+(V18-1)*U18^2)/(V2+V6+V10+V14+V18-$H$8))</f>
        <v>0.1977644374687289</v>
      </c>
    </row>
    <row r="24" spans="10:21" x14ac:dyDescent="0.2">
      <c r="T24" s="4">
        <f t="shared" ref="T24:T25" si="1">AVERAGE(T3,T7,T11,T15,T19)</f>
        <v>0.62252356111113216</v>
      </c>
      <c r="U24" s="4">
        <f>SQRT(((V3-1)*U3^2+(V7-1)*U7^2+(V11-1)*U11^2+(V15-1)*U15^2+(V19-1)*U19^2)/(V3+V7+V11+V15+V19-$H$9))</f>
        <v>0.17953942090841474</v>
      </c>
    </row>
    <row r="25" spans="10:21" x14ac:dyDescent="0.2">
      <c r="T25" s="4">
        <f t="shared" si="1"/>
        <v>0.41236945246490531</v>
      </c>
      <c r="U25" s="4">
        <f>SQRT(((V4-1)*U4^2+(V8-1)*U8^2+(V12-1)*U12^2+(V16-1)*U16^2+(V20-1)*U20^2)/(V4+V8+V12+V16+V20-$H$10))</f>
        <v>0.13449533519135559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C7FFA-278E-4D38-869C-51456BAF80CF}">
  <sheetPr>
    <tabColor rgb="FF81D41A"/>
  </sheetPr>
  <dimension ref="A1:ALV25"/>
  <sheetViews>
    <sheetView zoomScaleNormal="100" workbookViewId="0">
      <selection activeCell="F2" sqref="F2:F4"/>
    </sheetView>
  </sheetViews>
  <sheetFormatPr defaultColWidth="11.5703125" defaultRowHeight="12.75" x14ac:dyDescent="0.2"/>
  <cols>
    <col min="1" max="2" width="9.7109375" style="1" customWidth="1"/>
    <col min="3" max="3" width="12.42578125" style="1" customWidth="1"/>
    <col min="4" max="5" width="9.7109375" style="1" customWidth="1"/>
    <col min="6" max="6" width="11.42578125" style="1" bestFit="1" customWidth="1"/>
    <col min="7" max="7" width="3.28515625" style="1" customWidth="1"/>
    <col min="8" max="8" width="26.5703125" style="1" bestFit="1" customWidth="1"/>
    <col min="9" max="9" width="3.28515625" style="1" customWidth="1"/>
    <col min="10" max="12" width="11.5703125" style="11"/>
    <col min="13" max="15" width="9.7109375" style="11" customWidth="1"/>
    <col min="16" max="16" width="3.28515625" style="1" customWidth="1"/>
    <col min="17" max="17" width="12.5703125" style="1" customWidth="1"/>
    <col min="18" max="18" width="11.5703125" style="1"/>
    <col min="19" max="19" width="3.28515625" style="1" customWidth="1"/>
    <col min="20" max="20" width="9.7109375" style="1" customWidth="1"/>
    <col min="21" max="21" width="8.5703125" style="1" bestFit="1" customWidth="1"/>
    <col min="22" max="1008" width="11.5703125" style="1"/>
    <col min="1009" max="1010" width="11.5703125" style="2"/>
  </cols>
  <sheetData>
    <row r="1" spans="1:22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12"/>
      <c r="J1" s="12">
        <v>1</v>
      </c>
      <c r="K1" s="12">
        <v>2</v>
      </c>
      <c r="L1" s="12">
        <v>3</v>
      </c>
      <c r="M1" s="12">
        <v>4</v>
      </c>
      <c r="N1" s="12">
        <v>5</v>
      </c>
      <c r="O1" s="12" t="s">
        <v>6</v>
      </c>
      <c r="Q1" s="3" t="s">
        <v>7</v>
      </c>
      <c r="R1" s="3" t="s">
        <v>8</v>
      </c>
      <c r="T1" s="3" t="s">
        <v>9</v>
      </c>
      <c r="U1" s="3" t="s">
        <v>10</v>
      </c>
      <c r="V1" s="3" t="s">
        <v>6</v>
      </c>
    </row>
    <row r="2" spans="1:22" x14ac:dyDescent="0.2">
      <c r="A2" s="4">
        <f>T23</f>
        <v>1.0000001782355206</v>
      </c>
      <c r="B2" s="4">
        <f>U23</f>
        <v>0.1977644374687289</v>
      </c>
      <c r="C2" s="5" t="s">
        <v>31</v>
      </c>
      <c r="D2" s="5" t="s">
        <v>30</v>
      </c>
      <c r="E2" s="6" t="s">
        <v>13</v>
      </c>
      <c r="F2" s="5"/>
      <c r="H2" s="1" t="s">
        <v>14</v>
      </c>
      <c r="J2" s="13"/>
      <c r="K2" s="13"/>
      <c r="L2" s="13"/>
      <c r="M2" s="13"/>
      <c r="N2" s="13"/>
      <c r="O2" s="13"/>
      <c r="Q2" s="8"/>
      <c r="R2" s="8"/>
      <c r="T2" s="4">
        <v>1.0000007130364819</v>
      </c>
      <c r="U2" s="4">
        <v>0.20105891267595158</v>
      </c>
      <c r="V2" s="1">
        <v>5</v>
      </c>
    </row>
    <row r="3" spans="1:22" x14ac:dyDescent="0.2">
      <c r="A3" s="4">
        <f t="shared" ref="A3:B4" si="0">T24</f>
        <v>0.62252356111113216</v>
      </c>
      <c r="B3" s="4">
        <f t="shared" si="0"/>
        <v>0.17953942090841474</v>
      </c>
      <c r="C3" s="5" t="s">
        <v>39</v>
      </c>
      <c r="D3" s="5" t="s">
        <v>30</v>
      </c>
      <c r="E3" s="6" t="s">
        <v>13</v>
      </c>
      <c r="F3" s="5" t="s">
        <v>48</v>
      </c>
      <c r="H3" s="5" t="s">
        <v>47</v>
      </c>
      <c r="J3" s="13"/>
      <c r="K3" s="13"/>
      <c r="L3" s="13"/>
      <c r="M3" s="13"/>
      <c r="N3" s="13"/>
      <c r="O3" s="13"/>
      <c r="Q3" s="8"/>
      <c r="R3" s="8"/>
      <c r="T3" s="4">
        <v>0.6563171664468368</v>
      </c>
      <c r="U3" s="4">
        <v>9.7754700463166547E-2</v>
      </c>
      <c r="V3" s="1">
        <v>5</v>
      </c>
    </row>
    <row r="4" spans="1:22" x14ac:dyDescent="0.2">
      <c r="A4" s="4">
        <f t="shared" si="0"/>
        <v>0.41236945246490531</v>
      </c>
      <c r="B4" s="4">
        <f t="shared" si="0"/>
        <v>0.13449533519135559</v>
      </c>
      <c r="C4" s="5" t="s">
        <v>40</v>
      </c>
      <c r="D4" s="5" t="s">
        <v>30</v>
      </c>
      <c r="E4" s="6" t="s">
        <v>13</v>
      </c>
      <c r="F4" s="5" t="s">
        <v>49</v>
      </c>
      <c r="H4" s="1" t="s">
        <v>20</v>
      </c>
      <c r="J4" s="13"/>
      <c r="K4" s="13"/>
      <c r="L4" s="13"/>
      <c r="M4" s="13"/>
      <c r="N4" s="13"/>
      <c r="O4" s="13"/>
      <c r="Q4" s="8"/>
      <c r="R4" s="8"/>
      <c r="T4" s="4">
        <v>0.28725565561709643</v>
      </c>
      <c r="U4" s="4">
        <v>4.1763683004094193E-2</v>
      </c>
      <c r="V4" s="1">
        <v>5</v>
      </c>
    </row>
    <row r="5" spans="1:22" x14ac:dyDescent="0.2">
      <c r="H5" s="5" t="s">
        <v>45</v>
      </c>
    </row>
    <row r="6" spans="1:22" x14ac:dyDescent="0.2">
      <c r="J6" s="13"/>
      <c r="K6" s="13"/>
      <c r="L6" s="13"/>
      <c r="M6" s="13"/>
      <c r="N6" s="13"/>
      <c r="O6" s="13"/>
      <c r="Q6" s="8"/>
      <c r="R6" s="8"/>
      <c r="T6" s="4">
        <v>1.0000000000277089</v>
      </c>
      <c r="U6" s="4">
        <v>0.21080211478326405</v>
      </c>
      <c r="V6" s="1">
        <v>5</v>
      </c>
    </row>
    <row r="7" spans="1:22" x14ac:dyDescent="0.2">
      <c r="H7" s="18" t="s">
        <v>34</v>
      </c>
      <c r="J7" s="13"/>
      <c r="K7" s="13"/>
      <c r="L7" s="13"/>
      <c r="M7" s="13"/>
      <c r="N7" s="13"/>
      <c r="O7" s="13"/>
      <c r="Q7" s="8"/>
      <c r="R7" s="8"/>
      <c r="T7" s="4">
        <v>0.70370178966133889</v>
      </c>
      <c r="U7" s="4">
        <v>0.16113602249056644</v>
      </c>
      <c r="V7" s="1">
        <v>5</v>
      </c>
    </row>
    <row r="8" spans="1:22" x14ac:dyDescent="0.2">
      <c r="H8" s="14">
        <v>4</v>
      </c>
      <c r="J8" s="13"/>
      <c r="K8" s="13"/>
      <c r="L8" s="13"/>
      <c r="M8" s="13"/>
      <c r="N8" s="13"/>
      <c r="O8" s="13"/>
      <c r="Q8" s="8"/>
      <c r="R8" s="8"/>
      <c r="T8" s="4">
        <v>0.40070502716531298</v>
      </c>
      <c r="U8" s="4">
        <v>8.793101197507637E-2</v>
      </c>
      <c r="V8" s="1">
        <v>5</v>
      </c>
    </row>
    <row r="9" spans="1:22" x14ac:dyDescent="0.2">
      <c r="H9" s="14">
        <v>4</v>
      </c>
    </row>
    <row r="10" spans="1:22" x14ac:dyDescent="0.2">
      <c r="H10" s="14">
        <v>4</v>
      </c>
      <c r="J10" s="13"/>
      <c r="K10" s="13"/>
      <c r="L10" s="13"/>
      <c r="M10" s="13"/>
      <c r="N10" s="13"/>
      <c r="O10" s="13"/>
      <c r="Q10" s="8"/>
      <c r="R10" s="8"/>
      <c r="T10" s="4">
        <v>0.99999999987789179</v>
      </c>
      <c r="U10" s="4">
        <v>0.18639817028307215</v>
      </c>
      <c r="V10" s="1">
        <v>5</v>
      </c>
    </row>
    <row r="11" spans="1:22" x14ac:dyDescent="0.2">
      <c r="J11" s="13"/>
      <c r="K11" s="13"/>
      <c r="L11" s="13"/>
      <c r="M11" s="13"/>
      <c r="N11" s="13"/>
      <c r="O11" s="13"/>
      <c r="Q11" s="8"/>
      <c r="R11" s="8"/>
      <c r="T11" s="4">
        <v>0.61919562307981446</v>
      </c>
      <c r="U11" s="4">
        <v>0.28727979351771665</v>
      </c>
      <c r="V11" s="1">
        <v>5</v>
      </c>
    </row>
    <row r="12" spans="1:22" x14ac:dyDescent="0.2">
      <c r="J12" s="13"/>
      <c r="K12" s="13"/>
      <c r="L12" s="13"/>
      <c r="M12" s="13"/>
      <c r="N12" s="13"/>
      <c r="O12" s="13"/>
      <c r="Q12" s="8"/>
      <c r="R12" s="8"/>
      <c r="T12" s="4">
        <v>0.55580898479277041</v>
      </c>
      <c r="U12" s="4">
        <v>0.22461110181807659</v>
      </c>
      <c r="V12" s="1">
        <v>5</v>
      </c>
    </row>
    <row r="14" spans="1:22" x14ac:dyDescent="0.2">
      <c r="J14" s="13"/>
      <c r="K14" s="13"/>
      <c r="L14" s="13"/>
      <c r="M14" s="13"/>
      <c r="N14" s="13"/>
      <c r="O14" s="13"/>
      <c r="Q14" s="8"/>
      <c r="R14" s="8"/>
      <c r="T14" s="4">
        <v>1</v>
      </c>
      <c r="U14" s="4">
        <v>0.19192861970243422</v>
      </c>
      <c r="V14" s="1">
        <v>5</v>
      </c>
    </row>
    <row r="15" spans="1:22" x14ac:dyDescent="0.2">
      <c r="J15" s="13"/>
      <c r="K15" s="13"/>
      <c r="L15" s="13"/>
      <c r="M15" s="13"/>
      <c r="N15" s="13"/>
      <c r="O15" s="13"/>
      <c r="Q15" s="8"/>
      <c r="R15" s="8"/>
      <c r="T15" s="4">
        <v>0.51087966525653827</v>
      </c>
      <c r="U15" s="4">
        <v>0.10434143793436043</v>
      </c>
      <c r="V15" s="1">
        <v>5</v>
      </c>
    </row>
    <row r="16" spans="1:22" x14ac:dyDescent="0.2">
      <c r="J16" s="13"/>
      <c r="K16" s="13"/>
      <c r="L16" s="13"/>
      <c r="M16" s="13"/>
      <c r="N16" s="13"/>
      <c r="O16" s="13"/>
      <c r="Q16" s="8"/>
      <c r="R16" s="8"/>
      <c r="T16" s="4">
        <v>0.40570814228444141</v>
      </c>
      <c r="U16" s="4">
        <v>0.11148885867198799</v>
      </c>
      <c r="V16" s="1">
        <v>5</v>
      </c>
    </row>
    <row r="18" spans="10:21" x14ac:dyDescent="0.2">
      <c r="J18" s="13"/>
      <c r="K18" s="13"/>
      <c r="L18" s="13"/>
      <c r="M18" s="13"/>
      <c r="N18" s="13"/>
      <c r="O18" s="13"/>
      <c r="Q18" s="8"/>
      <c r="R18" s="8"/>
      <c r="T18" s="4"/>
      <c r="U18" s="4"/>
    </row>
    <row r="19" spans="10:21" x14ac:dyDescent="0.2">
      <c r="J19" s="13"/>
      <c r="K19" s="13"/>
      <c r="L19" s="13"/>
      <c r="M19" s="13"/>
      <c r="N19" s="13"/>
      <c r="O19" s="13"/>
      <c r="Q19" s="8"/>
      <c r="R19" s="8"/>
      <c r="T19" s="4"/>
      <c r="U19" s="4"/>
    </row>
    <row r="20" spans="10:21" x14ac:dyDescent="0.2">
      <c r="J20" s="13"/>
      <c r="K20" s="13"/>
      <c r="L20" s="13"/>
      <c r="M20" s="13"/>
      <c r="N20" s="13"/>
      <c r="O20" s="13"/>
      <c r="Q20" s="8"/>
      <c r="R20" s="8"/>
      <c r="T20" s="4"/>
      <c r="U20" s="4"/>
    </row>
    <row r="23" spans="10:21" x14ac:dyDescent="0.2">
      <c r="T23" s="4">
        <f>AVERAGE(T2,T6,T10,T14,T18)</f>
        <v>1.0000001782355206</v>
      </c>
      <c r="U23" s="4">
        <f>SQRT(((V2-1)*U2^2+(V6-1)*U6^2+(V10-1)*U10^2+(V14-1)*U14^2+(V18-1)*U18^2)/(V2+V6+V10+V14+V18-$H$8))</f>
        <v>0.1977644374687289</v>
      </c>
    </row>
    <row r="24" spans="10:21" x14ac:dyDescent="0.2">
      <c r="T24" s="4">
        <f t="shared" ref="T24:T25" si="1">AVERAGE(T3,T7,T11,T15,T19)</f>
        <v>0.62252356111113216</v>
      </c>
      <c r="U24" s="4">
        <f>SQRT(((V3-1)*U3^2+(V7-1)*U7^2+(V11-1)*U11^2+(V15-1)*U15^2+(V19-1)*U19^2)/(V3+V7+V11+V15+V19-$H$9))</f>
        <v>0.17953942090841474</v>
      </c>
    </row>
    <row r="25" spans="10:21" x14ac:dyDescent="0.2">
      <c r="T25" s="4">
        <f t="shared" si="1"/>
        <v>0.41236945246490531</v>
      </c>
      <c r="U25" s="4">
        <f>SQRT(((V4-1)*U4^2+(V8-1)*U8^2+(V12-1)*U12^2+(V16-1)*U16^2+(V20-1)*U20^2)/(V4+V8+V12+V16+V20-$H$10))</f>
        <v>0.13449533519135559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12AA-CE2F-4045-B15E-A57831398AFB}">
  <sheetPr>
    <tabColor rgb="FF81D41A"/>
  </sheetPr>
  <dimension ref="A1:ALV25"/>
  <sheetViews>
    <sheetView zoomScaleNormal="100" workbookViewId="0">
      <selection activeCell="F12" sqref="F12"/>
    </sheetView>
  </sheetViews>
  <sheetFormatPr defaultColWidth="11.5703125" defaultRowHeight="12.75" x14ac:dyDescent="0.2"/>
  <cols>
    <col min="1" max="2" width="9.7109375" style="1" customWidth="1"/>
    <col min="3" max="3" width="12.42578125" style="1" customWidth="1"/>
    <col min="4" max="5" width="9.7109375" style="1" customWidth="1"/>
    <col min="6" max="6" width="11.5703125" style="1" bestFit="1" customWidth="1"/>
    <col min="7" max="7" width="3.28515625" style="1" customWidth="1"/>
    <col min="8" max="8" width="26.5703125" style="1" bestFit="1" customWidth="1"/>
    <col min="9" max="9" width="3.28515625" style="1" customWidth="1"/>
    <col min="10" max="12" width="11.5703125" style="11"/>
    <col min="13" max="15" width="9.7109375" style="11" customWidth="1"/>
    <col min="16" max="16" width="3.28515625" style="1" customWidth="1"/>
    <col min="17" max="17" width="12.5703125" style="1" customWidth="1"/>
    <col min="18" max="18" width="11.5703125" style="1"/>
    <col min="19" max="19" width="3.28515625" style="1" customWidth="1"/>
    <col min="20" max="21" width="9.7109375" style="1" customWidth="1"/>
    <col min="22" max="1008" width="11.5703125" style="1"/>
    <col min="1009" max="1010" width="11.5703125" style="2"/>
  </cols>
  <sheetData>
    <row r="1" spans="1:1010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12"/>
      <c r="J1" s="12">
        <v>1</v>
      </c>
      <c r="K1" s="12">
        <v>2</v>
      </c>
      <c r="L1" s="12">
        <v>3</v>
      </c>
      <c r="M1" s="12">
        <v>4</v>
      </c>
      <c r="N1" s="12">
        <v>5</v>
      </c>
      <c r="O1" s="12" t="s">
        <v>6</v>
      </c>
      <c r="Q1" s="3" t="s">
        <v>7</v>
      </c>
      <c r="R1" s="3" t="s">
        <v>8</v>
      </c>
      <c r="T1" s="3" t="s">
        <v>9</v>
      </c>
      <c r="U1" s="3" t="s">
        <v>10</v>
      </c>
      <c r="V1" s="3" t="s">
        <v>6</v>
      </c>
    </row>
    <row r="2" spans="1:1010" x14ac:dyDescent="0.2">
      <c r="A2" s="4">
        <f>T23</f>
        <v>1</v>
      </c>
      <c r="B2" s="4">
        <f>U23</f>
        <v>0.19214213564619745</v>
      </c>
      <c r="C2" s="5" t="s">
        <v>31</v>
      </c>
      <c r="D2" s="5" t="s">
        <v>30</v>
      </c>
      <c r="E2" s="6" t="s">
        <v>13</v>
      </c>
      <c r="F2" s="5"/>
      <c r="H2" s="1" t="s">
        <v>14</v>
      </c>
      <c r="J2" s="16">
        <v>0.36199999999999999</v>
      </c>
      <c r="K2" s="16">
        <v>0.26400000000000001</v>
      </c>
      <c r="L2" s="16">
        <v>0.36699999999999999</v>
      </c>
      <c r="M2" s="16"/>
      <c r="N2" s="16"/>
      <c r="O2" s="16"/>
      <c r="Q2" s="8">
        <f>AVERAGE(J2:O2)</f>
        <v>0.33100000000000002</v>
      </c>
      <c r="R2" s="8">
        <f>_xlfn.STDEV.S(J2:O2)</f>
        <v>5.8077534382926302E-2</v>
      </c>
      <c r="T2" s="4">
        <f t="shared" ref="T2:U4" si="0">Q2/$Q$2</f>
        <v>1</v>
      </c>
      <c r="U2" s="4">
        <f t="shared" si="0"/>
        <v>0.17546082895143897</v>
      </c>
      <c r="V2" s="1">
        <f>COUNTIF(J2:O2,"&gt;0")</f>
        <v>3</v>
      </c>
    </row>
    <row r="3" spans="1:1010" x14ac:dyDescent="0.2">
      <c r="A3" s="4">
        <f t="shared" ref="A3:B4" si="1">T24</f>
        <v>3.0887794140639913</v>
      </c>
      <c r="B3" s="4">
        <f t="shared" si="1"/>
        <v>0.51083413457937132</v>
      </c>
      <c r="C3" s="5" t="s">
        <v>39</v>
      </c>
      <c r="D3" s="5" t="s">
        <v>30</v>
      </c>
      <c r="E3" s="6" t="s">
        <v>13</v>
      </c>
      <c r="F3" s="5" t="s">
        <v>51</v>
      </c>
      <c r="H3" s="5" t="s">
        <v>36</v>
      </c>
      <c r="J3" s="16">
        <v>1.111</v>
      </c>
      <c r="K3" s="16">
        <v>0.64600000000000002</v>
      </c>
      <c r="L3" s="16">
        <v>1.157</v>
      </c>
      <c r="M3" s="16"/>
      <c r="N3" s="16"/>
      <c r="O3" s="16"/>
      <c r="Q3" s="8">
        <f>AVERAGE(J3:O3)</f>
        <v>0.97133333333333338</v>
      </c>
      <c r="R3" s="8">
        <f>_xlfn.STDEV.S(J3:O3)</f>
        <v>0.28268415826383531</v>
      </c>
      <c r="T3" s="4">
        <f t="shared" si="0"/>
        <v>2.9345417925478348</v>
      </c>
      <c r="U3" s="4">
        <f t="shared" si="0"/>
        <v>0.85403068961883777</v>
      </c>
      <c r="V3" s="1">
        <f t="shared" ref="V3:V20" si="2">COUNTIF(J3:O3,"&gt;0")</f>
        <v>3</v>
      </c>
    </row>
    <row r="4" spans="1:1010" x14ac:dyDescent="0.2">
      <c r="A4" s="4">
        <f t="shared" si="1"/>
        <v>2.4141036659307864</v>
      </c>
      <c r="B4" s="4">
        <f t="shared" si="1"/>
        <v>0.20616540134716541</v>
      </c>
      <c r="C4" s="5" t="s">
        <v>40</v>
      </c>
      <c r="D4" s="5" t="s">
        <v>30</v>
      </c>
      <c r="E4" s="6" t="s">
        <v>13</v>
      </c>
      <c r="F4" s="5" t="s">
        <v>50</v>
      </c>
      <c r="H4" s="1" t="s">
        <v>20</v>
      </c>
      <c r="J4" s="16">
        <v>0.68899999999999995</v>
      </c>
      <c r="K4" s="16">
        <v>0.66300000000000003</v>
      </c>
      <c r="L4" s="16">
        <v>0.78700000000000003</v>
      </c>
      <c r="M4" s="16"/>
      <c r="N4" s="16"/>
      <c r="O4" s="16"/>
      <c r="Q4" s="8">
        <f>AVERAGE(J4:O4)</f>
        <v>0.71299999999999997</v>
      </c>
      <c r="R4" s="8">
        <f>_xlfn.STDEV.S(J4:O4)</f>
        <v>6.5391130897087271E-2</v>
      </c>
      <c r="T4" s="4">
        <f t="shared" si="0"/>
        <v>2.1540785498489425</v>
      </c>
      <c r="U4" s="4">
        <f t="shared" si="0"/>
        <v>0.19755628669814884</v>
      </c>
      <c r="V4" s="1">
        <f t="shared" si="2"/>
        <v>3</v>
      </c>
    </row>
    <row r="5" spans="1:1010" s="1" customFormat="1" x14ac:dyDescent="0.2">
      <c r="H5" s="5" t="s">
        <v>22</v>
      </c>
      <c r="J5" s="17"/>
      <c r="K5" s="17"/>
      <c r="L5" s="17"/>
      <c r="M5" s="17"/>
      <c r="N5" s="17"/>
      <c r="O5" s="17"/>
      <c r="ALU5" s="2"/>
      <c r="ALV5" s="2"/>
    </row>
    <row r="6" spans="1:1010" s="15" customFormat="1" x14ac:dyDescent="0.2">
      <c r="A6" s="1"/>
      <c r="B6" s="1"/>
      <c r="C6" s="1"/>
      <c r="D6" s="1"/>
      <c r="E6" s="1"/>
      <c r="F6" s="1"/>
      <c r="G6" s="1"/>
      <c r="H6" s="1"/>
      <c r="I6" s="1"/>
      <c r="J6" s="16">
        <v>0.66500000000000004</v>
      </c>
      <c r="K6" s="16">
        <v>0.50600000000000001</v>
      </c>
      <c r="L6" s="16">
        <v>0.71599999999999997</v>
      </c>
      <c r="M6" s="16"/>
      <c r="N6" s="16"/>
      <c r="O6" s="16"/>
      <c r="P6" s="1"/>
      <c r="Q6" s="8">
        <f>AVERAGE(J6:O6)</f>
        <v>0.629</v>
      </c>
      <c r="R6" s="8">
        <f>_xlfn.STDEV.S(J6:O6)</f>
        <v>0.10953081758117227</v>
      </c>
      <c r="S6" s="1"/>
      <c r="T6" s="4">
        <f>Q6/$Q$6</f>
        <v>1</v>
      </c>
      <c r="U6" s="4">
        <f>R6/$Q$6</f>
        <v>0.17413484512110058</v>
      </c>
      <c r="V6" s="1">
        <f>COUNTIF(J6:O6,"&gt;0")</f>
        <v>3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2"/>
      <c r="ALV6" s="2"/>
    </row>
    <row r="7" spans="1:1010" s="15" customFormat="1" x14ac:dyDescent="0.2">
      <c r="A7" s="1"/>
      <c r="B7" s="1"/>
      <c r="C7" s="1"/>
      <c r="D7" s="1"/>
      <c r="E7" s="1"/>
      <c r="F7" s="1"/>
      <c r="G7" s="1"/>
      <c r="H7" s="18" t="s">
        <v>34</v>
      </c>
      <c r="I7" s="1"/>
      <c r="J7" s="16">
        <v>1.9430000000000001</v>
      </c>
      <c r="K7" s="16">
        <v>1.7889999999999999</v>
      </c>
      <c r="L7" s="16">
        <v>1.7729999999999999</v>
      </c>
      <c r="M7" s="16"/>
      <c r="N7" s="16"/>
      <c r="O7" s="16"/>
      <c r="P7" s="1"/>
      <c r="Q7" s="8">
        <f>AVERAGE(J7:O7)</f>
        <v>1.835</v>
      </c>
      <c r="R7" s="8">
        <f>_xlfn.STDEV.S(J7:O7)</f>
        <v>9.3872253621610766E-2</v>
      </c>
      <c r="S7" s="1"/>
      <c r="T7" s="4">
        <f t="shared" ref="T7:U8" si="3">Q7/$Q$6</f>
        <v>2.9173290937996819</v>
      </c>
      <c r="U7" s="4">
        <f t="shared" si="3"/>
        <v>0.14924046680701233</v>
      </c>
      <c r="V7" s="1">
        <f t="shared" ref="V7:V8" si="4">COUNTIF(J7:O7,"&gt;0")</f>
        <v>3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2"/>
      <c r="ALV7" s="2"/>
    </row>
    <row r="8" spans="1:1010" s="15" customFormat="1" x14ac:dyDescent="0.2">
      <c r="A8" s="1"/>
      <c r="B8" s="1"/>
      <c r="C8" s="1"/>
      <c r="D8" s="1"/>
      <c r="E8" s="1"/>
      <c r="F8" s="1"/>
      <c r="G8" s="1"/>
      <c r="H8" s="14">
        <v>5</v>
      </c>
      <c r="I8" s="1"/>
      <c r="J8" s="16">
        <v>1.4450000000000001</v>
      </c>
      <c r="K8" s="16">
        <v>1.3149999999999999</v>
      </c>
      <c r="L8" s="16">
        <v>1.5289999999999999</v>
      </c>
      <c r="M8" s="16"/>
      <c r="N8" s="16"/>
      <c r="O8" s="16"/>
      <c r="P8" s="1"/>
      <c r="Q8" s="8">
        <f>AVERAGE(J8:O8)</f>
        <v>1.4296666666666666</v>
      </c>
      <c r="R8" s="8">
        <f>_xlfn.STDEV.S(J8:O8)</f>
        <v>0.10782083904947749</v>
      </c>
      <c r="S8" s="1"/>
      <c r="T8" s="4">
        <f t="shared" si="3"/>
        <v>2.2729199788023315</v>
      </c>
      <c r="U8" s="4">
        <f t="shared" si="3"/>
        <v>0.17141627829805642</v>
      </c>
      <c r="V8" s="1">
        <f t="shared" si="4"/>
        <v>3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2"/>
      <c r="ALV8" s="2"/>
    </row>
    <row r="9" spans="1:1010" s="15" customFormat="1" x14ac:dyDescent="0.2">
      <c r="A9" s="1"/>
      <c r="B9" s="1"/>
      <c r="C9" s="1"/>
      <c r="D9" s="1"/>
      <c r="E9" s="1"/>
      <c r="F9" s="1"/>
      <c r="G9" s="1"/>
      <c r="H9" s="1"/>
      <c r="I9" s="1"/>
      <c r="J9" s="17"/>
      <c r="K9" s="17"/>
      <c r="L9" s="17"/>
      <c r="M9" s="17"/>
      <c r="N9" s="17"/>
      <c r="O9" s="17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2"/>
      <c r="ALV9" s="2"/>
    </row>
    <row r="10" spans="1:1010" s="15" customFormat="1" x14ac:dyDescent="0.2">
      <c r="A10" s="1"/>
      <c r="B10" s="1"/>
      <c r="C10" s="1"/>
      <c r="D10" s="1"/>
      <c r="E10" s="1"/>
      <c r="F10" s="1"/>
      <c r="G10" s="1"/>
      <c r="H10" s="1"/>
      <c r="I10" s="1"/>
      <c r="J10" s="16">
        <v>0.23799999999999999</v>
      </c>
      <c r="K10" s="16">
        <v>0.21299999999999999</v>
      </c>
      <c r="L10" s="16">
        <v>0.32500000000000001</v>
      </c>
      <c r="M10" s="16"/>
      <c r="N10" s="16"/>
      <c r="O10" s="16"/>
      <c r="P10" s="1"/>
      <c r="Q10" s="8">
        <f>AVERAGE(J10:O10)</f>
        <v>0.25866666666666666</v>
      </c>
      <c r="R10" s="8">
        <f>_xlfn.STDEV.S(J10:O10)</f>
        <v>5.8790588816011402E-2</v>
      </c>
      <c r="S10" s="1"/>
      <c r="T10" s="4">
        <f>Q10/$Q$10</f>
        <v>1</v>
      </c>
      <c r="U10" s="4">
        <f>R10/$Q$10</f>
        <v>0.2272832041856111</v>
      </c>
      <c r="V10" s="1">
        <f>COUNTIF(J10:O10,"&gt;0")</f>
        <v>3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2"/>
      <c r="ALV10" s="2"/>
    </row>
    <row r="11" spans="1:1010" s="15" customFormat="1" x14ac:dyDescent="0.2">
      <c r="A11" s="1"/>
      <c r="B11" s="1"/>
      <c r="C11" s="1"/>
      <c r="D11" s="1"/>
      <c r="E11" s="1"/>
      <c r="F11" s="1"/>
      <c r="G11" s="1"/>
      <c r="H11" s="1"/>
      <c r="I11" s="1"/>
      <c r="J11" s="16">
        <v>0.98599999999999999</v>
      </c>
      <c r="K11" s="16">
        <v>0.67400000000000004</v>
      </c>
      <c r="L11" s="16">
        <v>0.81100000000000005</v>
      </c>
      <c r="M11" s="16"/>
      <c r="N11" s="16"/>
      <c r="O11" s="16"/>
      <c r="P11" s="1"/>
      <c r="Q11" s="8">
        <f>AVERAGE(J11:O11)</f>
        <v>0.82366666666666666</v>
      </c>
      <c r="R11" s="8">
        <f>_xlfn.STDEV.S(J11:O11)</f>
        <v>0.15638520816667154</v>
      </c>
      <c r="S11" s="1"/>
      <c r="T11" s="4">
        <f t="shared" ref="T11:U12" si="5">Q11/$Q$10</f>
        <v>3.1842783505154642</v>
      </c>
      <c r="U11" s="4">
        <f t="shared" si="5"/>
        <v>0.60458199033507043</v>
      </c>
      <c r="V11" s="1">
        <f t="shared" ref="V11:V12" si="6">COUNTIF(J11:O11,"&gt;0")</f>
        <v>3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2"/>
      <c r="ALV11" s="2"/>
    </row>
    <row r="12" spans="1:1010" s="15" customFormat="1" x14ac:dyDescent="0.2">
      <c r="A12" s="1"/>
      <c r="B12" s="1"/>
      <c r="C12" s="1"/>
      <c r="D12" s="1"/>
      <c r="E12" s="1"/>
      <c r="F12" s="1"/>
      <c r="G12" s="1"/>
      <c r="H12" s="1"/>
      <c r="I12" s="1"/>
      <c r="J12" s="16">
        <v>0.73199999999999998</v>
      </c>
      <c r="K12" s="16">
        <v>0.67</v>
      </c>
      <c r="L12" s="16">
        <v>0.82799999999999996</v>
      </c>
      <c r="M12" s="16"/>
      <c r="N12" s="16"/>
      <c r="O12" s="16"/>
      <c r="P12" s="1"/>
      <c r="Q12" s="8">
        <f>AVERAGE(J12:O12)</f>
        <v>0.74333333333333329</v>
      </c>
      <c r="R12" s="8">
        <f>_xlfn.STDEV.S(J12:O12)</f>
        <v>7.9607369843082532E-2</v>
      </c>
      <c r="S12" s="1"/>
      <c r="T12" s="4">
        <f t="shared" si="5"/>
        <v>2.8737113402061856</v>
      </c>
      <c r="U12" s="4">
        <f t="shared" si="5"/>
        <v>0.30776045042428812</v>
      </c>
      <c r="V12" s="1">
        <f t="shared" si="6"/>
        <v>3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2"/>
      <c r="ALV12" s="2"/>
    </row>
    <row r="13" spans="1:1010" s="15" customFormat="1" x14ac:dyDescent="0.2">
      <c r="A13" s="1"/>
      <c r="B13" s="1"/>
      <c r="C13" s="1"/>
      <c r="D13" s="1"/>
      <c r="E13" s="1"/>
      <c r="F13" s="1"/>
      <c r="G13" s="1"/>
      <c r="H13" s="1"/>
      <c r="I13" s="1"/>
      <c r="J13" s="17"/>
      <c r="K13" s="17"/>
      <c r="L13" s="17"/>
      <c r="M13" s="17"/>
      <c r="N13" s="17"/>
      <c r="O13" s="1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2"/>
      <c r="ALV13" s="2"/>
    </row>
    <row r="14" spans="1:1010" s="15" customFormat="1" x14ac:dyDescent="0.2">
      <c r="A14" s="1"/>
      <c r="B14" s="1"/>
      <c r="C14" s="1"/>
      <c r="D14" s="1"/>
      <c r="E14" s="1"/>
      <c r="F14" s="1"/>
      <c r="G14" s="1"/>
      <c r="H14" s="1"/>
      <c r="I14" s="1"/>
      <c r="J14" s="16">
        <v>0.92100000000000004</v>
      </c>
      <c r="K14" s="16">
        <v>0.55700000000000005</v>
      </c>
      <c r="L14" s="16">
        <v>0.71199999999999997</v>
      </c>
      <c r="M14" s="16"/>
      <c r="N14" s="16"/>
      <c r="O14" s="16"/>
      <c r="P14" s="1"/>
      <c r="Q14" s="8">
        <f>AVERAGE(J14:O14)</f>
        <v>0.73000000000000009</v>
      </c>
      <c r="R14" s="8">
        <f>_xlfn.STDEV.S(J14:O14)</f>
        <v>0.1826663625301593</v>
      </c>
      <c r="S14" s="1"/>
      <c r="T14" s="4">
        <f>Q14/$Q$14</f>
        <v>1</v>
      </c>
      <c r="U14" s="4">
        <f>R14/$Q$14</f>
        <v>0.25022789387693051</v>
      </c>
      <c r="V14" s="1">
        <f>COUNTIF(J14:O14,"&gt;0")</f>
        <v>3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2"/>
      <c r="ALV14" s="2"/>
    </row>
    <row r="15" spans="1:1010" s="15" customFormat="1" x14ac:dyDescent="0.2">
      <c r="A15" s="1"/>
      <c r="B15" s="1"/>
      <c r="C15" s="1"/>
      <c r="D15" s="1"/>
      <c r="E15" s="1"/>
      <c r="F15" s="1"/>
      <c r="G15" s="1"/>
      <c r="H15" s="1"/>
      <c r="I15" s="1"/>
      <c r="J15" s="16">
        <v>2.14</v>
      </c>
      <c r="K15" s="16">
        <v>2.6909999999999998</v>
      </c>
      <c r="L15" s="16">
        <v>2.23</v>
      </c>
      <c r="M15" s="16"/>
      <c r="N15" s="16"/>
      <c r="O15" s="16"/>
      <c r="P15" s="1"/>
      <c r="Q15" s="8">
        <f>AVERAGE(J15:O15)</f>
        <v>2.3536666666666668</v>
      </c>
      <c r="R15" s="8">
        <f>_xlfn.STDEV.S(J15:O15)</f>
        <v>0.29558473122496098</v>
      </c>
      <c r="S15" s="1"/>
      <c r="T15" s="4">
        <f t="shared" ref="T15:U16" si="7">Q15/$Q$14</f>
        <v>3.2242009132420089</v>
      </c>
      <c r="U15" s="4">
        <f t="shared" si="7"/>
        <v>0.40491059071912461</v>
      </c>
      <c r="V15" s="1">
        <f t="shared" ref="V15:V16" si="8">COUNTIF(J15:O15,"&gt;0")</f>
        <v>3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2"/>
      <c r="ALV15" s="2"/>
    </row>
    <row r="16" spans="1:1010" s="15" customFormat="1" x14ac:dyDescent="0.2">
      <c r="A16" s="1"/>
      <c r="B16" s="1"/>
      <c r="C16" s="1"/>
      <c r="D16" s="1"/>
      <c r="E16" s="1"/>
      <c r="F16" s="1"/>
      <c r="G16" s="1"/>
      <c r="H16" s="1"/>
      <c r="I16" s="1"/>
      <c r="J16" s="16">
        <v>1.665</v>
      </c>
      <c r="K16" s="16">
        <v>1.5109999999999999</v>
      </c>
      <c r="L16" s="16">
        <v>1.569</v>
      </c>
      <c r="M16" s="16"/>
      <c r="N16" s="16"/>
      <c r="O16" s="16"/>
      <c r="P16" s="1"/>
      <c r="Q16" s="8">
        <f>AVERAGE(J16:O16)</f>
        <v>1.5816666666666668</v>
      </c>
      <c r="R16" s="8">
        <f>_xlfn.STDEV.S(J16:O16)</f>
        <v>7.7777460316812499E-2</v>
      </c>
      <c r="S16" s="1"/>
      <c r="T16" s="4">
        <f t="shared" si="7"/>
        <v>2.1666666666666665</v>
      </c>
      <c r="U16" s="4">
        <f t="shared" si="7"/>
        <v>0.10654446618741437</v>
      </c>
      <c r="V16" s="1">
        <f t="shared" si="8"/>
        <v>3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2"/>
      <c r="ALV16" s="2"/>
    </row>
    <row r="17" spans="1:1010" s="15" customFormat="1" x14ac:dyDescent="0.2">
      <c r="A17" s="1"/>
      <c r="B17" s="1"/>
      <c r="C17" s="1"/>
      <c r="D17" s="1"/>
      <c r="E17" s="1"/>
      <c r="F17" s="1"/>
      <c r="G17" s="1"/>
      <c r="H17" s="1"/>
      <c r="I17" s="1"/>
      <c r="J17" s="17"/>
      <c r="K17" s="17"/>
      <c r="L17" s="17"/>
      <c r="M17" s="17"/>
      <c r="N17" s="17"/>
      <c r="O17" s="1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2"/>
      <c r="ALV17" s="2"/>
    </row>
    <row r="18" spans="1:1010" s="1" customFormat="1" x14ac:dyDescent="0.2">
      <c r="J18" s="16">
        <v>0.85299999999999998</v>
      </c>
      <c r="K18" s="16">
        <v>0.71699999999999997</v>
      </c>
      <c r="L18" s="16">
        <v>0.84899999999999998</v>
      </c>
      <c r="M18" s="16"/>
      <c r="N18" s="16"/>
      <c r="O18" s="16"/>
      <c r="Q18" s="8">
        <f>AVERAGE(J18:O18)</f>
        <v>0.80633333333333324</v>
      </c>
      <c r="R18" s="8">
        <f>_xlfn.STDEV.S(J18:O18)</f>
        <v>7.739078325830108E-2</v>
      </c>
      <c r="T18" s="4">
        <f>Q18/$Q$18</f>
        <v>1</v>
      </c>
      <c r="U18" s="4">
        <f>R18/$Q$18</f>
        <v>9.5978648108682618E-2</v>
      </c>
      <c r="V18" s="1">
        <f t="shared" si="2"/>
        <v>3</v>
      </c>
      <c r="ALU18" s="2"/>
      <c r="ALV18" s="2"/>
    </row>
    <row r="19" spans="1:1010" s="1" customFormat="1" x14ac:dyDescent="0.2">
      <c r="J19" s="16">
        <v>2.6589999999999998</v>
      </c>
      <c r="K19" s="16">
        <v>2.4260000000000002</v>
      </c>
      <c r="L19" s="16">
        <v>2.6160000000000001</v>
      </c>
      <c r="M19" s="16"/>
      <c r="N19" s="16"/>
      <c r="O19" s="16"/>
      <c r="Q19" s="8">
        <f>AVERAGE(J19:O19)</f>
        <v>2.5670000000000002</v>
      </c>
      <c r="R19" s="8">
        <f>_xlfn.STDEV.S(J19:O19)</f>
        <v>0.12398790263570057</v>
      </c>
      <c r="T19" s="4">
        <f t="shared" ref="T19:U20" si="9">Q19/$Q$18</f>
        <v>3.1835469202149653</v>
      </c>
      <c r="U19" s="4">
        <f t="shared" si="9"/>
        <v>0.15376755184253896</v>
      </c>
      <c r="V19" s="1">
        <f t="shared" si="2"/>
        <v>3</v>
      </c>
      <c r="ALU19" s="2"/>
      <c r="ALV19" s="2"/>
    </row>
    <row r="20" spans="1:1010" s="1" customFormat="1" x14ac:dyDescent="0.2">
      <c r="J20" s="16">
        <v>2.2149999999999999</v>
      </c>
      <c r="K20" s="16">
        <v>1.92</v>
      </c>
      <c r="L20" s="16">
        <v>2.1619999999999999</v>
      </c>
      <c r="M20" s="16"/>
      <c r="N20" s="16"/>
      <c r="O20" s="16"/>
      <c r="Q20" s="8">
        <f>AVERAGE(J20:O20)</f>
        <v>2.0989999999999998</v>
      </c>
      <c r="R20" s="8">
        <f>_xlfn.STDEV.S(J20:O20)</f>
        <v>0.15726728839781015</v>
      </c>
      <c r="T20" s="4">
        <f t="shared" si="9"/>
        <v>2.6031417941298058</v>
      </c>
      <c r="U20" s="4">
        <f t="shared" si="9"/>
        <v>0.19504004348632928</v>
      </c>
      <c r="V20" s="1">
        <f t="shared" si="2"/>
        <v>3</v>
      </c>
      <c r="ALU20" s="2"/>
      <c r="ALV20" s="2"/>
    </row>
    <row r="23" spans="1:1010" s="1" customFormat="1" x14ac:dyDescent="0.2">
      <c r="J23" s="11"/>
      <c r="K23" s="11"/>
      <c r="L23" s="11"/>
      <c r="M23" s="11"/>
      <c r="N23" s="11"/>
      <c r="O23" s="11"/>
      <c r="T23" s="4">
        <f>AVERAGE(T2,T6,T10,T14,T18)</f>
        <v>1</v>
      </c>
      <c r="U23" s="4">
        <f>SQRT(((V2-1)*U2^2+(V6-1)*U6^2+(V10-1)*U10^2+(V14-1)*U14^2+(V18-1)*U18^2)/(V2+V6+V10+V14+V18-$H$8))</f>
        <v>0.19214213564619745</v>
      </c>
      <c r="ALU23" s="2"/>
      <c r="ALV23" s="2"/>
    </row>
    <row r="24" spans="1:1010" s="1" customFormat="1" x14ac:dyDescent="0.2">
      <c r="J24" s="11"/>
      <c r="K24" s="11"/>
      <c r="L24" s="11"/>
      <c r="M24" s="11"/>
      <c r="N24" s="11"/>
      <c r="O24" s="11"/>
      <c r="T24" s="4">
        <f t="shared" ref="T24:T25" si="10">AVERAGE(T3,T7,T11,T15,T19)</f>
        <v>3.0887794140639913</v>
      </c>
      <c r="U24" s="4">
        <f t="shared" ref="U24:U25" si="11">SQRT(((V3-1)*U3^2+(V7-1)*U7^2+(V11-1)*U11^2+(V15-1)*U15^2+(V19-1)*U19^2)/(V3+V7+V11+V15+V19-$H$8))</f>
        <v>0.51083413457937132</v>
      </c>
      <c r="ALU24" s="2"/>
      <c r="ALV24" s="2"/>
    </row>
    <row r="25" spans="1:1010" s="1" customFormat="1" x14ac:dyDescent="0.2">
      <c r="J25" s="11"/>
      <c r="K25" s="11"/>
      <c r="L25" s="11"/>
      <c r="M25" s="11"/>
      <c r="N25" s="11"/>
      <c r="O25" s="11"/>
      <c r="T25" s="4">
        <f t="shared" si="10"/>
        <v>2.4141036659307864</v>
      </c>
      <c r="U25" s="4">
        <f t="shared" si="11"/>
        <v>0.20616540134716541</v>
      </c>
      <c r="ALU25" s="2"/>
      <c r="ALV25" s="2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1D41A"/>
  </sheetPr>
  <dimension ref="A1:AMJ10"/>
  <sheetViews>
    <sheetView zoomScaleNormal="100" workbookViewId="0">
      <selection activeCell="H2" sqref="H2"/>
    </sheetView>
  </sheetViews>
  <sheetFormatPr defaultColWidth="11.5703125" defaultRowHeight="12.75" x14ac:dyDescent="0.2"/>
  <cols>
    <col min="1" max="2" width="9.7109375" style="1" customWidth="1"/>
    <col min="3" max="3" width="11.140625" style="1" customWidth="1"/>
    <col min="4" max="5" width="9.7109375" style="1" customWidth="1"/>
    <col min="6" max="6" width="3.42578125" style="1" customWidth="1"/>
    <col min="7" max="7" width="3.28515625" style="1" customWidth="1"/>
    <col min="8" max="8" width="19.7109375" style="1" customWidth="1"/>
    <col min="9" max="9" width="3.28515625" style="1" customWidth="1"/>
    <col min="10" max="15" width="9.7109375" style="1" customWidth="1"/>
    <col min="16" max="16" width="3.28515625" style="1" customWidth="1"/>
    <col min="17" max="17" width="11.5703125" style="1"/>
    <col min="18" max="18" width="10.5703125" style="1" customWidth="1"/>
    <col min="19" max="19" width="3.28515625" style="1" customWidth="1"/>
    <col min="20" max="21" width="9.7109375" style="1" customWidth="1"/>
    <col min="22" max="1022" width="11.5703125" style="1"/>
    <col min="1023" max="1024" width="11.5703125" style="2"/>
  </cols>
  <sheetData>
    <row r="1" spans="1:21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9"/>
      <c r="J1" s="3">
        <v>1</v>
      </c>
      <c r="K1" s="3">
        <v>2</v>
      </c>
      <c r="L1" s="3">
        <v>3</v>
      </c>
      <c r="M1" s="3">
        <v>4</v>
      </c>
      <c r="N1" s="3">
        <v>5</v>
      </c>
      <c r="O1" s="3" t="s">
        <v>6</v>
      </c>
      <c r="Q1" s="3" t="s">
        <v>7</v>
      </c>
      <c r="R1" s="3" t="s">
        <v>8</v>
      </c>
      <c r="T1" s="3" t="s">
        <v>9</v>
      </c>
      <c r="U1" s="3" t="s">
        <v>10</v>
      </c>
    </row>
    <row r="2" spans="1:21" s="1" customFormat="1" x14ac:dyDescent="0.2">
      <c r="A2" s="4">
        <f t="shared" ref="A2:A10" si="0">T2</f>
        <v>1</v>
      </c>
      <c r="B2" s="4">
        <f t="shared" ref="B2:B10" si="1">U2</f>
        <v>0.15640226456367731</v>
      </c>
      <c r="C2" s="5" t="s">
        <v>23</v>
      </c>
      <c r="D2" s="5" t="s">
        <v>12</v>
      </c>
      <c r="E2" s="6" t="s">
        <v>13</v>
      </c>
      <c r="F2" s="5"/>
      <c r="H2" s="1" t="s">
        <v>14</v>
      </c>
      <c r="J2" s="10">
        <v>267424</v>
      </c>
      <c r="K2" s="10">
        <v>328036</v>
      </c>
      <c r="L2" s="10">
        <v>384828</v>
      </c>
      <c r="M2" s="10">
        <v>321908</v>
      </c>
      <c r="N2" s="10">
        <v>267160</v>
      </c>
      <c r="O2" s="7"/>
      <c r="Q2" s="8">
        <f t="shared" ref="Q2:Q10" si="2">AVERAGE(J2:O2)</f>
        <v>313871.2</v>
      </c>
      <c r="R2" s="8">
        <f t="shared" ref="R2:R10" si="3">_xlfn.STDEV.S(J2:O2)</f>
        <v>49090.166461318877</v>
      </c>
      <c r="T2" s="4">
        <f>Q2/$Q$2</f>
        <v>1</v>
      </c>
      <c r="U2" s="4">
        <f>R2/$Q$2</f>
        <v>0.15640226456367731</v>
      </c>
    </row>
    <row r="3" spans="1:21" x14ac:dyDescent="0.2">
      <c r="A3" s="4">
        <f t="shared" si="0"/>
        <v>1</v>
      </c>
      <c r="B3" s="4">
        <f t="shared" si="1"/>
        <v>0.22575468937074197</v>
      </c>
      <c r="C3" s="5" t="s">
        <v>23</v>
      </c>
      <c r="D3" s="5" t="s">
        <v>15</v>
      </c>
      <c r="E3" s="6" t="s">
        <v>16</v>
      </c>
      <c r="F3" s="5"/>
      <c r="H3" s="5" t="s">
        <v>24</v>
      </c>
      <c r="J3" s="10">
        <v>364936</v>
      </c>
      <c r="K3" s="10">
        <v>385508</v>
      </c>
      <c r="L3" s="10">
        <v>349112</v>
      </c>
      <c r="M3" s="10">
        <v>199344</v>
      </c>
      <c r="N3" s="10">
        <v>352172</v>
      </c>
      <c r="O3" s="7"/>
      <c r="Q3" s="8">
        <f t="shared" si="2"/>
        <v>330214.40000000002</v>
      </c>
      <c r="R3" s="8">
        <f t="shared" si="3"/>
        <v>74547.449297745945</v>
      </c>
      <c r="T3" s="4">
        <f>Q3/$Q$3</f>
        <v>1</v>
      </c>
      <c r="U3" s="4">
        <f>R3/$Q$3</f>
        <v>0.22575468937074197</v>
      </c>
    </row>
    <row r="4" spans="1:21" x14ac:dyDescent="0.2">
      <c r="A4" s="4">
        <f t="shared" si="0"/>
        <v>1</v>
      </c>
      <c r="B4" s="4">
        <f t="shared" si="1"/>
        <v>9.6406570289370178E-2</v>
      </c>
      <c r="C4" s="5" t="s">
        <v>23</v>
      </c>
      <c r="D4" s="5" t="s">
        <v>18</v>
      </c>
      <c r="E4" s="6" t="s">
        <v>19</v>
      </c>
      <c r="F4" s="5"/>
      <c r="H4" s="1" t="s">
        <v>20</v>
      </c>
      <c r="J4" s="10">
        <v>419676</v>
      </c>
      <c r="K4" s="10">
        <v>397160</v>
      </c>
      <c r="L4" s="10">
        <v>384424</v>
      </c>
      <c r="M4" s="10">
        <v>488224</v>
      </c>
      <c r="N4" s="10">
        <v>443096</v>
      </c>
      <c r="O4" s="7"/>
      <c r="Q4" s="8">
        <f t="shared" si="2"/>
        <v>426516</v>
      </c>
      <c r="R4" s="8">
        <f t="shared" si="3"/>
        <v>41118.944733541008</v>
      </c>
      <c r="T4" s="4">
        <f>Q4/$Q$4</f>
        <v>1</v>
      </c>
      <c r="U4" s="4">
        <f>R4/$Q$4</f>
        <v>9.6406570289370178E-2</v>
      </c>
    </row>
    <row r="5" spans="1:21" x14ac:dyDescent="0.2">
      <c r="A5" s="4">
        <f t="shared" si="0"/>
        <v>1.0538972674141494</v>
      </c>
      <c r="B5" s="4">
        <f t="shared" si="1"/>
        <v>0.19006728889204655</v>
      </c>
      <c r="C5" s="5" t="s">
        <v>11</v>
      </c>
      <c r="D5" s="5" t="s">
        <v>12</v>
      </c>
      <c r="E5" s="6" t="s">
        <v>13</v>
      </c>
      <c r="F5" s="5"/>
      <c r="H5" s="5" t="s">
        <v>25</v>
      </c>
      <c r="J5" s="10">
        <v>238372</v>
      </c>
      <c r="K5" s="10">
        <v>348196</v>
      </c>
      <c r="L5" s="10">
        <v>384112</v>
      </c>
      <c r="M5" s="10">
        <v>375640</v>
      </c>
      <c r="N5" s="10">
        <v>307620</v>
      </c>
      <c r="O5" s="7"/>
      <c r="Q5" s="8">
        <f t="shared" si="2"/>
        <v>330788</v>
      </c>
      <c r="R5" s="8">
        <f t="shared" si="3"/>
        <v>59656.648045293325</v>
      </c>
      <c r="T5" s="4">
        <f>Q5/$Q$2</f>
        <v>1.0538972674141494</v>
      </c>
      <c r="U5" s="4">
        <f>R5/$Q$2</f>
        <v>0.19006728889204655</v>
      </c>
    </row>
    <row r="6" spans="1:21" s="1" customFormat="1" x14ac:dyDescent="0.2">
      <c r="A6" s="4">
        <f t="shared" si="0"/>
        <v>1.0978297736258624</v>
      </c>
      <c r="B6" s="4">
        <f t="shared" si="1"/>
        <v>0.12098665163841076</v>
      </c>
      <c r="C6" s="5" t="s">
        <v>11</v>
      </c>
      <c r="D6" s="5" t="s">
        <v>15</v>
      </c>
      <c r="E6" s="6" t="s">
        <v>16</v>
      </c>
      <c r="F6" s="5"/>
      <c r="J6" s="10">
        <v>357264</v>
      </c>
      <c r="K6" s="10">
        <v>319900</v>
      </c>
      <c r="L6" s="10">
        <v>416524</v>
      </c>
      <c r="M6" s="10">
        <v>387784</v>
      </c>
      <c r="N6" s="10">
        <v>331124</v>
      </c>
      <c r="O6" s="7"/>
      <c r="Q6" s="8">
        <f t="shared" si="2"/>
        <v>362519.2</v>
      </c>
      <c r="R6" s="8">
        <f t="shared" si="3"/>
        <v>39951.534578786828</v>
      </c>
      <c r="T6" s="4">
        <f>Q6/$Q$3</f>
        <v>1.0978297736258624</v>
      </c>
      <c r="U6" s="4">
        <f>R6/$Q$3</f>
        <v>0.12098665163841076</v>
      </c>
    </row>
    <row r="7" spans="1:21" s="1" customFormat="1" x14ac:dyDescent="0.2">
      <c r="A7" s="4">
        <f t="shared" si="0"/>
        <v>1.0443931763403953</v>
      </c>
      <c r="B7" s="4">
        <f t="shared" si="1"/>
        <v>5.2126054726201833E-2</v>
      </c>
      <c r="C7" s="5" t="s">
        <v>11</v>
      </c>
      <c r="D7" s="5" t="s">
        <v>18</v>
      </c>
      <c r="E7" s="6" t="s">
        <v>19</v>
      </c>
      <c r="F7" s="5"/>
      <c r="J7" s="10">
        <v>419664</v>
      </c>
      <c r="K7" s="10">
        <v>472348</v>
      </c>
      <c r="L7" s="10">
        <v>428972</v>
      </c>
      <c r="M7" s="10">
        <v>463112</v>
      </c>
      <c r="N7" s="10">
        <v>443156</v>
      </c>
      <c r="O7" s="7"/>
      <c r="Q7" s="8">
        <f t="shared" si="2"/>
        <v>445450.4</v>
      </c>
      <c r="R7" s="8">
        <f t="shared" si="3"/>
        <v>22232.596357600702</v>
      </c>
      <c r="T7" s="4">
        <f>Q7/$Q$4</f>
        <v>1.0443931763403953</v>
      </c>
      <c r="U7" s="4">
        <f>R7/$Q$4</f>
        <v>5.2126054726201833E-2</v>
      </c>
    </row>
    <row r="8" spans="1:21" s="1" customFormat="1" x14ac:dyDescent="0.2">
      <c r="A8" s="4">
        <f t="shared" si="0"/>
        <v>0.86321268087036962</v>
      </c>
      <c r="B8" s="4">
        <f t="shared" si="1"/>
        <v>0.11341398105569314</v>
      </c>
      <c r="C8" s="5" t="s">
        <v>21</v>
      </c>
      <c r="D8" s="5" t="s">
        <v>12</v>
      </c>
      <c r="E8" s="6" t="s">
        <v>13</v>
      </c>
      <c r="F8" s="5"/>
      <c r="J8" s="10">
        <v>246172</v>
      </c>
      <c r="K8" s="10">
        <v>269732</v>
      </c>
      <c r="L8" s="10">
        <v>298832</v>
      </c>
      <c r="M8" s="10">
        <v>312836</v>
      </c>
      <c r="N8" s="10">
        <v>227116</v>
      </c>
      <c r="O8" s="7"/>
      <c r="Q8" s="8">
        <f t="shared" si="2"/>
        <v>270937.59999999998</v>
      </c>
      <c r="R8" s="8">
        <f t="shared" si="3"/>
        <v>35597.382330727676</v>
      </c>
      <c r="T8" s="4">
        <f>Q8/$Q$2</f>
        <v>0.86321268087036962</v>
      </c>
      <c r="U8" s="4">
        <f>R8/$Q$2</f>
        <v>0.11341398105569314</v>
      </c>
    </row>
    <row r="9" spans="1:21" s="1" customFormat="1" x14ac:dyDescent="0.2">
      <c r="A9" s="4">
        <f t="shared" si="0"/>
        <v>0.87555963640592294</v>
      </c>
      <c r="B9" s="4">
        <f t="shared" si="1"/>
        <v>0.12444483912996973</v>
      </c>
      <c r="C9" s="5" t="s">
        <v>21</v>
      </c>
      <c r="D9" s="5" t="s">
        <v>15</v>
      </c>
      <c r="E9" s="6" t="s">
        <v>16</v>
      </c>
      <c r="F9" s="5"/>
      <c r="J9" s="10">
        <v>260744</v>
      </c>
      <c r="K9" s="10">
        <v>356036</v>
      </c>
      <c r="L9" s="10">
        <v>263252</v>
      </c>
      <c r="M9" s="10">
        <v>263784</v>
      </c>
      <c r="N9" s="10">
        <v>301796</v>
      </c>
      <c r="O9" s="7"/>
      <c r="Q9" s="8">
        <f t="shared" si="2"/>
        <v>289122.40000000002</v>
      </c>
      <c r="R9" s="8">
        <f t="shared" si="3"/>
        <v>41093.47788639948</v>
      </c>
      <c r="T9" s="4">
        <f>Q9/$Q$3</f>
        <v>0.87555963640592294</v>
      </c>
      <c r="U9" s="4">
        <f>R9/$Q$3</f>
        <v>0.12444483912996973</v>
      </c>
    </row>
    <row r="10" spans="1:21" s="1" customFormat="1" x14ac:dyDescent="0.2">
      <c r="A10" s="4">
        <f t="shared" si="0"/>
        <v>1.0328916148514944</v>
      </c>
      <c r="B10" s="4">
        <f t="shared" si="1"/>
        <v>0.10726296449878056</v>
      </c>
      <c r="C10" s="5" t="s">
        <v>21</v>
      </c>
      <c r="D10" s="5" t="s">
        <v>18</v>
      </c>
      <c r="E10" s="6" t="s">
        <v>19</v>
      </c>
      <c r="F10" s="5"/>
      <c r="J10" s="10">
        <v>399176</v>
      </c>
      <c r="K10" s="10">
        <v>482708</v>
      </c>
      <c r="L10" s="10">
        <v>475576</v>
      </c>
      <c r="M10" s="10">
        <v>461452</v>
      </c>
      <c r="N10" s="10">
        <v>383812</v>
      </c>
      <c r="O10" s="7"/>
      <c r="Q10" s="8">
        <f t="shared" si="2"/>
        <v>440544.8</v>
      </c>
      <c r="R10" s="8">
        <f t="shared" si="3"/>
        <v>45749.370566161888</v>
      </c>
      <c r="T10" s="4">
        <f>Q10/$Q$4</f>
        <v>1.0328916148514944</v>
      </c>
      <c r="U10" s="4">
        <f>R10/$Q$4</f>
        <v>0.10726296449878056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1D41A"/>
  </sheetPr>
  <dimension ref="A1:AMJ5"/>
  <sheetViews>
    <sheetView zoomScaleNormal="100" workbookViewId="0">
      <selection activeCell="H2" sqref="H2"/>
    </sheetView>
  </sheetViews>
  <sheetFormatPr defaultColWidth="11.5703125" defaultRowHeight="12.75" x14ac:dyDescent="0.2"/>
  <cols>
    <col min="1" max="2" width="9.7109375" style="1" customWidth="1"/>
    <col min="3" max="3" width="11.140625" style="1" customWidth="1"/>
    <col min="4" max="5" width="9.7109375" style="1" customWidth="1"/>
    <col min="6" max="6" width="3.42578125" style="1" customWidth="1"/>
    <col min="7" max="7" width="3.28515625" style="1" customWidth="1"/>
    <col min="8" max="8" width="26.28515625" style="1" customWidth="1"/>
    <col min="9" max="9" width="3.28515625" style="1" customWidth="1"/>
    <col min="10" max="15" width="9.7109375" style="1" customWidth="1"/>
    <col min="16" max="16" width="3.28515625" style="1" customWidth="1"/>
    <col min="17" max="18" width="9.7109375" style="1" customWidth="1"/>
    <col min="19" max="19" width="3.28515625" style="1" customWidth="1"/>
    <col min="20" max="21" width="9.7109375" style="1" customWidth="1"/>
    <col min="22" max="1022" width="11.5703125" style="1"/>
    <col min="1023" max="1024" width="11.5703125" style="2"/>
  </cols>
  <sheetData>
    <row r="1" spans="1:21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9"/>
      <c r="J1" s="3">
        <v>1</v>
      </c>
      <c r="K1" s="3">
        <v>2</v>
      </c>
      <c r="L1" s="3">
        <v>3</v>
      </c>
      <c r="M1" s="3">
        <v>4</v>
      </c>
      <c r="N1" s="3">
        <v>5</v>
      </c>
      <c r="O1" s="3" t="s">
        <v>6</v>
      </c>
      <c r="Q1" s="3" t="s">
        <v>7</v>
      </c>
      <c r="R1" s="3" t="s">
        <v>8</v>
      </c>
      <c r="T1" s="3" t="s">
        <v>9</v>
      </c>
      <c r="U1" s="3" t="s">
        <v>10</v>
      </c>
    </row>
    <row r="2" spans="1:21" x14ac:dyDescent="0.2">
      <c r="A2" s="4">
        <f t="shared" ref="A2:B5" si="0">T2</f>
        <v>1</v>
      </c>
      <c r="B2" s="4">
        <f t="shared" si="0"/>
        <v>8.5213480231727756E-2</v>
      </c>
      <c r="C2" s="5" t="s">
        <v>11</v>
      </c>
      <c r="D2" s="5" t="s">
        <v>26</v>
      </c>
      <c r="E2" s="6" t="s">
        <v>13</v>
      </c>
      <c r="F2" s="5"/>
      <c r="H2" s="1" t="s">
        <v>14</v>
      </c>
      <c r="J2" s="7">
        <v>9.6000000000000002E-2</v>
      </c>
      <c r="K2" s="7">
        <v>0.108</v>
      </c>
      <c r="L2" s="7">
        <v>0.115</v>
      </c>
      <c r="M2" s="7">
        <v>9.8000000000000004E-2</v>
      </c>
      <c r="N2" s="7"/>
      <c r="O2" s="7"/>
      <c r="Q2" s="8">
        <f>AVERAGE(J2:O2)</f>
        <v>0.10425000000000001</v>
      </c>
      <c r="R2" s="8">
        <f>_xlfn.STDEV.S(J2:O2)</f>
        <v>8.8835053141576199E-3</v>
      </c>
      <c r="T2" s="4">
        <f t="shared" ref="T2:U5" si="1">Q2/$Q$2</f>
        <v>1</v>
      </c>
      <c r="U2" s="4">
        <f t="shared" si="1"/>
        <v>8.5213480231727756E-2</v>
      </c>
    </row>
    <row r="3" spans="1:21" x14ac:dyDescent="0.2">
      <c r="A3" s="4">
        <f t="shared" si="0"/>
        <v>1.3453237410071943</v>
      </c>
      <c r="B3" s="4">
        <f t="shared" si="0"/>
        <v>0.35386670544964416</v>
      </c>
      <c r="C3" s="5" t="s">
        <v>27</v>
      </c>
      <c r="D3" s="5" t="s">
        <v>26</v>
      </c>
      <c r="E3" s="6" t="s">
        <v>13</v>
      </c>
      <c r="F3" s="5"/>
      <c r="H3" s="5" t="s">
        <v>17</v>
      </c>
      <c r="J3" s="7">
        <v>0.16700000000000001</v>
      </c>
      <c r="K3" s="7">
        <v>0.108</v>
      </c>
      <c r="L3" s="7">
        <v>0.17699999999999999</v>
      </c>
      <c r="M3" s="7">
        <v>0.109</v>
      </c>
      <c r="N3" s="7"/>
      <c r="O3" s="7"/>
      <c r="Q3" s="8">
        <f>AVERAGE(J3:O3)</f>
        <v>0.14025000000000001</v>
      </c>
      <c r="R3" s="8">
        <f>_xlfn.STDEV.S(J3:O3)</f>
        <v>3.6890604043125406E-2</v>
      </c>
      <c r="T3" s="4">
        <f t="shared" si="1"/>
        <v>1.3453237410071943</v>
      </c>
      <c r="U3" s="4">
        <f t="shared" si="1"/>
        <v>0.35386670544964416</v>
      </c>
    </row>
    <row r="4" spans="1:21" x14ac:dyDescent="0.2">
      <c r="A4" s="4">
        <f t="shared" si="0"/>
        <v>27.791366906474817</v>
      </c>
      <c r="B4" s="4">
        <f t="shared" si="0"/>
        <v>1.4225212680674779</v>
      </c>
      <c r="C4" s="5" t="s">
        <v>21</v>
      </c>
      <c r="D4" s="5" t="s">
        <v>26</v>
      </c>
      <c r="E4" s="6" t="s">
        <v>13</v>
      </c>
      <c r="F4" s="5"/>
      <c r="H4" s="1" t="s">
        <v>20</v>
      </c>
      <c r="J4" s="7">
        <v>3.0489999999999999</v>
      </c>
      <c r="K4" s="7">
        <v>2.8780000000000001</v>
      </c>
      <c r="L4" s="7">
        <v>2.9609999999999999</v>
      </c>
      <c r="M4" s="7">
        <v>2.7010000000000001</v>
      </c>
      <c r="N4" s="7"/>
      <c r="O4" s="7"/>
      <c r="Q4" s="8">
        <f>AVERAGE(J4:O4)</f>
        <v>2.8972500000000001</v>
      </c>
      <c r="R4" s="8">
        <f>_xlfn.STDEV.S(J4:O4)</f>
        <v>0.14829784219603459</v>
      </c>
      <c r="T4" s="4">
        <f t="shared" si="1"/>
        <v>27.791366906474817</v>
      </c>
      <c r="U4" s="4">
        <f t="shared" si="1"/>
        <v>1.4225212680674779</v>
      </c>
    </row>
    <row r="5" spans="1:21" x14ac:dyDescent="0.2">
      <c r="A5" s="4">
        <f t="shared" si="0"/>
        <v>1.2158273381294964</v>
      </c>
      <c r="B5" s="4">
        <f t="shared" si="0"/>
        <v>0.32438282000475949</v>
      </c>
      <c r="C5" s="5" t="s">
        <v>28</v>
      </c>
      <c r="D5" s="5" t="s">
        <v>26</v>
      </c>
      <c r="E5" s="6" t="s">
        <v>13</v>
      </c>
      <c r="F5" s="5"/>
      <c r="H5" s="5" t="s">
        <v>22</v>
      </c>
      <c r="J5" s="7">
        <v>0.14899999999999999</v>
      </c>
      <c r="K5" s="7">
        <v>0.124</v>
      </c>
      <c r="L5" s="7">
        <v>0.154</v>
      </c>
      <c r="M5" s="7">
        <v>0.08</v>
      </c>
      <c r="N5" s="7"/>
      <c r="O5" s="7"/>
      <c r="Q5" s="8">
        <f>AVERAGE(J5:O5)</f>
        <v>0.12675</v>
      </c>
      <c r="R5" s="8">
        <f>_xlfn.STDEV.S(J5:O5)</f>
        <v>3.3816908985496177E-2</v>
      </c>
      <c r="T5" s="4">
        <f t="shared" si="1"/>
        <v>1.2158273381294964</v>
      </c>
      <c r="U5" s="4">
        <f t="shared" si="1"/>
        <v>0.32438282000475949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1D41A"/>
  </sheetPr>
  <dimension ref="A1:AMJ5"/>
  <sheetViews>
    <sheetView zoomScaleNormal="100" workbookViewId="0">
      <selection activeCell="D34" sqref="D34"/>
    </sheetView>
  </sheetViews>
  <sheetFormatPr defaultColWidth="11.5703125" defaultRowHeight="12.75" x14ac:dyDescent="0.2"/>
  <cols>
    <col min="1" max="2" width="9.7109375" style="1" customWidth="1"/>
    <col min="3" max="3" width="11.140625" style="1" customWidth="1"/>
    <col min="4" max="5" width="9.7109375" style="1" customWidth="1"/>
    <col min="6" max="6" width="3.42578125" style="1" customWidth="1"/>
    <col min="7" max="7" width="3.28515625" style="1" customWidth="1"/>
    <col min="8" max="8" width="26.28515625" style="1" customWidth="1"/>
    <col min="9" max="9" width="3.28515625" style="1" customWidth="1"/>
    <col min="10" max="15" width="9.7109375" style="1" customWidth="1"/>
    <col min="16" max="16" width="3.28515625" style="1" customWidth="1"/>
    <col min="17" max="18" width="9.7109375" style="1" customWidth="1"/>
    <col min="19" max="19" width="3.28515625" style="1" customWidth="1"/>
    <col min="20" max="21" width="9.7109375" style="1" customWidth="1"/>
    <col min="22" max="1022" width="11.5703125" style="1"/>
    <col min="1023" max="1024" width="11.5703125" style="2"/>
  </cols>
  <sheetData>
    <row r="1" spans="1:21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9"/>
      <c r="J1" s="3">
        <v>1</v>
      </c>
      <c r="K1" s="3">
        <v>2</v>
      </c>
      <c r="L1" s="3">
        <v>3</v>
      </c>
      <c r="M1" s="3">
        <v>4</v>
      </c>
      <c r="N1" s="3">
        <v>5</v>
      </c>
      <c r="O1" s="3" t="s">
        <v>6</v>
      </c>
      <c r="Q1" s="3" t="s">
        <v>7</v>
      </c>
      <c r="R1" s="3" t="s">
        <v>8</v>
      </c>
      <c r="T1" s="3" t="s">
        <v>9</v>
      </c>
      <c r="U1" s="3" t="s">
        <v>10</v>
      </c>
    </row>
    <row r="2" spans="1:21" x14ac:dyDescent="0.2">
      <c r="A2" s="4">
        <f t="shared" ref="A2:B5" si="0">T2</f>
        <v>1</v>
      </c>
      <c r="B2" s="4">
        <f t="shared" si="0"/>
        <v>0.4802751216024389</v>
      </c>
      <c r="C2" s="5" t="s">
        <v>11</v>
      </c>
      <c r="D2" s="5" t="s">
        <v>26</v>
      </c>
      <c r="E2" s="6" t="s">
        <v>13</v>
      </c>
      <c r="F2" s="5"/>
      <c r="H2" s="1" t="s">
        <v>14</v>
      </c>
      <c r="J2" s="7">
        <v>0.124</v>
      </c>
      <c r="K2" s="7">
        <v>4.9000000000000002E-2</v>
      </c>
      <c r="L2" s="7">
        <v>0.115</v>
      </c>
      <c r="M2" s="7">
        <v>0.05</v>
      </c>
      <c r="N2" s="7"/>
      <c r="O2" s="7"/>
      <c r="Q2" s="8">
        <f>AVERAGE(J2:O2)</f>
        <v>8.4499999999999992E-2</v>
      </c>
      <c r="R2" s="8">
        <f>_xlfn.STDEV.S(J2:O2)</f>
        <v>4.0583247775406082E-2</v>
      </c>
      <c r="T2" s="4">
        <f t="shared" ref="T2:U5" si="1">Q2/$Q$2</f>
        <v>1</v>
      </c>
      <c r="U2" s="4">
        <f t="shared" si="1"/>
        <v>0.4802751216024389</v>
      </c>
    </row>
    <row r="3" spans="1:21" x14ac:dyDescent="0.2">
      <c r="A3" s="4">
        <f t="shared" si="0"/>
        <v>0.87869822485207105</v>
      </c>
      <c r="B3" s="4">
        <f t="shared" si="0"/>
        <v>0.39206858284495383</v>
      </c>
      <c r="C3" s="5" t="s">
        <v>27</v>
      </c>
      <c r="D3" s="5" t="s">
        <v>26</v>
      </c>
      <c r="E3" s="6" t="s">
        <v>13</v>
      </c>
      <c r="F3" s="5"/>
      <c r="H3" s="5" t="s">
        <v>29</v>
      </c>
      <c r="J3" s="7">
        <v>0.112</v>
      </c>
      <c r="K3" s="7">
        <v>4.3999999999999997E-2</v>
      </c>
      <c r="L3" s="7">
        <v>9.1999999999999998E-2</v>
      </c>
      <c r="M3" s="7">
        <v>4.9000000000000002E-2</v>
      </c>
      <c r="N3" s="7"/>
      <c r="O3" s="7"/>
      <c r="Q3" s="8">
        <f>AVERAGE(J3:O3)</f>
        <v>7.4249999999999997E-2</v>
      </c>
      <c r="R3" s="8">
        <f>_xlfn.STDEV.S(J3:O3)</f>
        <v>3.3129795250398594E-2</v>
      </c>
      <c r="T3" s="4">
        <f t="shared" si="1"/>
        <v>0.87869822485207105</v>
      </c>
      <c r="U3" s="4">
        <f t="shared" si="1"/>
        <v>0.39206858284495383</v>
      </c>
    </row>
    <row r="4" spans="1:21" x14ac:dyDescent="0.2">
      <c r="A4" s="4">
        <f t="shared" si="0"/>
        <v>21.588757396449704</v>
      </c>
      <c r="B4" s="4">
        <f t="shared" si="0"/>
        <v>2.9496413296337649</v>
      </c>
      <c r="C4" s="5" t="s">
        <v>21</v>
      </c>
      <c r="D4" s="5" t="s">
        <v>26</v>
      </c>
      <c r="E4" s="6" t="s">
        <v>13</v>
      </c>
      <c r="F4" s="5"/>
      <c r="H4" s="1" t="s">
        <v>20</v>
      </c>
      <c r="J4" s="7">
        <v>2.0720000000000001</v>
      </c>
      <c r="K4" s="7">
        <v>1.6259999999999999</v>
      </c>
      <c r="L4" s="7">
        <v>1.5940000000000001</v>
      </c>
      <c r="M4" s="7">
        <v>2.0049999999999999</v>
      </c>
      <c r="N4" s="7"/>
      <c r="O4" s="7"/>
      <c r="Q4" s="8">
        <f>AVERAGE(J4:O4)</f>
        <v>1.8242499999999999</v>
      </c>
      <c r="R4" s="8">
        <f>_xlfn.STDEV.S(J4:O4)</f>
        <v>0.24924469235405311</v>
      </c>
      <c r="T4" s="4">
        <f t="shared" si="1"/>
        <v>21.588757396449704</v>
      </c>
      <c r="U4" s="4">
        <f t="shared" si="1"/>
        <v>2.9496413296337649</v>
      </c>
    </row>
    <row r="5" spans="1:21" x14ac:dyDescent="0.2">
      <c r="A5" s="4">
        <f t="shared" si="0"/>
        <v>0.93786982248520723</v>
      </c>
      <c r="B5" s="4">
        <f t="shared" si="0"/>
        <v>0.1718694711411789</v>
      </c>
      <c r="C5" s="5" t="s">
        <v>28</v>
      </c>
      <c r="D5" s="5" t="s">
        <v>26</v>
      </c>
      <c r="E5" s="6" t="s">
        <v>13</v>
      </c>
      <c r="F5" s="5"/>
      <c r="H5" s="5" t="s">
        <v>22</v>
      </c>
      <c r="J5" s="7">
        <v>9.2999999999999999E-2</v>
      </c>
      <c r="K5" s="7">
        <v>5.8999999999999997E-2</v>
      </c>
      <c r="L5" s="7">
        <v>8.5000000000000006E-2</v>
      </c>
      <c r="M5" s="7">
        <v>0.08</v>
      </c>
      <c r="N5" s="7"/>
      <c r="O5" s="7"/>
      <c r="Q5" s="8">
        <f>AVERAGE(J5:O5)</f>
        <v>7.9250000000000001E-2</v>
      </c>
      <c r="R5" s="8">
        <f>_xlfn.STDEV.S(J5:O5)</f>
        <v>1.4522970311429614E-2</v>
      </c>
      <c r="T5" s="4">
        <f t="shared" si="1"/>
        <v>0.93786982248520723</v>
      </c>
      <c r="U5" s="4">
        <f t="shared" si="1"/>
        <v>0.1718694711411789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1D41A"/>
  </sheetPr>
  <dimension ref="A1:AMJ5"/>
  <sheetViews>
    <sheetView zoomScaleNormal="100" workbookViewId="0">
      <selection activeCell="H2" sqref="H2"/>
    </sheetView>
  </sheetViews>
  <sheetFormatPr defaultColWidth="11.5703125" defaultRowHeight="12.75" x14ac:dyDescent="0.2"/>
  <cols>
    <col min="1" max="2" width="9.7109375" style="1" customWidth="1"/>
    <col min="3" max="3" width="11.140625" style="1" customWidth="1"/>
    <col min="4" max="5" width="9.7109375" style="1" customWidth="1"/>
    <col min="6" max="6" width="3.42578125" style="1" customWidth="1"/>
    <col min="7" max="7" width="3.28515625" style="1" customWidth="1"/>
    <col min="8" max="8" width="26.28515625" style="1" customWidth="1"/>
    <col min="9" max="9" width="3.28515625" style="1" customWidth="1"/>
    <col min="10" max="12" width="11.5703125" style="1"/>
    <col min="13" max="15" width="9.7109375" style="1" customWidth="1"/>
    <col min="16" max="16" width="3.28515625" style="1" customWidth="1"/>
    <col min="17" max="18" width="11.5703125" style="1"/>
    <col min="19" max="19" width="3.28515625" style="1" customWidth="1"/>
    <col min="20" max="21" width="9.7109375" style="1" customWidth="1"/>
    <col min="22" max="1022" width="11.5703125" style="1"/>
    <col min="1023" max="1024" width="11.5703125" style="2"/>
  </cols>
  <sheetData>
    <row r="1" spans="1:21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9"/>
      <c r="J1" s="3">
        <v>1</v>
      </c>
      <c r="K1" s="3">
        <v>2</v>
      </c>
      <c r="L1" s="3">
        <v>3</v>
      </c>
      <c r="M1" s="3">
        <v>4</v>
      </c>
      <c r="N1" s="3">
        <v>5</v>
      </c>
      <c r="O1" s="3" t="s">
        <v>6</v>
      </c>
      <c r="Q1" s="3" t="s">
        <v>7</v>
      </c>
      <c r="R1" s="3" t="s">
        <v>8</v>
      </c>
      <c r="T1" s="3" t="s">
        <v>9</v>
      </c>
      <c r="U1" s="3" t="s">
        <v>10</v>
      </c>
    </row>
    <row r="2" spans="1:21" x14ac:dyDescent="0.2">
      <c r="A2" s="4">
        <f t="shared" ref="A2:B5" si="0">T2</f>
        <v>1</v>
      </c>
      <c r="B2" s="4">
        <f t="shared" si="0"/>
        <v>9.1633044542197062E-2</v>
      </c>
      <c r="C2" s="5" t="s">
        <v>11</v>
      </c>
      <c r="D2" s="5" t="s">
        <v>30</v>
      </c>
      <c r="E2" s="6" t="s">
        <v>13</v>
      </c>
      <c r="F2" s="5"/>
      <c r="H2" s="1" t="s">
        <v>14</v>
      </c>
      <c r="J2" s="7">
        <v>652412</v>
      </c>
      <c r="K2" s="7">
        <v>783844</v>
      </c>
      <c r="L2" s="7">
        <v>715720</v>
      </c>
      <c r="M2" s="7"/>
      <c r="N2" s="7"/>
      <c r="O2" s="7"/>
      <c r="Q2" s="8">
        <f>AVERAGE(J2:O2)</f>
        <v>717325.33333333337</v>
      </c>
      <c r="R2" s="8">
        <f>_xlfn.STDEV.S(J2:O2)</f>
        <v>65730.70422057969</v>
      </c>
      <c r="T2" s="4">
        <f t="shared" ref="T2:U5" si="1">Q2/$Q$2</f>
        <v>1</v>
      </c>
      <c r="U2" s="4">
        <f t="shared" si="1"/>
        <v>9.1633044542197062E-2</v>
      </c>
    </row>
    <row r="3" spans="1:21" x14ac:dyDescent="0.2">
      <c r="A3" s="4">
        <f t="shared" si="0"/>
        <v>0.96516132150172673</v>
      </c>
      <c r="B3" s="4">
        <f t="shared" si="0"/>
        <v>0.13199062589259122</v>
      </c>
      <c r="C3" s="5" t="s">
        <v>27</v>
      </c>
      <c r="D3" s="5" t="s">
        <v>30</v>
      </c>
      <c r="E3" s="6" t="s">
        <v>13</v>
      </c>
      <c r="F3" s="5"/>
      <c r="H3" s="5" t="s">
        <v>24</v>
      </c>
      <c r="J3" s="7">
        <v>638240</v>
      </c>
      <c r="K3" s="7">
        <v>801660</v>
      </c>
      <c r="L3" s="7">
        <v>637104</v>
      </c>
      <c r="M3" s="7"/>
      <c r="N3" s="7"/>
      <c r="O3" s="7"/>
      <c r="Q3" s="8">
        <f>AVERAGE(J3:O3)</f>
        <v>692334.66666666663</v>
      </c>
      <c r="R3" s="8">
        <f>_xlfn.STDEV.S(J3:O3)</f>
        <v>94680.219715278305</v>
      </c>
      <c r="T3" s="4">
        <f t="shared" si="1"/>
        <v>0.96516132150172673</v>
      </c>
      <c r="U3" s="4">
        <f t="shared" si="1"/>
        <v>0.13199062589259122</v>
      </c>
    </row>
    <row r="4" spans="1:21" x14ac:dyDescent="0.2">
      <c r="A4" s="4">
        <f t="shared" si="0"/>
        <v>1.013317992393967</v>
      </c>
      <c r="B4" s="4">
        <f t="shared" si="0"/>
        <v>9.709126354042609E-2</v>
      </c>
      <c r="C4" s="5" t="s">
        <v>21</v>
      </c>
      <c r="D4" s="5" t="s">
        <v>30</v>
      </c>
      <c r="E4" s="6" t="s">
        <v>13</v>
      </c>
      <c r="F4" s="5"/>
      <c r="H4" s="1" t="s">
        <v>20</v>
      </c>
      <c r="J4" s="7">
        <v>662680</v>
      </c>
      <c r="K4" s="7">
        <v>800924</v>
      </c>
      <c r="L4" s="7">
        <v>717032</v>
      </c>
      <c r="M4" s="7"/>
      <c r="N4" s="7"/>
      <c r="O4" s="7"/>
      <c r="Q4" s="8">
        <f>AVERAGE(J4:O4)</f>
        <v>726878.66666666663</v>
      </c>
      <c r="R4" s="8">
        <f>_xlfn.STDEV.S(J4:O4)</f>
        <v>69646.022982890659</v>
      </c>
      <c r="T4" s="4">
        <f t="shared" si="1"/>
        <v>1.013317992393967</v>
      </c>
      <c r="U4" s="4">
        <f t="shared" si="1"/>
        <v>9.709126354042609E-2</v>
      </c>
    </row>
    <row r="5" spans="1:21" x14ac:dyDescent="0.2">
      <c r="A5" s="4">
        <f t="shared" si="0"/>
        <v>0.93268512288241123</v>
      </c>
      <c r="B5" s="4">
        <f t="shared" si="0"/>
        <v>0.33489743250928444</v>
      </c>
      <c r="C5" s="5" t="s">
        <v>28</v>
      </c>
      <c r="D5" s="5" t="s">
        <v>30</v>
      </c>
      <c r="E5" s="6" t="s">
        <v>13</v>
      </c>
      <c r="F5" s="5"/>
      <c r="H5" s="5" t="s">
        <v>25</v>
      </c>
      <c r="J5" s="7">
        <v>447784</v>
      </c>
      <c r="K5" s="7">
        <v>924564</v>
      </c>
      <c r="L5" s="7">
        <v>634768</v>
      </c>
      <c r="M5" s="7"/>
      <c r="N5" s="7"/>
      <c r="O5" s="7"/>
      <c r="Q5" s="8">
        <f>AVERAGE(J5:O5)</f>
        <v>669038.66666666663</v>
      </c>
      <c r="R5" s="8">
        <f>_xlfn.STDEV.S(J5:O5)</f>
        <v>240230.41240719997</v>
      </c>
      <c r="T5" s="4">
        <f t="shared" si="1"/>
        <v>0.93268512288241123</v>
      </c>
      <c r="U5" s="4">
        <f t="shared" si="1"/>
        <v>0.33489743250928444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3293-13EF-4E1D-845E-999B096F9670}">
  <sheetPr>
    <tabColor rgb="FF81D41A"/>
  </sheetPr>
  <dimension ref="A1:ALV25"/>
  <sheetViews>
    <sheetView tabSelected="1" zoomScaleNormal="100" workbookViewId="0">
      <selection activeCell="H30" sqref="H30"/>
    </sheetView>
  </sheetViews>
  <sheetFormatPr defaultColWidth="11.5703125" defaultRowHeight="12.75" x14ac:dyDescent="0.2"/>
  <cols>
    <col min="1" max="2" width="9.7109375" style="1" customWidth="1"/>
    <col min="3" max="3" width="12.42578125" style="1" customWidth="1"/>
    <col min="4" max="5" width="9.7109375" style="1" customWidth="1"/>
    <col min="6" max="6" width="3.42578125" style="1" customWidth="1"/>
    <col min="7" max="7" width="3.28515625" style="1" customWidth="1"/>
    <col min="8" max="8" width="32.42578125" style="1" bestFit="1" customWidth="1"/>
    <col min="9" max="9" width="3.28515625" style="1" customWidth="1"/>
    <col min="10" max="12" width="11.5703125" style="11"/>
    <col min="13" max="15" width="9.7109375" style="11" customWidth="1"/>
    <col min="16" max="16" width="3.28515625" style="1" customWidth="1"/>
    <col min="17" max="17" width="12.5703125" style="1" customWidth="1"/>
    <col min="18" max="18" width="11.5703125" style="1"/>
    <col min="19" max="19" width="3.28515625" style="1" customWidth="1"/>
    <col min="20" max="21" width="9.7109375" style="1" customWidth="1"/>
    <col min="22" max="1008" width="11.5703125" style="1"/>
    <col min="1009" max="1010" width="11.5703125" style="2"/>
  </cols>
  <sheetData>
    <row r="1" spans="1:23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12"/>
      <c r="J1" s="12">
        <v>1</v>
      </c>
      <c r="K1" s="12">
        <v>2</v>
      </c>
      <c r="L1" s="12">
        <v>3</v>
      </c>
      <c r="M1" s="12">
        <v>4</v>
      </c>
      <c r="N1" s="12">
        <v>5</v>
      </c>
      <c r="O1" s="12" t="s">
        <v>6</v>
      </c>
      <c r="Q1" s="3" t="s">
        <v>7</v>
      </c>
      <c r="R1" s="3" t="s">
        <v>8</v>
      </c>
      <c r="T1" s="3" t="s">
        <v>9</v>
      </c>
      <c r="U1" s="3" t="s">
        <v>10</v>
      </c>
      <c r="V1" s="3" t="s">
        <v>6</v>
      </c>
    </row>
    <row r="2" spans="1:23" x14ac:dyDescent="0.2">
      <c r="A2" s="4">
        <f>T23</f>
        <v>1</v>
      </c>
      <c r="B2" s="4">
        <f>U23</f>
        <v>8.0852158536590002E-2</v>
      </c>
      <c r="C2" s="5" t="s">
        <v>31</v>
      </c>
      <c r="D2" s="5" t="s">
        <v>30</v>
      </c>
      <c r="E2" s="6" t="s">
        <v>13</v>
      </c>
      <c r="F2" s="5"/>
      <c r="H2" s="1" t="s">
        <v>14</v>
      </c>
      <c r="J2" s="13"/>
      <c r="K2" s="13"/>
      <c r="L2" s="13"/>
      <c r="M2" s="13"/>
      <c r="N2" s="13"/>
      <c r="O2" s="13"/>
      <c r="Q2" s="8"/>
      <c r="R2" s="8"/>
      <c r="T2" s="4">
        <v>1</v>
      </c>
      <c r="U2" s="4">
        <v>1.7326945218914647E-2</v>
      </c>
      <c r="V2" s="1">
        <v>2</v>
      </c>
    </row>
    <row r="3" spans="1:23" x14ac:dyDescent="0.2">
      <c r="A3" s="4">
        <f t="shared" ref="A3:B4" si="0">T24</f>
        <v>0.24399421743950592</v>
      </c>
      <c r="B3" s="4">
        <f t="shared" si="0"/>
        <v>2.9703862109695237E-2</v>
      </c>
      <c r="C3" s="5" t="s">
        <v>39</v>
      </c>
      <c r="D3" s="5" t="s">
        <v>30</v>
      </c>
      <c r="E3" s="6" t="s">
        <v>13</v>
      </c>
      <c r="F3" s="5"/>
      <c r="H3" s="5" t="s">
        <v>38</v>
      </c>
      <c r="J3" s="13"/>
      <c r="K3" s="13"/>
      <c r="L3" s="13"/>
      <c r="M3" s="13"/>
      <c r="N3" s="13"/>
      <c r="O3" s="13"/>
      <c r="Q3" s="8"/>
      <c r="R3" s="8"/>
      <c r="T3" s="4">
        <v>0.2230343537292957</v>
      </c>
      <c r="U3" s="4">
        <v>6.1822412719569203E-3</v>
      </c>
      <c r="V3" s="1">
        <v>2</v>
      </c>
    </row>
    <row r="4" spans="1:23" x14ac:dyDescent="0.2">
      <c r="A4" s="4">
        <f t="shared" si="0"/>
        <v>0.24055916999465199</v>
      </c>
      <c r="B4" s="4">
        <f t="shared" si="0"/>
        <v>2.3503680374852242E-2</v>
      </c>
      <c r="C4" s="5" t="s">
        <v>40</v>
      </c>
      <c r="D4" s="5" t="s">
        <v>30</v>
      </c>
      <c r="E4" s="6" t="s">
        <v>13</v>
      </c>
      <c r="F4" s="5"/>
      <c r="H4" s="1" t="s">
        <v>20</v>
      </c>
      <c r="J4" s="13"/>
      <c r="K4" s="13"/>
      <c r="L4" s="13"/>
      <c r="M4" s="13"/>
      <c r="N4" s="13"/>
      <c r="O4" s="13"/>
      <c r="Q4" s="8"/>
      <c r="R4" s="8"/>
      <c r="T4" s="4">
        <v>0.26861299521815218</v>
      </c>
      <c r="U4" s="4">
        <v>1.9515330360775268E-2</v>
      </c>
      <c r="V4" s="1">
        <v>2</v>
      </c>
    </row>
    <row r="5" spans="1:23" x14ac:dyDescent="0.2">
      <c r="H5" s="5" t="s">
        <v>37</v>
      </c>
    </row>
    <row r="6" spans="1:23" x14ac:dyDescent="0.2">
      <c r="J6" s="13"/>
      <c r="K6" s="13"/>
      <c r="L6" s="13"/>
      <c r="M6" s="13"/>
      <c r="N6" s="13"/>
      <c r="O6" s="13"/>
      <c r="Q6" s="8"/>
      <c r="R6" s="8"/>
      <c r="T6" s="4">
        <v>1</v>
      </c>
      <c r="U6" s="4">
        <v>6.5753971269699452E-2</v>
      </c>
      <c r="V6" s="1">
        <v>2</v>
      </c>
    </row>
    <row r="7" spans="1:23" x14ac:dyDescent="0.2">
      <c r="H7" s="18" t="s">
        <v>34</v>
      </c>
      <c r="J7" s="13"/>
      <c r="K7" s="13"/>
      <c r="L7" s="13"/>
      <c r="M7" s="13"/>
      <c r="N7" s="13"/>
      <c r="O7" s="13"/>
      <c r="Q7" s="8"/>
      <c r="R7" s="8"/>
      <c r="T7" s="4">
        <v>0.16055852603770288</v>
      </c>
      <c r="U7" s="4">
        <v>1.8094421531119201E-16</v>
      </c>
      <c r="V7" s="1">
        <v>2</v>
      </c>
    </row>
    <row r="8" spans="1:23" x14ac:dyDescent="0.2">
      <c r="H8" s="14">
        <v>3</v>
      </c>
      <c r="J8" s="13"/>
      <c r="K8" s="13"/>
      <c r="L8" s="13"/>
      <c r="M8" s="13"/>
      <c r="N8" s="13"/>
      <c r="O8" s="13"/>
      <c r="Q8" s="8"/>
      <c r="R8" s="8"/>
      <c r="T8" s="4">
        <v>0.16175412749242141</v>
      </c>
      <c r="U8" s="4">
        <v>1.8094421531119201E-16</v>
      </c>
      <c r="V8" s="1">
        <v>2</v>
      </c>
    </row>
    <row r="9" spans="1:23" x14ac:dyDescent="0.2">
      <c r="W9" s="11"/>
    </row>
    <row r="10" spans="1:23" x14ac:dyDescent="0.2">
      <c r="J10" s="13"/>
      <c r="K10" s="13"/>
      <c r="L10" s="13"/>
      <c r="M10" s="13"/>
      <c r="N10" s="13"/>
      <c r="O10" s="13"/>
      <c r="Q10" s="8"/>
      <c r="R10" s="8"/>
      <c r="T10" s="4">
        <v>1</v>
      </c>
      <c r="U10" s="4">
        <v>0.12242306503156146</v>
      </c>
      <c r="V10" s="1">
        <v>2</v>
      </c>
    </row>
    <row r="11" spans="1:23" x14ac:dyDescent="0.2">
      <c r="J11" s="13"/>
      <c r="K11" s="13"/>
      <c r="L11" s="13"/>
      <c r="M11" s="13"/>
      <c r="N11" s="13"/>
      <c r="O11" s="13"/>
      <c r="Q11" s="8"/>
      <c r="R11" s="8"/>
      <c r="T11" s="4">
        <v>0.34838977255151926</v>
      </c>
      <c r="U11" s="4">
        <v>5.1075808026409895E-2</v>
      </c>
      <c r="V11" s="1">
        <v>2</v>
      </c>
    </row>
    <row r="12" spans="1:23" x14ac:dyDescent="0.2">
      <c r="J12" s="13"/>
      <c r="K12" s="13"/>
      <c r="L12" s="13"/>
      <c r="M12" s="13"/>
      <c r="N12" s="13"/>
      <c r="O12" s="13"/>
      <c r="Q12" s="8"/>
      <c r="R12" s="8"/>
      <c r="T12" s="4">
        <v>0.29131038727338238</v>
      </c>
      <c r="U12" s="4">
        <v>3.572703254399176E-2</v>
      </c>
      <c r="V12" s="1">
        <v>2</v>
      </c>
    </row>
    <row r="14" spans="1:23" x14ac:dyDescent="0.2">
      <c r="J14" s="13"/>
      <c r="K14" s="13"/>
      <c r="L14" s="13"/>
      <c r="M14" s="13"/>
      <c r="N14" s="13"/>
      <c r="O14" s="13"/>
      <c r="Q14" s="8"/>
      <c r="R14" s="8"/>
      <c r="T14" s="4"/>
      <c r="U14" s="4"/>
    </row>
    <row r="15" spans="1:23" x14ac:dyDescent="0.2">
      <c r="J15" s="13"/>
      <c r="K15" s="13"/>
      <c r="L15" s="13"/>
      <c r="M15" s="13"/>
      <c r="N15" s="13"/>
      <c r="O15" s="13"/>
      <c r="Q15" s="8"/>
      <c r="R15" s="8"/>
      <c r="T15" s="4"/>
      <c r="U15" s="4"/>
    </row>
    <row r="16" spans="1:23" x14ac:dyDescent="0.2">
      <c r="J16" s="13"/>
      <c r="K16" s="13"/>
      <c r="L16" s="13"/>
      <c r="M16" s="13"/>
      <c r="N16" s="13"/>
      <c r="O16" s="13"/>
      <c r="Q16" s="8"/>
      <c r="R16" s="8"/>
      <c r="T16" s="4"/>
      <c r="U16" s="4"/>
    </row>
    <row r="18" spans="10:21" x14ac:dyDescent="0.2">
      <c r="J18" s="13"/>
      <c r="K18" s="13"/>
      <c r="L18" s="13"/>
      <c r="M18" s="13"/>
      <c r="N18" s="13"/>
      <c r="O18" s="13"/>
      <c r="Q18" s="8"/>
      <c r="R18" s="8"/>
      <c r="T18" s="4"/>
      <c r="U18" s="4"/>
    </row>
    <row r="19" spans="10:21" x14ac:dyDescent="0.2">
      <c r="J19" s="13"/>
      <c r="K19" s="13"/>
      <c r="L19" s="13"/>
      <c r="M19" s="13"/>
      <c r="N19" s="13"/>
      <c r="O19" s="13"/>
      <c r="Q19" s="8"/>
      <c r="R19" s="8"/>
      <c r="T19" s="4"/>
      <c r="U19" s="4"/>
    </row>
    <row r="20" spans="10:21" x14ac:dyDescent="0.2">
      <c r="J20" s="13"/>
      <c r="K20" s="13"/>
      <c r="L20" s="13"/>
      <c r="M20" s="13"/>
      <c r="N20" s="13"/>
      <c r="O20" s="13"/>
      <c r="Q20" s="8"/>
      <c r="R20" s="8"/>
      <c r="T20" s="4"/>
      <c r="U20" s="4"/>
    </row>
    <row r="23" spans="10:21" x14ac:dyDescent="0.2">
      <c r="T23" s="4">
        <f>AVERAGE(T2,T6,T10,T14,T18)</f>
        <v>1</v>
      </c>
      <c r="U23" s="4">
        <f>SQRT(((V2-1)*U2^2+(V6-1)*U6^2+(V10-1)*U10^2+(V14-1)*U14^2+(V18-1)*U18^2)/(V2+V6+V10+V14+V18-$H$8))</f>
        <v>8.0852158536590002E-2</v>
      </c>
    </row>
    <row r="24" spans="10:21" x14ac:dyDescent="0.2">
      <c r="T24" s="4">
        <f t="shared" ref="T24:T25" si="1">AVERAGE(T3,T7,T11,T15,T19)</f>
        <v>0.24399421743950592</v>
      </c>
      <c r="U24" s="4">
        <f t="shared" ref="U24:U25" si="2">SQRT(((V3-1)*U3^2+(V7-1)*U7^2+(V11-1)*U11^2+(V15-1)*U15^2+(V19-1)*U19^2)/(V3+V7+V11+V15+V19-$H$8))</f>
        <v>2.9703862109695237E-2</v>
      </c>
    </row>
    <row r="25" spans="10:21" x14ac:dyDescent="0.2">
      <c r="T25" s="4">
        <f t="shared" si="1"/>
        <v>0.24055916999465199</v>
      </c>
      <c r="U25" s="4">
        <f t="shared" si="2"/>
        <v>2.3503680374852242E-2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05527-4088-4E45-98DD-AFDAF0052F05}">
  <sheetPr>
    <tabColor rgb="FF81D41A"/>
  </sheetPr>
  <dimension ref="A1:ALV25"/>
  <sheetViews>
    <sheetView zoomScaleNormal="100" workbookViewId="0">
      <selection activeCell="H1" sqref="H1"/>
    </sheetView>
  </sheetViews>
  <sheetFormatPr defaultColWidth="11.5703125" defaultRowHeight="12.75" x14ac:dyDescent="0.2"/>
  <cols>
    <col min="1" max="2" width="9.7109375" style="1" customWidth="1"/>
    <col min="3" max="3" width="12.42578125" style="1" customWidth="1"/>
    <col min="4" max="5" width="9.7109375" style="1" customWidth="1"/>
    <col min="6" max="6" width="3.42578125" style="1" customWidth="1"/>
    <col min="7" max="7" width="3.28515625" style="1" customWidth="1"/>
    <col min="8" max="8" width="26.5703125" style="1" bestFit="1" customWidth="1"/>
    <col min="9" max="9" width="3.28515625" style="1" customWidth="1"/>
    <col min="10" max="12" width="11.5703125" style="11"/>
    <col min="13" max="15" width="9.7109375" style="11" customWidth="1"/>
    <col min="16" max="16" width="3.28515625" style="1" customWidth="1"/>
    <col min="17" max="17" width="12.5703125" style="1" customWidth="1"/>
    <col min="18" max="18" width="11.5703125" style="1"/>
    <col min="19" max="19" width="3.28515625" style="1" customWidth="1"/>
    <col min="20" max="20" width="9.7109375" style="1" customWidth="1"/>
    <col min="21" max="21" width="8.5703125" style="1" bestFit="1" customWidth="1"/>
    <col min="22" max="1008" width="11.5703125" style="1"/>
    <col min="1009" max="1010" width="11.5703125" style="2"/>
  </cols>
  <sheetData>
    <row r="1" spans="1:22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12"/>
      <c r="J1" s="12">
        <v>1</v>
      </c>
      <c r="K1" s="12">
        <v>2</v>
      </c>
      <c r="L1" s="12">
        <v>3</v>
      </c>
      <c r="M1" s="12">
        <v>4</v>
      </c>
      <c r="N1" s="12">
        <v>5</v>
      </c>
      <c r="O1" s="12" t="s">
        <v>6</v>
      </c>
      <c r="Q1" s="3" t="s">
        <v>7</v>
      </c>
      <c r="R1" s="3" t="s">
        <v>8</v>
      </c>
      <c r="T1" s="3" t="s">
        <v>9</v>
      </c>
      <c r="U1" s="3" t="s">
        <v>10</v>
      </c>
      <c r="V1" s="3" t="s">
        <v>6</v>
      </c>
    </row>
    <row r="2" spans="1:22" x14ac:dyDescent="0.2">
      <c r="A2" s="4">
        <f>T23</f>
        <v>1.0000000000273306</v>
      </c>
      <c r="B2" s="4">
        <f>U23</f>
        <v>0.14926881997646727</v>
      </c>
      <c r="C2" s="5" t="s">
        <v>31</v>
      </c>
      <c r="D2" s="5" t="s">
        <v>30</v>
      </c>
      <c r="E2" s="6" t="s">
        <v>13</v>
      </c>
      <c r="F2" s="5"/>
      <c r="H2" s="1" t="s">
        <v>14</v>
      </c>
      <c r="J2" s="13"/>
      <c r="K2" s="13"/>
      <c r="L2" s="13"/>
      <c r="M2" s="13"/>
      <c r="N2" s="13"/>
      <c r="O2" s="13"/>
      <c r="Q2" s="8"/>
      <c r="R2" s="8"/>
      <c r="T2" s="4">
        <v>1.0000000000000004</v>
      </c>
      <c r="U2" s="4">
        <v>0.17152297965110958</v>
      </c>
      <c r="V2" s="1">
        <v>5</v>
      </c>
    </row>
    <row r="3" spans="1:22" x14ac:dyDescent="0.2">
      <c r="A3" s="4">
        <f t="shared" ref="A3:B4" si="0">T24</f>
        <v>0.36251047478249548</v>
      </c>
      <c r="B3" s="4">
        <f t="shared" si="0"/>
        <v>5.8401590205171265E-2</v>
      </c>
      <c r="C3" s="5" t="s">
        <v>39</v>
      </c>
      <c r="D3" s="5" t="s">
        <v>30</v>
      </c>
      <c r="E3" s="6" t="s">
        <v>13</v>
      </c>
      <c r="F3" s="5"/>
      <c r="H3" s="5" t="s">
        <v>41</v>
      </c>
      <c r="J3" s="13"/>
      <c r="K3" s="13"/>
      <c r="L3" s="13"/>
      <c r="M3" s="13"/>
      <c r="N3" s="13"/>
      <c r="O3" s="13"/>
      <c r="Q3" s="8"/>
      <c r="R3" s="8"/>
      <c r="T3" s="4">
        <v>0.30264092878199167</v>
      </c>
      <c r="U3" s="4">
        <v>2.7344195692442168E-2</v>
      </c>
      <c r="V3" s="1">
        <v>5</v>
      </c>
    </row>
    <row r="4" spans="1:22" x14ac:dyDescent="0.2">
      <c r="A4" s="4">
        <f t="shared" si="0"/>
        <v>0.20849546784465081</v>
      </c>
      <c r="B4" s="4">
        <f t="shared" si="0"/>
        <v>4.6190441701281844E-2</v>
      </c>
      <c r="C4" s="5" t="s">
        <v>40</v>
      </c>
      <c r="D4" s="5" t="s">
        <v>30</v>
      </c>
      <c r="E4" s="6" t="s">
        <v>13</v>
      </c>
      <c r="F4" s="5"/>
      <c r="H4" s="1" t="s">
        <v>20</v>
      </c>
      <c r="J4" s="13"/>
      <c r="K4" s="13"/>
      <c r="L4" s="13"/>
      <c r="M4" s="13"/>
      <c r="N4" s="13"/>
      <c r="O4" s="13"/>
      <c r="Q4" s="8"/>
      <c r="R4" s="8"/>
      <c r="T4" s="4">
        <v>6.7706182239948703E-2</v>
      </c>
      <c r="U4" s="4">
        <v>7.7251225777646686E-3</v>
      </c>
      <c r="V4" s="1">
        <v>5</v>
      </c>
    </row>
    <row r="5" spans="1:22" x14ac:dyDescent="0.2">
      <c r="H5" s="5" t="s">
        <v>37</v>
      </c>
    </row>
    <row r="6" spans="1:22" x14ac:dyDescent="0.2">
      <c r="J6" s="13"/>
      <c r="K6" s="13"/>
      <c r="L6" s="13"/>
      <c r="M6" s="13"/>
      <c r="N6" s="13"/>
      <c r="O6" s="13"/>
      <c r="Q6" s="8"/>
      <c r="R6" s="8"/>
      <c r="T6" s="4">
        <v>1</v>
      </c>
      <c r="U6" s="4">
        <v>7.7613483541850076E-2</v>
      </c>
      <c r="V6" s="1">
        <v>5</v>
      </c>
    </row>
    <row r="7" spans="1:22" x14ac:dyDescent="0.2">
      <c r="H7" s="18" t="s">
        <v>34</v>
      </c>
      <c r="J7" s="13"/>
      <c r="K7" s="13"/>
      <c r="L7" s="13"/>
      <c r="M7" s="13"/>
      <c r="N7" s="13"/>
      <c r="O7" s="13"/>
      <c r="Q7" s="8"/>
      <c r="R7" s="8"/>
      <c r="T7" s="4">
        <v>0.38174419337272286</v>
      </c>
      <c r="U7" s="4">
        <v>7.1879723576530649E-2</v>
      </c>
      <c r="V7" s="1">
        <v>5</v>
      </c>
    </row>
    <row r="8" spans="1:22" x14ac:dyDescent="0.2">
      <c r="H8" s="14">
        <v>5</v>
      </c>
      <c r="J8" s="13"/>
      <c r="K8" s="13"/>
      <c r="L8" s="13"/>
      <c r="M8" s="13"/>
      <c r="N8" s="13"/>
      <c r="O8" s="13"/>
      <c r="Q8" s="8"/>
      <c r="R8" s="8"/>
      <c r="T8" s="4">
        <v>0.18550167751338209</v>
      </c>
      <c r="U8" s="4">
        <v>4.4397093398802587E-2</v>
      </c>
      <c r="V8" s="1">
        <v>5</v>
      </c>
    </row>
    <row r="10" spans="1:22" x14ac:dyDescent="0.2">
      <c r="J10" s="13"/>
      <c r="K10" s="13"/>
      <c r="L10" s="13"/>
      <c r="M10" s="13"/>
      <c r="N10" s="13"/>
      <c r="O10" s="13"/>
      <c r="Q10" s="8"/>
      <c r="R10" s="8"/>
      <c r="T10" s="4">
        <v>0.9999999999898096</v>
      </c>
      <c r="U10" s="4">
        <v>0.16338267944490723</v>
      </c>
      <c r="V10" s="1">
        <v>5</v>
      </c>
    </row>
    <row r="11" spans="1:22" x14ac:dyDescent="0.2">
      <c r="J11" s="13"/>
      <c r="K11" s="13"/>
      <c r="L11" s="13"/>
      <c r="M11" s="13"/>
      <c r="N11" s="13"/>
      <c r="O11" s="13"/>
      <c r="Q11" s="8"/>
      <c r="R11" s="8"/>
      <c r="T11" s="4">
        <v>0.47602049923654999</v>
      </c>
      <c r="U11" s="4">
        <v>8.784221015491768E-2</v>
      </c>
      <c r="V11" s="1">
        <v>5</v>
      </c>
    </row>
    <row r="12" spans="1:22" x14ac:dyDescent="0.2">
      <c r="J12" s="13"/>
      <c r="K12" s="13"/>
      <c r="L12" s="13"/>
      <c r="M12" s="13"/>
      <c r="N12" s="13"/>
      <c r="O12" s="13"/>
      <c r="Q12" s="8"/>
      <c r="R12" s="8"/>
      <c r="T12" s="4">
        <v>0.41055404235202514</v>
      </c>
      <c r="U12" s="4">
        <v>6.8243949466929202E-2</v>
      </c>
      <c r="V12" s="1">
        <v>5</v>
      </c>
    </row>
    <row r="14" spans="1:22" x14ac:dyDescent="0.2">
      <c r="J14" s="13"/>
      <c r="K14" s="13"/>
      <c r="L14" s="13"/>
      <c r="M14" s="13"/>
      <c r="N14" s="13"/>
      <c r="O14" s="13"/>
      <c r="Q14" s="8"/>
      <c r="R14" s="8"/>
      <c r="T14" s="4">
        <v>0.99999999961021047</v>
      </c>
      <c r="U14" s="4">
        <v>0.15427711516106818</v>
      </c>
      <c r="V14" s="1">
        <v>5</v>
      </c>
    </row>
    <row r="15" spans="1:22" x14ac:dyDescent="0.2">
      <c r="J15" s="13"/>
      <c r="K15" s="13"/>
      <c r="L15" s="13"/>
      <c r="M15" s="13"/>
      <c r="N15" s="13"/>
      <c r="O15" s="13"/>
      <c r="Q15" s="8"/>
      <c r="R15" s="8"/>
      <c r="T15" s="4">
        <v>0.35102153186616014</v>
      </c>
      <c r="U15" s="4">
        <v>4.5028604311332411E-2</v>
      </c>
      <c r="V15" s="1">
        <v>5</v>
      </c>
    </row>
    <row r="16" spans="1:22" x14ac:dyDescent="0.2">
      <c r="J16" s="13"/>
      <c r="K16" s="13"/>
      <c r="L16" s="13"/>
      <c r="M16" s="13"/>
      <c r="N16" s="13"/>
      <c r="O16" s="13"/>
      <c r="Q16" s="8"/>
      <c r="R16" s="8"/>
      <c r="T16" s="4">
        <v>0.24518902877197504</v>
      </c>
      <c r="U16" s="4">
        <v>5.8567990165910001E-2</v>
      </c>
      <c r="V16" s="1">
        <v>5</v>
      </c>
    </row>
    <row r="18" spans="10:22" x14ac:dyDescent="0.2">
      <c r="J18" s="13"/>
      <c r="K18" s="13"/>
      <c r="L18" s="13"/>
      <c r="M18" s="13"/>
      <c r="N18" s="13"/>
      <c r="O18" s="13"/>
      <c r="Q18" s="8"/>
      <c r="R18" s="8"/>
      <c r="T18" s="4">
        <v>1.0000000005366327</v>
      </c>
      <c r="U18" s="4">
        <v>0.15958254762009588</v>
      </c>
      <c r="V18" s="1">
        <v>5</v>
      </c>
    </row>
    <row r="19" spans="10:22" x14ac:dyDescent="0.2">
      <c r="J19" s="13"/>
      <c r="K19" s="13"/>
      <c r="L19" s="13"/>
      <c r="M19" s="13"/>
      <c r="N19" s="13"/>
      <c r="O19" s="13"/>
      <c r="Q19" s="8"/>
      <c r="R19" s="8"/>
      <c r="T19" s="4">
        <v>0.30112522065505248</v>
      </c>
      <c r="U19" s="4">
        <v>3.7356390374760316E-2</v>
      </c>
      <c r="V19" s="1">
        <v>5</v>
      </c>
    </row>
    <row r="20" spans="10:22" x14ac:dyDescent="0.2">
      <c r="J20" s="13"/>
      <c r="K20" s="13"/>
      <c r="L20" s="13"/>
      <c r="M20" s="13"/>
      <c r="N20" s="13"/>
      <c r="O20" s="13"/>
      <c r="Q20" s="8"/>
      <c r="R20" s="8"/>
      <c r="T20" s="4">
        <v>0.13352640834592291</v>
      </c>
      <c r="U20" s="4">
        <v>2.3442674565313071E-2</v>
      </c>
      <c r="V20" s="1">
        <v>5</v>
      </c>
    </row>
    <row r="23" spans="10:22" x14ac:dyDescent="0.2">
      <c r="T23" s="4">
        <f>AVERAGE(T2,T6,T10,T14,T18)</f>
        <v>1.0000000000273306</v>
      </c>
      <c r="U23" s="4">
        <f>SQRT(((V2-1)*U2^2+(V6-1)*U6^2+(V10-1)*U10^2+(V14-1)*U14^2+(V18-1)*U18^2)/(V2+V6+V10+V14+V18-$H$8))</f>
        <v>0.14926881997646727</v>
      </c>
    </row>
    <row r="24" spans="10:22" x14ac:dyDescent="0.2">
      <c r="T24" s="4">
        <f t="shared" ref="T24:T25" si="1">AVERAGE(T3,T7,T11,T15,T19)</f>
        <v>0.36251047478249548</v>
      </c>
      <c r="U24" s="4">
        <f t="shared" ref="U24:U25" si="2">SQRT(((V3-1)*U3^2+(V7-1)*U7^2+(V11-1)*U11^2+(V15-1)*U15^2+(V19-1)*U19^2)/(V3+V7+V11+V15+V19-$H$8))</f>
        <v>5.8401590205171265E-2</v>
      </c>
    </row>
    <row r="25" spans="10:22" x14ac:dyDescent="0.2">
      <c r="T25" s="4">
        <f t="shared" si="1"/>
        <v>0.20849546784465081</v>
      </c>
      <c r="U25" s="4">
        <f t="shared" si="2"/>
        <v>4.6190441701281844E-2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81D41A"/>
  </sheetPr>
  <dimension ref="A1:ALV25"/>
  <sheetViews>
    <sheetView zoomScaleNormal="100" workbookViewId="0">
      <selection activeCell="C1" sqref="C1:C4"/>
    </sheetView>
  </sheetViews>
  <sheetFormatPr defaultColWidth="11.5703125" defaultRowHeight="12.75" x14ac:dyDescent="0.2"/>
  <cols>
    <col min="1" max="2" width="9.7109375" style="1" customWidth="1"/>
    <col min="3" max="3" width="12.42578125" style="1" customWidth="1"/>
    <col min="4" max="5" width="9.7109375" style="1" customWidth="1"/>
    <col min="6" max="6" width="3.42578125" style="1" customWidth="1"/>
    <col min="7" max="7" width="3.28515625" style="1" customWidth="1"/>
    <col min="8" max="8" width="32.7109375" style="1" customWidth="1"/>
    <col min="9" max="9" width="3.28515625" style="1" customWidth="1"/>
    <col min="10" max="12" width="11.5703125" style="11"/>
    <col min="13" max="14" width="11.5703125" style="11" bestFit="1" customWidth="1"/>
    <col min="15" max="15" width="9.7109375" style="11" customWidth="1"/>
    <col min="16" max="16" width="3.28515625" style="1" customWidth="1"/>
    <col min="17" max="17" width="12.5703125" style="1" customWidth="1"/>
    <col min="18" max="18" width="11.5703125" style="1"/>
    <col min="19" max="19" width="3.28515625" style="1" customWidth="1"/>
    <col min="20" max="21" width="9.7109375" style="1" customWidth="1"/>
    <col min="22" max="1008" width="11.5703125" style="1"/>
    <col min="1009" max="1010" width="11.5703125" style="2"/>
  </cols>
  <sheetData>
    <row r="1" spans="1:22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12"/>
      <c r="J1" s="12">
        <v>1</v>
      </c>
      <c r="K1" s="12">
        <v>2</v>
      </c>
      <c r="L1" s="12">
        <v>3</v>
      </c>
      <c r="M1" s="12">
        <v>4</v>
      </c>
      <c r="N1" s="12">
        <v>5</v>
      </c>
      <c r="O1" s="12" t="s">
        <v>6</v>
      </c>
      <c r="Q1" s="3" t="s">
        <v>7</v>
      </c>
      <c r="R1" s="3" t="s">
        <v>8</v>
      </c>
      <c r="T1" s="3" t="s">
        <v>9</v>
      </c>
      <c r="U1" s="3" t="s">
        <v>10</v>
      </c>
      <c r="V1" s="3" t="s">
        <v>6</v>
      </c>
    </row>
    <row r="2" spans="1:22" x14ac:dyDescent="0.2">
      <c r="A2" s="4">
        <f>T23</f>
        <v>1</v>
      </c>
      <c r="B2" s="4">
        <f>U23</f>
        <v>0.10145022531660106</v>
      </c>
      <c r="C2" s="5" t="s">
        <v>31</v>
      </c>
      <c r="D2" s="5" t="s">
        <v>30</v>
      </c>
      <c r="E2" s="6" t="s">
        <v>13</v>
      </c>
      <c r="F2" s="5"/>
      <c r="H2" s="1" t="s">
        <v>14</v>
      </c>
      <c r="J2" s="16">
        <v>998656</v>
      </c>
      <c r="K2" s="16">
        <v>1084988</v>
      </c>
      <c r="L2" s="16">
        <v>916308</v>
      </c>
      <c r="M2" s="16">
        <v>722976</v>
      </c>
      <c r="N2" s="16">
        <v>962084</v>
      </c>
      <c r="O2" s="16"/>
      <c r="Q2" s="8">
        <f>AVERAGE(J2:O2)</f>
        <v>937002.4</v>
      </c>
      <c r="R2" s="8">
        <f>_xlfn.STDEV.S(J2:O2)</f>
        <v>134689.96709777624</v>
      </c>
      <c r="T2" s="4">
        <f t="shared" ref="T2:U4" si="0">Q2/$Q$2</f>
        <v>1</v>
      </c>
      <c r="U2" s="4">
        <f t="shared" si="0"/>
        <v>0.14374559456600777</v>
      </c>
      <c r="V2" s="1">
        <f>COUNTIF(J2:O2,"&gt;0")</f>
        <v>5</v>
      </c>
    </row>
    <row r="3" spans="1:22" x14ac:dyDescent="0.2">
      <c r="A3" s="4">
        <f t="shared" ref="A3:B4" si="1">T24</f>
        <v>0.77349780112502575</v>
      </c>
      <c r="B3" s="4">
        <f t="shared" si="1"/>
        <v>7.0928374997739643E-2</v>
      </c>
      <c r="C3" s="5" t="s">
        <v>39</v>
      </c>
      <c r="D3" s="5" t="s">
        <v>30</v>
      </c>
      <c r="E3" s="6" t="s">
        <v>13</v>
      </c>
      <c r="F3" s="5"/>
      <c r="H3" s="5" t="s">
        <v>32</v>
      </c>
      <c r="J3" s="16">
        <v>604008</v>
      </c>
      <c r="K3" s="16">
        <v>777348</v>
      </c>
      <c r="L3" s="16">
        <v>791404</v>
      </c>
      <c r="M3" s="16">
        <v>552608</v>
      </c>
      <c r="N3" s="16">
        <v>685984</v>
      </c>
      <c r="O3" s="16"/>
      <c r="Q3" s="8">
        <f>AVERAGE(J3:O3)</f>
        <v>682270.4</v>
      </c>
      <c r="R3" s="8">
        <f>_xlfn.STDEV.S(J3:O3)</f>
        <v>104762.85687589877</v>
      </c>
      <c r="T3" s="4">
        <f t="shared" si="0"/>
        <v>0.72814157146235703</v>
      </c>
      <c r="U3" s="4">
        <f t="shared" si="0"/>
        <v>0.11180639118522936</v>
      </c>
      <c r="V3" s="1">
        <f t="shared" ref="V3:V12" si="2">COUNTIF(J3:O3,"&gt;0")</f>
        <v>5</v>
      </c>
    </row>
    <row r="4" spans="1:22" x14ac:dyDescent="0.2">
      <c r="A4" s="4">
        <f t="shared" si="1"/>
        <v>0.95876789122433692</v>
      </c>
      <c r="B4" s="4">
        <f t="shared" si="1"/>
        <v>0.14937493868676271</v>
      </c>
      <c r="C4" s="5" t="s">
        <v>40</v>
      </c>
      <c r="D4" s="5" t="s">
        <v>30</v>
      </c>
      <c r="E4" s="6" t="s">
        <v>13</v>
      </c>
      <c r="F4" s="5"/>
      <c r="H4" s="1" t="s">
        <v>20</v>
      </c>
      <c r="J4" s="16">
        <v>736832</v>
      </c>
      <c r="K4" s="16">
        <v>818552</v>
      </c>
      <c r="L4" s="16">
        <v>1055040</v>
      </c>
      <c r="M4" s="16">
        <v>1287956</v>
      </c>
      <c r="N4" s="16">
        <v>1172576</v>
      </c>
      <c r="O4" s="16"/>
      <c r="Q4" s="8">
        <f>AVERAGE(J4:O4)</f>
        <v>1014191.2</v>
      </c>
      <c r="R4" s="8">
        <f>_xlfn.STDEV.S(J4:O4)</f>
        <v>232864.95950056537</v>
      </c>
      <c r="T4" s="4">
        <f t="shared" si="0"/>
        <v>1.0823784442814659</v>
      </c>
      <c r="U4" s="4">
        <f t="shared" si="0"/>
        <v>0.24852119855889948</v>
      </c>
      <c r="V4" s="1">
        <f t="shared" si="2"/>
        <v>5</v>
      </c>
    </row>
    <row r="5" spans="1:22" x14ac:dyDescent="0.2">
      <c r="H5" s="5" t="s">
        <v>25</v>
      </c>
      <c r="J5" s="17"/>
      <c r="K5" s="17"/>
      <c r="L5" s="17"/>
      <c r="M5" s="17"/>
      <c r="N5" s="17"/>
      <c r="O5" s="17"/>
    </row>
    <row r="6" spans="1:22" x14ac:dyDescent="0.2">
      <c r="J6" s="16">
        <v>1662848</v>
      </c>
      <c r="K6" s="16">
        <v>1834048</v>
      </c>
      <c r="L6" s="16">
        <v>1833852</v>
      </c>
      <c r="M6" s="16">
        <v>1693920</v>
      </c>
      <c r="N6" s="16">
        <v>1436480</v>
      </c>
      <c r="O6" s="16"/>
      <c r="Q6" s="8">
        <f>AVERAGE(J6:O6)</f>
        <v>1692229.6</v>
      </c>
      <c r="R6" s="8">
        <f>_xlfn.STDEV.S(J6:O6)</f>
        <v>163128.29041217835</v>
      </c>
      <c r="T6" s="4">
        <f>Q6/$Q$6</f>
        <v>1</v>
      </c>
      <c r="U6" s="4">
        <f>R6/$Q$6</f>
        <v>9.6398438138759854E-2</v>
      </c>
      <c r="V6" s="1">
        <f t="shared" si="2"/>
        <v>5</v>
      </c>
    </row>
    <row r="7" spans="1:22" x14ac:dyDescent="0.2">
      <c r="H7" s="18" t="s">
        <v>34</v>
      </c>
      <c r="J7" s="16">
        <v>1251460</v>
      </c>
      <c r="K7" s="16">
        <v>1413120</v>
      </c>
      <c r="L7" s="16">
        <v>1318736</v>
      </c>
      <c r="M7" s="16">
        <v>1323892</v>
      </c>
      <c r="N7" s="16">
        <v>1276216</v>
      </c>
      <c r="O7" s="16"/>
      <c r="Q7" s="8">
        <f>AVERAGE(J7:O7)</f>
        <v>1316684.8</v>
      </c>
      <c r="R7" s="8">
        <f>_xlfn.STDEV.S(J7:O7)</f>
        <v>61741.188158311314</v>
      </c>
      <c r="T7" s="4">
        <f t="shared" ref="T7:U8" si="3">Q7/$Q$6</f>
        <v>0.77807692289509645</v>
      </c>
      <c r="U7" s="4">
        <f t="shared" si="3"/>
        <v>3.6485112988397857E-2</v>
      </c>
      <c r="V7" s="1">
        <f t="shared" si="2"/>
        <v>5</v>
      </c>
    </row>
    <row r="8" spans="1:22" x14ac:dyDescent="0.2">
      <c r="H8" s="14">
        <v>3</v>
      </c>
      <c r="J8" s="16">
        <v>1443384</v>
      </c>
      <c r="K8" s="16">
        <v>1572480</v>
      </c>
      <c r="L8" s="16">
        <v>1397224</v>
      </c>
      <c r="M8" s="16">
        <v>1482584</v>
      </c>
      <c r="N8" s="16">
        <v>1345784</v>
      </c>
      <c r="O8" s="16"/>
      <c r="Q8" s="8">
        <f>AVERAGE(J8:O8)</f>
        <v>1448291.2</v>
      </c>
      <c r="R8" s="8">
        <f>_xlfn.STDEV.S(J8:O8)</f>
        <v>86224.300166484391</v>
      </c>
      <c r="T8" s="4">
        <f t="shared" si="3"/>
        <v>0.85584792985538127</v>
      </c>
      <c r="U8" s="4">
        <f t="shared" si="3"/>
        <v>5.09530740784137E-2</v>
      </c>
      <c r="V8" s="1">
        <f t="shared" si="2"/>
        <v>5</v>
      </c>
    </row>
    <row r="9" spans="1:22" x14ac:dyDescent="0.2">
      <c r="J9" s="17"/>
      <c r="K9" s="17"/>
      <c r="L9" s="17"/>
      <c r="M9" s="17"/>
      <c r="N9" s="17"/>
      <c r="O9" s="17"/>
    </row>
    <row r="10" spans="1:22" x14ac:dyDescent="0.2">
      <c r="J10" s="16">
        <v>1274324</v>
      </c>
      <c r="K10" s="16">
        <v>1269692</v>
      </c>
      <c r="L10" s="16">
        <v>1312584</v>
      </c>
      <c r="M10" s="16">
        <v>1287352</v>
      </c>
      <c r="N10" s="16">
        <v>1366100</v>
      </c>
      <c r="O10" s="16"/>
      <c r="Q10" s="8">
        <f>AVERAGE(J10:O10)</f>
        <v>1302010.3999999999</v>
      </c>
      <c r="R10" s="8">
        <f>_xlfn.STDEV.S(J10:O10)</f>
        <v>39513.169510936474</v>
      </c>
      <c r="T10" s="4">
        <f>Q10/$Q$10</f>
        <v>1</v>
      </c>
      <c r="U10" s="4">
        <f>R10/$Q$10</f>
        <v>3.0347814050438057E-2</v>
      </c>
      <c r="V10" s="1">
        <f t="shared" si="2"/>
        <v>5</v>
      </c>
    </row>
    <row r="11" spans="1:22" x14ac:dyDescent="0.2">
      <c r="J11" s="16">
        <v>1089768</v>
      </c>
      <c r="K11" s="16">
        <v>996400</v>
      </c>
      <c r="L11" s="16">
        <v>1111588</v>
      </c>
      <c r="M11" s="16">
        <v>1031416</v>
      </c>
      <c r="N11" s="16">
        <v>1071800</v>
      </c>
      <c r="O11" s="16"/>
      <c r="Q11" s="8">
        <f>AVERAGE(J11:O11)</f>
        <v>1060194.3999999999</v>
      </c>
      <c r="R11" s="8">
        <f>_xlfn.STDEV.S(J11:O11)</f>
        <v>46229.080856101828</v>
      </c>
      <c r="T11" s="4">
        <f t="shared" ref="T11:U12" si="4">Q11/$Q$10</f>
        <v>0.81427490901762378</v>
      </c>
      <c r="U11" s="4">
        <f t="shared" si="4"/>
        <v>3.5505922883643501E-2</v>
      </c>
      <c r="V11" s="1">
        <f t="shared" si="2"/>
        <v>5</v>
      </c>
    </row>
    <row r="12" spans="1:22" x14ac:dyDescent="0.2">
      <c r="J12" s="16">
        <v>1207848</v>
      </c>
      <c r="K12" s="16">
        <v>1123748</v>
      </c>
      <c r="L12" s="16">
        <v>1296440</v>
      </c>
      <c r="M12" s="16">
        <v>1266744</v>
      </c>
      <c r="N12" s="16">
        <v>1212152</v>
      </c>
      <c r="O12" s="16"/>
      <c r="Q12" s="8">
        <f>AVERAGE(J12:O12)</f>
        <v>1221386.3999999999</v>
      </c>
      <c r="R12" s="8">
        <f>_xlfn.STDEV.S(J12:O12)</f>
        <v>66128.991983849264</v>
      </c>
      <c r="T12" s="4">
        <f t="shared" si="4"/>
        <v>0.93807729953616348</v>
      </c>
      <c r="U12" s="4">
        <f t="shared" si="4"/>
        <v>5.07899107287079E-2</v>
      </c>
      <c r="V12" s="1">
        <f t="shared" si="2"/>
        <v>5</v>
      </c>
    </row>
    <row r="13" spans="1:22" x14ac:dyDescent="0.2">
      <c r="J13" s="17"/>
      <c r="K13" s="17"/>
      <c r="L13" s="17"/>
      <c r="M13" s="17"/>
      <c r="N13" s="17"/>
      <c r="O13" s="17"/>
    </row>
    <row r="14" spans="1:22" x14ac:dyDescent="0.2">
      <c r="J14" s="16"/>
      <c r="K14" s="16"/>
      <c r="L14" s="16"/>
      <c r="M14" s="16"/>
      <c r="N14" s="16"/>
      <c r="O14" s="16"/>
      <c r="Q14" s="8"/>
      <c r="R14" s="8"/>
      <c r="T14" s="4"/>
      <c r="U14" s="4"/>
    </row>
    <row r="15" spans="1:22" x14ac:dyDescent="0.2">
      <c r="J15" s="16"/>
      <c r="K15" s="16"/>
      <c r="L15" s="16"/>
      <c r="M15" s="16"/>
      <c r="N15" s="16"/>
      <c r="O15" s="16"/>
      <c r="Q15" s="8"/>
      <c r="R15" s="8"/>
      <c r="T15" s="4"/>
      <c r="U15" s="4"/>
    </row>
    <row r="16" spans="1:22" x14ac:dyDescent="0.2">
      <c r="J16" s="16"/>
      <c r="K16" s="16"/>
      <c r="L16" s="16"/>
      <c r="M16" s="16"/>
      <c r="N16" s="16"/>
      <c r="O16" s="16"/>
      <c r="Q16" s="8"/>
      <c r="R16" s="8"/>
      <c r="T16" s="4"/>
      <c r="U16" s="4"/>
    </row>
    <row r="17" spans="10:21" x14ac:dyDescent="0.2">
      <c r="J17" s="17"/>
      <c r="K17" s="17"/>
      <c r="L17" s="17"/>
      <c r="M17" s="17"/>
      <c r="N17" s="17"/>
      <c r="O17" s="17"/>
    </row>
    <row r="18" spans="10:21" x14ac:dyDescent="0.2">
      <c r="J18" s="16"/>
      <c r="K18" s="16"/>
      <c r="L18" s="16"/>
      <c r="M18" s="16"/>
      <c r="N18" s="16"/>
      <c r="O18" s="16"/>
      <c r="Q18" s="8"/>
      <c r="R18" s="8"/>
      <c r="T18" s="4"/>
      <c r="U18" s="4"/>
    </row>
    <row r="19" spans="10:21" x14ac:dyDescent="0.2">
      <c r="J19" s="16"/>
      <c r="K19" s="16"/>
      <c r="L19" s="16"/>
      <c r="M19" s="16"/>
      <c r="N19" s="16"/>
      <c r="O19" s="16"/>
      <c r="Q19" s="8"/>
      <c r="R19" s="8"/>
      <c r="T19" s="4"/>
      <c r="U19" s="4"/>
    </row>
    <row r="20" spans="10:21" x14ac:dyDescent="0.2">
      <c r="J20" s="16"/>
      <c r="K20" s="16"/>
      <c r="L20" s="16"/>
      <c r="M20" s="16"/>
      <c r="N20" s="16"/>
      <c r="O20" s="16"/>
      <c r="Q20" s="8"/>
      <c r="R20" s="8"/>
      <c r="T20" s="4"/>
      <c r="U20" s="4"/>
    </row>
    <row r="23" spans="10:21" x14ac:dyDescent="0.2">
      <c r="T23" s="4">
        <f>AVERAGE(T2,T6,T10,T14,T18)</f>
        <v>1</v>
      </c>
      <c r="U23" s="4">
        <f>SQRT(((V2-1)*U2^2+(V6-1)*U6^2+(V10-1)*U10^2+(V14-1)*U14^2+(V18-1)*U18^2)/(V2+V6+V10+V14+V18-$H$8))</f>
        <v>0.10145022531660106</v>
      </c>
    </row>
    <row r="24" spans="10:21" x14ac:dyDescent="0.2">
      <c r="T24" s="4">
        <f t="shared" ref="T24:T25" si="5">AVERAGE(T3,T7,T11,T15,T19)</f>
        <v>0.77349780112502575</v>
      </c>
      <c r="U24" s="4">
        <f t="shared" ref="U24:U25" si="6">SQRT(((V3-1)*U3^2+(V7-1)*U7^2+(V11-1)*U11^2+(V15-1)*U15^2+(V19-1)*U19^2)/(V3+V7+V11+V15+V19-$H$8))</f>
        <v>7.0928374997739643E-2</v>
      </c>
    </row>
    <row r="25" spans="10:21" x14ac:dyDescent="0.2">
      <c r="T25" s="4">
        <f t="shared" si="5"/>
        <v>0.95876789122433692</v>
      </c>
      <c r="U25" s="4">
        <f t="shared" si="6"/>
        <v>0.14937493868676271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34BC0-BC6E-452D-92D3-768BAEB770B4}">
  <sheetPr>
    <tabColor rgb="FF81D41A"/>
  </sheetPr>
  <dimension ref="A1:ALZ25"/>
  <sheetViews>
    <sheetView zoomScaleNormal="100" workbookViewId="0">
      <selection activeCell="V28" sqref="V28"/>
    </sheetView>
  </sheetViews>
  <sheetFormatPr defaultColWidth="11.5703125" defaultRowHeight="12.75" x14ac:dyDescent="0.2"/>
  <cols>
    <col min="1" max="2" width="9.7109375" style="1" customWidth="1"/>
    <col min="3" max="3" width="12.42578125" style="1" customWidth="1"/>
    <col min="4" max="5" width="9.7109375" style="1" customWidth="1"/>
    <col min="6" max="6" width="3.42578125" style="1" customWidth="1"/>
    <col min="7" max="7" width="3.28515625" style="1" customWidth="1"/>
    <col min="8" max="8" width="26.5703125" style="1" bestFit="1" customWidth="1"/>
    <col min="9" max="9" width="3.28515625" style="1" customWidth="1"/>
    <col min="10" max="14" width="8" style="11" bestFit="1" customWidth="1"/>
    <col min="15" max="19" width="7" style="11" bestFit="1" customWidth="1"/>
    <col min="20" max="20" width="3.28515625" style="1" customWidth="1"/>
    <col min="21" max="21" width="12.5703125" style="1" customWidth="1"/>
    <col min="22" max="22" width="11.5703125" style="1"/>
    <col min="23" max="23" width="3.28515625" style="1" customWidth="1"/>
    <col min="24" max="25" width="9.7109375" style="1" customWidth="1"/>
    <col min="26" max="1012" width="11.5703125" style="1"/>
    <col min="1013" max="1014" width="11.5703125" style="2"/>
  </cols>
  <sheetData>
    <row r="1" spans="1:26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12"/>
      <c r="J1" s="12">
        <v>1</v>
      </c>
      <c r="K1" s="12">
        <v>2</v>
      </c>
      <c r="L1" s="12">
        <v>3</v>
      </c>
      <c r="M1" s="12">
        <v>4</v>
      </c>
      <c r="N1" s="12">
        <v>5</v>
      </c>
      <c r="O1" s="12">
        <v>6</v>
      </c>
      <c r="P1" s="12">
        <v>7</v>
      </c>
      <c r="Q1" s="12">
        <v>8</v>
      </c>
      <c r="R1" s="12">
        <v>9</v>
      </c>
      <c r="S1" s="12">
        <v>10</v>
      </c>
      <c r="U1" s="3" t="s">
        <v>7</v>
      </c>
      <c r="V1" s="3" t="s">
        <v>8</v>
      </c>
      <c r="X1" s="3" t="s">
        <v>9</v>
      </c>
      <c r="Y1" s="3" t="s">
        <v>10</v>
      </c>
      <c r="Z1" s="3" t="s">
        <v>6</v>
      </c>
    </row>
    <row r="2" spans="1:26" x14ac:dyDescent="0.2">
      <c r="A2" s="4">
        <f>X23</f>
        <v>1</v>
      </c>
      <c r="B2" s="4">
        <f>Y23</f>
        <v>5.9028755924045904E-2</v>
      </c>
      <c r="C2" s="5" t="s">
        <v>31</v>
      </c>
      <c r="D2" s="5" t="s">
        <v>30</v>
      </c>
      <c r="E2" s="6" t="s">
        <v>13</v>
      </c>
      <c r="F2" s="5"/>
      <c r="H2" s="1" t="s">
        <v>14</v>
      </c>
      <c r="J2" s="13">
        <v>910040</v>
      </c>
      <c r="K2" s="13">
        <v>1041012</v>
      </c>
      <c r="L2" s="13">
        <v>982600</v>
      </c>
      <c r="M2" s="13">
        <v>976496</v>
      </c>
      <c r="N2" s="13">
        <v>988648</v>
      </c>
      <c r="O2" s="13"/>
      <c r="P2" s="13"/>
      <c r="Q2" s="13"/>
      <c r="R2" s="13"/>
      <c r="S2" s="13"/>
      <c r="U2" s="8">
        <f>AVERAGE(J2:S2)</f>
        <v>979759.2</v>
      </c>
      <c r="V2" s="8">
        <f>_xlfn.STDEV.S(J2:S2)</f>
        <v>46664.766528934866</v>
      </c>
      <c r="X2" s="4">
        <f t="shared" ref="X2:Y4" si="0">U2/$U$2</f>
        <v>1</v>
      </c>
      <c r="Y2" s="4">
        <f t="shared" si="0"/>
        <v>4.7628811782461311E-2</v>
      </c>
      <c r="Z2" s="1">
        <f>COUNTIF(J2:S2,"&gt;0")</f>
        <v>5</v>
      </c>
    </row>
    <row r="3" spans="1:26" x14ac:dyDescent="0.2">
      <c r="A3" s="4">
        <f t="shared" ref="A3:B4" si="1">X24</f>
        <v>0.96525500973419753</v>
      </c>
      <c r="B3" s="4">
        <f t="shared" si="1"/>
        <v>9.2723801725361529E-2</v>
      </c>
      <c r="C3" s="5" t="s">
        <v>39</v>
      </c>
      <c r="D3" s="5" t="s">
        <v>30</v>
      </c>
      <c r="E3" s="6" t="s">
        <v>13</v>
      </c>
      <c r="F3" s="5"/>
      <c r="H3" s="5" t="s">
        <v>33</v>
      </c>
      <c r="J3" s="13">
        <v>1133488</v>
      </c>
      <c r="K3" s="13">
        <v>774440</v>
      </c>
      <c r="L3" s="13">
        <v>912068</v>
      </c>
      <c r="M3" s="13">
        <v>895032</v>
      </c>
      <c r="N3" s="13">
        <v>982080</v>
      </c>
      <c r="O3" s="13"/>
      <c r="P3" s="13"/>
      <c r="Q3" s="13"/>
      <c r="R3" s="13"/>
      <c r="S3" s="13"/>
      <c r="U3" s="8">
        <f>AVERAGE(J3:S3)</f>
        <v>939421.6</v>
      </c>
      <c r="V3" s="8">
        <f>_xlfn.STDEV.S(J3:S3)</f>
        <v>131737.51464484233</v>
      </c>
      <c r="X3" s="4">
        <f t="shared" si="0"/>
        <v>0.95882906738717022</v>
      </c>
      <c r="Y3" s="4">
        <f t="shared" si="0"/>
        <v>0.13445907386717301</v>
      </c>
      <c r="Z3" s="1">
        <f>COUNTIF(J3:S3,"&gt;0")</f>
        <v>5</v>
      </c>
    </row>
    <row r="4" spans="1:26" x14ac:dyDescent="0.2">
      <c r="A4" s="4">
        <f t="shared" si="1"/>
        <v>0.89941096109305629</v>
      </c>
      <c r="B4" s="4">
        <f t="shared" si="1"/>
        <v>7.1938797738221649E-2</v>
      </c>
      <c r="C4" s="5" t="s">
        <v>40</v>
      </c>
      <c r="D4" s="5" t="s">
        <v>30</v>
      </c>
      <c r="E4" s="6" t="s">
        <v>13</v>
      </c>
      <c r="F4" s="5"/>
      <c r="H4" s="1" t="s">
        <v>20</v>
      </c>
      <c r="J4" s="13">
        <v>894244</v>
      </c>
      <c r="K4" s="13">
        <v>883012</v>
      </c>
      <c r="L4" s="13">
        <v>959736</v>
      </c>
      <c r="M4" s="13">
        <v>845568</v>
      </c>
      <c r="N4" s="13">
        <v>901104</v>
      </c>
      <c r="O4" s="13"/>
      <c r="P4" s="13"/>
      <c r="Q4" s="13"/>
      <c r="R4" s="13"/>
      <c r="S4" s="13"/>
      <c r="U4" s="8">
        <f>AVERAGE(J4:S4)</f>
        <v>896732.8</v>
      </c>
      <c r="V4" s="8">
        <f>_xlfn.STDEV.S(J4:S4)</f>
        <v>41233.487109387199</v>
      </c>
      <c r="X4" s="4">
        <f t="shared" si="0"/>
        <v>0.91525836144228101</v>
      </c>
      <c r="Y4" s="4">
        <f t="shared" si="0"/>
        <v>4.2085327812575991E-2</v>
      </c>
      <c r="Z4" s="1">
        <f>COUNTIF(J4:S4,"&gt;0")</f>
        <v>5</v>
      </c>
    </row>
    <row r="5" spans="1:26" x14ac:dyDescent="0.2">
      <c r="H5" s="5" t="s">
        <v>25</v>
      </c>
    </row>
    <row r="6" spans="1:26" x14ac:dyDescent="0.2">
      <c r="J6" s="13">
        <v>1196056</v>
      </c>
      <c r="K6" s="13">
        <v>1183932</v>
      </c>
      <c r="L6" s="13">
        <v>1092068</v>
      </c>
      <c r="M6" s="13">
        <v>1133764</v>
      </c>
      <c r="N6" s="13">
        <v>1252080</v>
      </c>
      <c r="O6" s="13"/>
      <c r="P6" s="13"/>
      <c r="Q6" s="13"/>
      <c r="R6" s="13"/>
      <c r="S6" s="13"/>
      <c r="U6" s="8">
        <f>AVERAGE(J6:S6)</f>
        <v>1171580</v>
      </c>
      <c r="V6" s="8">
        <f>_xlfn.STDEV.S(J6:S6)</f>
        <v>61204.788374766889</v>
      </c>
      <c r="X6" s="4">
        <f>U6/$U$6</f>
        <v>1</v>
      </c>
      <c r="Y6" s="4">
        <f>V6/$U$6</f>
        <v>5.2241236940513573E-2</v>
      </c>
      <c r="Z6" s="1">
        <f>COUNTIF(J6:S6,"&gt;0")</f>
        <v>5</v>
      </c>
    </row>
    <row r="7" spans="1:26" x14ac:dyDescent="0.2">
      <c r="H7" s="18" t="s">
        <v>34</v>
      </c>
      <c r="J7" s="13">
        <v>1198200</v>
      </c>
      <c r="K7" s="13">
        <v>1251884</v>
      </c>
      <c r="L7" s="13">
        <v>1074952</v>
      </c>
      <c r="M7" s="13">
        <v>1072348</v>
      </c>
      <c r="N7" s="13">
        <v>1256052</v>
      </c>
      <c r="O7" s="13"/>
      <c r="P7" s="13"/>
      <c r="Q7" s="13"/>
      <c r="R7" s="13"/>
      <c r="S7" s="13"/>
      <c r="U7" s="8">
        <f>AVERAGE(J7:S7)</f>
        <v>1170687.2</v>
      </c>
      <c r="V7" s="8">
        <f>_xlfn.STDEV.S(J7:S7)</f>
        <v>91477.934974506294</v>
      </c>
      <c r="X7" s="4">
        <f t="shared" ref="X7:Y8" si="2">U7/$U$6</f>
        <v>0.99923795216715883</v>
      </c>
      <c r="Y7" s="4">
        <f t="shared" si="2"/>
        <v>7.8080826725026281E-2</v>
      </c>
      <c r="Z7" s="1">
        <f>COUNTIF(J7:S7,"&gt;0")</f>
        <v>5</v>
      </c>
    </row>
    <row r="8" spans="1:26" x14ac:dyDescent="0.2">
      <c r="H8" s="14">
        <v>3</v>
      </c>
      <c r="J8" s="13">
        <v>1038072</v>
      </c>
      <c r="K8" s="13">
        <v>1031056</v>
      </c>
      <c r="L8" s="13">
        <v>880404</v>
      </c>
      <c r="M8" s="13">
        <v>1055744</v>
      </c>
      <c r="N8" s="13">
        <v>1008980</v>
      </c>
      <c r="O8" s="13"/>
      <c r="P8" s="13"/>
      <c r="Q8" s="13"/>
      <c r="R8" s="13"/>
      <c r="S8" s="13"/>
      <c r="U8" s="8">
        <f>AVERAGE(J8:S8)</f>
        <v>1002851.2</v>
      </c>
      <c r="V8" s="8">
        <f>_xlfn.STDEV.S(J8:S8)</f>
        <v>70470.814463861563</v>
      </c>
      <c r="X8" s="4">
        <f t="shared" si="2"/>
        <v>0.85598183649430681</v>
      </c>
      <c r="Y8" s="4">
        <f t="shared" si="2"/>
        <v>6.0150236828779569E-2</v>
      </c>
      <c r="Z8" s="1">
        <f>COUNTIF(J8:S8,"&gt;0")</f>
        <v>5</v>
      </c>
    </row>
    <row r="10" spans="1:26" x14ac:dyDescent="0.2">
      <c r="J10" s="13">
        <v>741596</v>
      </c>
      <c r="K10" s="13">
        <v>830100</v>
      </c>
      <c r="L10" s="13">
        <v>832376</v>
      </c>
      <c r="M10" s="13">
        <v>808900</v>
      </c>
      <c r="N10" s="13">
        <v>837572</v>
      </c>
      <c r="O10" s="13">
        <v>788144</v>
      </c>
      <c r="P10" s="13">
        <v>859264</v>
      </c>
      <c r="Q10" s="13">
        <v>799860</v>
      </c>
      <c r="R10" s="13">
        <v>724916</v>
      </c>
      <c r="S10" s="13">
        <v>704916</v>
      </c>
      <c r="U10" s="8">
        <f>AVERAGE(J10:S10)</f>
        <v>792764.4</v>
      </c>
      <c r="V10" s="8">
        <f>_xlfn.STDEV.S(J10:S10)</f>
        <v>52349.200191704083</v>
      </c>
      <c r="X10" s="4">
        <f>U10/$U$10</f>
        <v>1</v>
      </c>
      <c r="Y10" s="4">
        <f>V10/$U$10</f>
        <v>6.6033742422974703E-2</v>
      </c>
      <c r="Z10" s="1">
        <f>COUNTIF(J10:S10,"&gt;0")</f>
        <v>10</v>
      </c>
    </row>
    <row r="11" spans="1:26" x14ac:dyDescent="0.2">
      <c r="J11" s="13">
        <v>754048</v>
      </c>
      <c r="K11" s="13">
        <v>856328</v>
      </c>
      <c r="L11" s="13">
        <v>755676</v>
      </c>
      <c r="M11" s="13">
        <v>650360</v>
      </c>
      <c r="N11" s="13">
        <v>716932</v>
      </c>
      <c r="O11" s="13">
        <v>733488</v>
      </c>
      <c r="P11" s="13">
        <v>806996</v>
      </c>
      <c r="Q11" s="13">
        <v>748976</v>
      </c>
      <c r="R11" s="13">
        <v>676680</v>
      </c>
      <c r="S11" s="13">
        <v>734252</v>
      </c>
      <c r="U11" s="8">
        <f>AVERAGE(J11:S11)</f>
        <v>743373.6</v>
      </c>
      <c r="V11" s="8">
        <f>_xlfn.STDEV.S(J11:S11)</f>
        <v>58767.751888637402</v>
      </c>
      <c r="X11" s="4">
        <f t="shared" ref="X11:Y12" si="3">U11/$U$10</f>
        <v>0.93769800964826366</v>
      </c>
      <c r="Y11" s="4">
        <f t="shared" si="3"/>
        <v>7.4130160093764802E-2</v>
      </c>
      <c r="Z11" s="1">
        <f>COUNTIF(J11:S11,"&gt;0")</f>
        <v>10</v>
      </c>
    </row>
    <row r="12" spans="1:26" x14ac:dyDescent="0.2">
      <c r="J12" s="13">
        <v>683400</v>
      </c>
      <c r="K12" s="13">
        <v>749028</v>
      </c>
      <c r="L12" s="13">
        <v>690976</v>
      </c>
      <c r="M12" s="13">
        <v>609128</v>
      </c>
      <c r="N12" s="13">
        <v>712764</v>
      </c>
      <c r="O12" s="13">
        <v>746708</v>
      </c>
      <c r="P12" s="13">
        <v>821144</v>
      </c>
      <c r="Q12" s="13">
        <v>770956</v>
      </c>
      <c r="R12" s="13">
        <v>722100</v>
      </c>
      <c r="S12" s="13">
        <v>842664</v>
      </c>
      <c r="U12" s="8">
        <f>AVERAGE(J12:S12)</f>
        <v>734886.8</v>
      </c>
      <c r="V12" s="8">
        <f>_xlfn.STDEV.S(J12:S12)</f>
        <v>68104.638551113225</v>
      </c>
      <c r="X12" s="4">
        <f t="shared" si="3"/>
        <v>0.92699268534258106</v>
      </c>
      <c r="Y12" s="4">
        <f t="shared" si="3"/>
        <v>8.5907791206458348E-2</v>
      </c>
      <c r="Z12" s="1">
        <f>COUNTIF(J12:S12,"&gt;0")</f>
        <v>10</v>
      </c>
    </row>
    <row r="14" spans="1:26" x14ac:dyDescent="0.2">
      <c r="J14" s="13"/>
      <c r="K14" s="13"/>
      <c r="L14" s="13"/>
      <c r="M14" s="13"/>
      <c r="N14" s="13"/>
      <c r="O14" s="13"/>
      <c r="P14" s="13"/>
      <c r="Q14" s="13"/>
      <c r="R14" s="13"/>
      <c r="S14" s="13"/>
      <c r="U14" s="8"/>
      <c r="V14" s="8"/>
      <c r="X14" s="4"/>
      <c r="Y14" s="4"/>
    </row>
    <row r="15" spans="1:26" x14ac:dyDescent="0.2">
      <c r="J15" s="13"/>
      <c r="K15" s="13"/>
      <c r="L15" s="13"/>
      <c r="M15" s="13"/>
      <c r="N15" s="13"/>
      <c r="O15" s="13"/>
      <c r="P15" s="13"/>
      <c r="Q15" s="13"/>
      <c r="R15" s="13"/>
      <c r="S15" s="13"/>
      <c r="U15" s="8"/>
      <c r="V15" s="8"/>
      <c r="X15" s="4"/>
      <c r="Y15" s="4"/>
    </row>
    <row r="16" spans="1:26" x14ac:dyDescent="0.2">
      <c r="J16" s="13"/>
      <c r="K16" s="13"/>
      <c r="L16" s="13"/>
      <c r="M16" s="13"/>
      <c r="N16" s="13"/>
      <c r="O16" s="13"/>
      <c r="P16" s="13"/>
      <c r="Q16" s="13"/>
      <c r="R16" s="13"/>
      <c r="S16" s="13"/>
      <c r="U16" s="8"/>
      <c r="V16" s="8"/>
      <c r="X16" s="4"/>
      <c r="Y16" s="4"/>
    </row>
    <row r="18" spans="10:25" x14ac:dyDescent="0.2">
      <c r="J18" s="13"/>
      <c r="K18" s="13"/>
      <c r="L18" s="13"/>
      <c r="M18" s="13"/>
      <c r="N18" s="13"/>
      <c r="O18" s="13"/>
      <c r="P18" s="13"/>
      <c r="Q18" s="13"/>
      <c r="R18" s="13"/>
      <c r="S18" s="13"/>
      <c r="U18" s="8"/>
      <c r="V18" s="8"/>
      <c r="X18" s="4"/>
      <c r="Y18" s="4"/>
    </row>
    <row r="19" spans="10:25" x14ac:dyDescent="0.2">
      <c r="J19" s="13"/>
      <c r="K19" s="13"/>
      <c r="L19" s="13"/>
      <c r="M19" s="13"/>
      <c r="N19" s="13"/>
      <c r="O19" s="13"/>
      <c r="P19" s="13"/>
      <c r="Q19" s="13"/>
      <c r="R19" s="13"/>
      <c r="S19" s="13"/>
      <c r="U19" s="8"/>
      <c r="V19" s="8"/>
      <c r="X19" s="4"/>
      <c r="Y19" s="4"/>
    </row>
    <row r="20" spans="10:25" x14ac:dyDescent="0.2">
      <c r="J20" s="13"/>
      <c r="K20" s="13"/>
      <c r="L20" s="13"/>
      <c r="M20" s="13"/>
      <c r="N20" s="13"/>
      <c r="O20" s="13"/>
      <c r="P20" s="13"/>
      <c r="Q20" s="13"/>
      <c r="R20" s="13"/>
      <c r="S20" s="13"/>
      <c r="U20" s="8"/>
      <c r="V20" s="8"/>
      <c r="X20" s="4"/>
      <c r="Y20" s="4"/>
    </row>
    <row r="23" spans="10:25" x14ac:dyDescent="0.2">
      <c r="X23" s="4">
        <f>AVERAGE(X2,X6,X10,X14,X18)</f>
        <v>1</v>
      </c>
      <c r="Y23" s="4">
        <f>SQRT(((Z2-1)*Y2^2+(Z6-1)*Y6^2+(Z10-1)*Y10^2+(Z14-1)*Y14^2+(Z18-1)*Y18^2)/(Z2+Z6+Z10+Z14+Z18-$H$8))</f>
        <v>5.9028755924045904E-2</v>
      </c>
    </row>
    <row r="24" spans="10:25" x14ac:dyDescent="0.2">
      <c r="X24" s="4">
        <f t="shared" ref="X24:X25" si="4">AVERAGE(X3,X7,X11,X15,X19)</f>
        <v>0.96525500973419753</v>
      </c>
      <c r="Y24" s="4">
        <f t="shared" ref="Y24:Y25" si="5">SQRT(((Z3-1)*Y3^2+(Z7-1)*Y7^2+(Z11-1)*Y11^2+(Z15-1)*Y15^2+(Z19-1)*Y19^2)/(Z3+Z7+Z11+Z15+Z19-$H$8))</f>
        <v>9.2723801725361529E-2</v>
      </c>
    </row>
    <row r="25" spans="10:25" x14ac:dyDescent="0.2">
      <c r="X25" s="4">
        <f t="shared" si="4"/>
        <v>0.89941096109305629</v>
      </c>
      <c r="Y25" s="4">
        <f t="shared" si="5"/>
        <v>7.1938797738221649E-2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1C</vt:lpstr>
      <vt:lpstr>1D</vt:lpstr>
      <vt:lpstr>4C</vt:lpstr>
      <vt:lpstr>4D</vt:lpstr>
      <vt:lpstr>4E</vt:lpstr>
      <vt:lpstr>8A</vt:lpstr>
      <vt:lpstr>8B</vt:lpstr>
      <vt:lpstr>8C</vt:lpstr>
      <vt:lpstr>8D</vt:lpstr>
      <vt:lpstr>8E</vt:lpstr>
      <vt:lpstr>8F</vt:lpstr>
      <vt:lpstr>8G</vt:lpstr>
      <vt:lpstr>8H</vt:lpstr>
      <vt:lpstr>8I</vt:lpstr>
      <vt:lpstr>8J</vt:lpstr>
      <vt:lpstr>test3</vt:lpstr>
      <vt:lpstr>test4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</dc:creator>
  <dc:description/>
  <cp:lastModifiedBy>Michal</cp:lastModifiedBy>
  <cp:revision>26</cp:revision>
  <dcterms:created xsi:type="dcterms:W3CDTF">2024-04-19T06:37:09Z</dcterms:created>
  <dcterms:modified xsi:type="dcterms:W3CDTF">2024-07-10T15:42:18Z</dcterms:modified>
  <dc:language>en-US</dc:language>
</cp:coreProperties>
</file>