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72" windowWidth="12456" windowHeight="84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7" i="1"/>
  <c r="J32"/>
  <c r="H32"/>
  <c r="J33"/>
  <c r="H33"/>
  <c r="J31"/>
  <c r="J30"/>
  <c r="J29"/>
  <c r="H31"/>
  <c r="H30"/>
  <c r="H29"/>
  <c r="C8"/>
  <c r="C7"/>
  <c r="C19" s="1"/>
  <c r="C20" s="1"/>
  <c r="C5"/>
  <c r="C6" s="1"/>
  <c r="C9" s="1"/>
  <c r="C10" l="1"/>
  <c r="C11" s="1"/>
  <c r="K11" s="1"/>
  <c r="C15"/>
  <c r="F11"/>
  <c r="K7"/>
  <c r="F7"/>
</calcChain>
</file>

<file path=xl/sharedStrings.xml><?xml version="1.0" encoding="utf-8"?>
<sst xmlns="http://schemas.openxmlformats.org/spreadsheetml/2006/main" count="21" uniqueCount="20">
  <si>
    <t>mr</t>
    <phoneticPr fontId="1"/>
  </si>
  <si>
    <t>mu0</t>
    <phoneticPr fontId="1"/>
  </si>
  <si>
    <t>B0</t>
    <phoneticPr fontId="1"/>
  </si>
  <si>
    <t>V</t>
    <phoneticPr fontId="1"/>
  </si>
  <si>
    <t>w</t>
    <phoneticPr fontId="1"/>
  </si>
  <si>
    <t>Wm</t>
    <phoneticPr fontId="1"/>
  </si>
  <si>
    <t>Wm/8</t>
    <phoneticPr fontId="1"/>
  </si>
  <si>
    <t>mu</t>
    <phoneticPr fontId="1"/>
  </si>
  <si>
    <t>239 elements</t>
    <phoneticPr fontId="1"/>
  </si>
  <si>
    <t>Order 3</t>
    <phoneticPr fontId="1"/>
  </si>
  <si>
    <t>Order 2</t>
    <phoneticPr fontId="1"/>
  </si>
  <si>
    <t>Wm/8 (J)</t>
    <phoneticPr fontId="1"/>
  </si>
  <si>
    <t>Bz0 (T)</t>
    <phoneticPr fontId="1"/>
  </si>
  <si>
    <t>Ω-Ωr, Order 1</t>
    <phoneticPr fontId="1"/>
  </si>
  <si>
    <t>Ω-Ωr, Order 2</t>
    <phoneticPr fontId="1"/>
  </si>
  <si>
    <t>Ω-Ωr, Order 3</t>
    <phoneticPr fontId="1"/>
  </si>
  <si>
    <t>A-Ar, Order 3</t>
    <phoneticPr fontId="1"/>
  </si>
  <si>
    <t>Error (%)</t>
    <phoneticPr fontId="1"/>
  </si>
  <si>
    <t>Thoretical</t>
    <phoneticPr fontId="1"/>
  </si>
  <si>
    <t>A-Ωr, Order 3</t>
    <phoneticPr fontId="1"/>
  </si>
</sst>
</file>

<file path=xl/styles.xml><?xml version="1.0" encoding="utf-8"?>
<styleSheet xmlns="http://schemas.openxmlformats.org/spreadsheetml/2006/main">
  <numFmts count="6">
    <numFmt numFmtId="181" formatCode="0.000_ "/>
    <numFmt numFmtId="182" formatCode="0.0_ "/>
    <numFmt numFmtId="183" formatCode="0.0000_ "/>
    <numFmt numFmtId="185" formatCode="0.000;[Red]0.000"/>
    <numFmt numFmtId="186" formatCode="0.0000_);[Red]\(0.0000\)"/>
    <numFmt numFmtId="187" formatCode="0.0_);[Red]\(0.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83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8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5" fontId="3" fillId="0" borderId="5" xfId="0" applyNumberFormat="1" applyFont="1" applyBorder="1" applyAlignment="1">
      <alignment horizontal="center" vertical="center"/>
    </xf>
    <xf numFmtId="181" fontId="3" fillId="0" borderId="6" xfId="0" applyNumberFormat="1" applyFont="1" applyBorder="1" applyAlignment="1">
      <alignment horizontal="center" vertical="center"/>
    </xf>
    <xf numFmtId="181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1" fontId="3" fillId="0" borderId="8" xfId="0" applyNumberFormat="1" applyFont="1" applyBorder="1" applyAlignment="1">
      <alignment horizontal="center" vertical="center"/>
    </xf>
    <xf numFmtId="181" fontId="3" fillId="0" borderId="9" xfId="0" applyNumberFormat="1" applyFont="1" applyBorder="1" applyAlignment="1">
      <alignment horizontal="center" vertical="center"/>
    </xf>
    <xf numFmtId="186" fontId="3" fillId="0" borderId="8" xfId="0" applyNumberFormat="1" applyFont="1" applyBorder="1" applyAlignment="1">
      <alignment horizontal="center" vertical="center"/>
    </xf>
    <xf numFmtId="187" fontId="3" fillId="0" borderId="8" xfId="0" applyNumberFormat="1" applyFont="1" applyBorder="1" applyAlignment="1">
      <alignment horizontal="center" vertical="center"/>
    </xf>
    <xf numFmtId="186" fontId="3" fillId="0" borderId="5" xfId="0" applyNumberFormat="1" applyFont="1" applyBorder="1" applyAlignment="1">
      <alignment horizontal="center" vertical="center"/>
    </xf>
    <xf numFmtId="187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12</xdr:row>
      <xdr:rowOff>7620</xdr:rowOff>
    </xdr:from>
    <xdr:to>
      <xdr:col>11</xdr:col>
      <xdr:colOff>281940</xdr:colOff>
      <xdr:row>22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9540" y="2065020"/>
          <a:ext cx="3322320" cy="18745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37"/>
  <sheetViews>
    <sheetView tabSelected="1" topLeftCell="A10" workbookViewId="0">
      <selection activeCell="N33" sqref="N33"/>
    </sheetView>
  </sheetViews>
  <sheetFormatPr defaultRowHeight="13.2"/>
  <cols>
    <col min="3" max="3" width="12.88671875" bestFit="1" customWidth="1"/>
    <col min="6" max="6" width="14.5546875" customWidth="1"/>
  </cols>
  <sheetData>
    <row r="4" spans="2:11">
      <c r="B4" t="s">
        <v>0</v>
      </c>
      <c r="C4">
        <v>1000</v>
      </c>
    </row>
    <row r="5" spans="2:11">
      <c r="B5" t="s">
        <v>1</v>
      </c>
      <c r="C5">
        <f>0.0000004*PI()</f>
        <v>1.2566370614359173E-6</v>
      </c>
    </row>
    <row r="6" spans="2:11">
      <c r="B6" t="s">
        <v>7</v>
      </c>
      <c r="C6">
        <f>C4*C5</f>
        <v>1.2566370614359172E-3</v>
      </c>
      <c r="E6" t="s">
        <v>9</v>
      </c>
      <c r="G6" t="s">
        <v>10</v>
      </c>
    </row>
    <row r="7" spans="2:11" ht="15">
      <c r="B7" t="s">
        <v>2</v>
      </c>
      <c r="C7">
        <f>3*C4/(C4+2)</f>
        <v>2.9940119760479043</v>
      </c>
      <c r="E7" s="1">
        <v>2.9931299697115299</v>
      </c>
      <c r="F7">
        <f>ABS(E7-C7)/C7*100</f>
        <v>2.9459011634903741E-2</v>
      </c>
      <c r="G7" s="1">
        <v>2.9995066042724199</v>
      </c>
      <c r="H7" s="1">
        <v>3.38129505063772</v>
      </c>
      <c r="J7" s="1">
        <v>2.9927994870428098</v>
      </c>
      <c r="K7">
        <f>ABS(J7-C7)/C7*100</f>
        <v>4.0497132770153231E-2</v>
      </c>
    </row>
    <row r="8" spans="2:11">
      <c r="B8" t="s">
        <v>3</v>
      </c>
      <c r="C8">
        <f>4*PI()/3</f>
        <v>4.1887902047863905</v>
      </c>
    </row>
    <row r="9" spans="2:11">
      <c r="B9" t="s">
        <v>4</v>
      </c>
      <c r="C9">
        <f>C7*C7/2/C6</f>
        <v>3566.7051322182433</v>
      </c>
    </row>
    <row r="10" spans="2:11">
      <c r="B10" t="s">
        <v>5</v>
      </c>
      <c r="C10">
        <f>C8*C9</f>
        <v>14940.179521197126</v>
      </c>
    </row>
    <row r="11" spans="2:11" ht="15">
      <c r="B11" t="s">
        <v>6</v>
      </c>
      <c r="C11">
        <f>C10/8</f>
        <v>1867.5224401496407</v>
      </c>
      <c r="E11" s="1">
        <v>1868.4000895100801</v>
      </c>
      <c r="F11">
        <f>ABS(E11-C11)/C11*100</f>
        <v>4.6995384985523352E-2</v>
      </c>
      <c r="G11" s="1">
        <v>1883.83020339686</v>
      </c>
      <c r="H11" s="1">
        <v>2226.53556283935</v>
      </c>
      <c r="J11" s="1">
        <v>1866.00014617499</v>
      </c>
      <c r="K11">
        <f>ABS(J11-C11)/C11*100</f>
        <v>8.1514092785342218E-2</v>
      </c>
    </row>
    <row r="14" spans="2:11" ht="15">
      <c r="C14" s="1">
        <v>3489.3611092738402</v>
      </c>
    </row>
    <row r="15" spans="2:11">
      <c r="C15">
        <f>C14/C11/2</f>
        <v>0.9342220029747661</v>
      </c>
    </row>
    <row r="18" spans="3:10" ht="15">
      <c r="C18" s="1">
        <v>2.8796473514977601</v>
      </c>
    </row>
    <row r="19" spans="3:10">
      <c r="C19">
        <f>C18/C7</f>
        <v>0.96180221540025179</v>
      </c>
    </row>
    <row r="20" spans="3:10">
      <c r="C20">
        <f>C19*C19</f>
        <v>0.92506350154883232</v>
      </c>
    </row>
    <row r="24" spans="3:10">
      <c r="C24">
        <v>2.9940119760478998</v>
      </c>
      <c r="H24" t="s">
        <v>8</v>
      </c>
    </row>
    <row r="26" spans="3:10" ht="13.8" thickBot="1"/>
    <row r="27" spans="3:10">
      <c r="F27" s="2"/>
      <c r="G27" s="3" t="s">
        <v>12</v>
      </c>
      <c r="H27" s="3" t="s">
        <v>17</v>
      </c>
      <c r="I27" s="3" t="s">
        <v>11</v>
      </c>
      <c r="J27" s="4" t="s">
        <v>17</v>
      </c>
    </row>
    <row r="28" spans="3:10">
      <c r="F28" s="5" t="s">
        <v>18</v>
      </c>
      <c r="G28" s="6">
        <v>2.9940119760479043</v>
      </c>
      <c r="H28" s="7"/>
      <c r="I28" s="8">
        <v>1867.5224401496407</v>
      </c>
      <c r="J28" s="9"/>
    </row>
    <row r="29" spans="3:10">
      <c r="F29" s="5" t="s">
        <v>13</v>
      </c>
      <c r="G29" s="6">
        <v>3.38129505063772</v>
      </c>
      <c r="H29" s="10">
        <f>ABS(G29-G$28)/G$28*100</f>
        <v>12.935254691299845</v>
      </c>
      <c r="I29" s="8">
        <v>2226.53556283935</v>
      </c>
      <c r="J29" s="11">
        <f>ABS(I29-I$28)/I$28*100</f>
        <v>19.224032599091139</v>
      </c>
    </row>
    <row r="30" spans="3:10">
      <c r="F30" s="5" t="s">
        <v>14</v>
      </c>
      <c r="G30" s="6">
        <v>2.9995066042724199</v>
      </c>
      <c r="H30" s="12">
        <f t="shared" ref="H30:J33" si="0">ABS(G30-G$28)/G$28*100</f>
        <v>0.18352058269882202</v>
      </c>
      <c r="I30" s="8">
        <v>1883.83020339686</v>
      </c>
      <c r="J30" s="11">
        <f t="shared" si="0"/>
        <v>0.8732298416672637</v>
      </c>
    </row>
    <row r="31" spans="3:10">
      <c r="F31" s="5" t="s">
        <v>15</v>
      </c>
      <c r="G31" s="6">
        <v>2.9931299697115299</v>
      </c>
      <c r="H31" s="12">
        <f t="shared" si="0"/>
        <v>2.9459011634903741E-2</v>
      </c>
      <c r="I31" s="8">
        <v>1868.4000895100801</v>
      </c>
      <c r="J31" s="11">
        <f t="shared" si="0"/>
        <v>4.6995384985523352E-2</v>
      </c>
    </row>
    <row r="32" spans="3:10">
      <c r="F32" s="5" t="s">
        <v>16</v>
      </c>
      <c r="G32" s="18">
        <v>2.9927994870428098</v>
      </c>
      <c r="H32" s="12">
        <f t="shared" si="0"/>
        <v>4.0497132770153231E-2</v>
      </c>
      <c r="I32" s="19">
        <v>1866.00014617499</v>
      </c>
      <c r="J32" s="11">
        <f t="shared" si="0"/>
        <v>8.1514092785342218E-2</v>
      </c>
    </row>
    <row r="33" spans="6:10" ht="13.8" thickBot="1">
      <c r="F33" s="13" t="s">
        <v>19</v>
      </c>
      <c r="G33" s="16">
        <v>2.9940497558809298</v>
      </c>
      <c r="H33" s="14">
        <f t="shared" si="0"/>
        <v>1.2618464230534699E-3</v>
      </c>
      <c r="I33" s="17">
        <v>1867.60416448366</v>
      </c>
      <c r="J33" s="15">
        <f t="shared" si="0"/>
        <v>4.3760831068128322E-3</v>
      </c>
    </row>
    <row r="37" spans="6:10">
      <c r="G37">
        <f>SQRT(2)*3</f>
        <v>4.2426406871192857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2025-09-08T03:03:15Z</dcterms:created>
  <dcterms:modified xsi:type="dcterms:W3CDTF">2025-09-11T06:54:20Z</dcterms:modified>
</cp:coreProperties>
</file>