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72" yWindow="216" windowWidth="19656" windowHeight="9780" firstSheet="1" activeTab="7"/>
  </bookViews>
  <sheets>
    <sheet name="Sheet1" sheetId="1" r:id="rId1"/>
    <sheet name="A-Ar" sheetId="2" r:id="rId2"/>
    <sheet name="O-Or" sheetId="3" r:id="rId3"/>
    <sheet name="A-Ar  Order2" sheetId="4" r:id="rId4"/>
    <sheet name="O-Or Order2" sheetId="5" r:id="rId5"/>
    <sheet name="O-Or Order3" sheetId="7" r:id="rId6"/>
    <sheet name="Sheet6" sheetId="8" r:id="rId7"/>
    <sheet name="A-Ar+" sheetId="9" r:id="rId8"/>
  </sheets>
  <calcPr calcId="125725"/>
</workbook>
</file>

<file path=xl/calcChain.xml><?xml version="1.0" encoding="utf-8"?>
<calcChain xmlns="http://schemas.openxmlformats.org/spreadsheetml/2006/main">
  <c r="L44" i="9"/>
  <c r="K44"/>
  <c r="I44"/>
  <c r="C44"/>
  <c r="L43"/>
  <c r="K43"/>
  <c r="I43"/>
  <c r="C43"/>
  <c r="B43"/>
  <c r="A43" s="1"/>
  <c r="L42"/>
  <c r="K42"/>
  <c r="I42"/>
  <c r="A42"/>
  <c r="L39"/>
  <c r="K39"/>
  <c r="I39"/>
  <c r="L38"/>
  <c r="K38"/>
  <c r="I38"/>
  <c r="B38"/>
  <c r="B39" s="1"/>
  <c r="A39" s="1"/>
  <c r="L37"/>
  <c r="K37"/>
  <c r="I37"/>
  <c r="C37"/>
  <c r="C38" s="1"/>
  <c r="C39" s="1"/>
  <c r="B37"/>
  <c r="A37" s="1"/>
  <c r="L36"/>
  <c r="K36"/>
  <c r="I36"/>
  <c r="A36"/>
  <c r="L33"/>
  <c r="K33"/>
  <c r="I33"/>
  <c r="L32"/>
  <c r="K32"/>
  <c r="I32"/>
  <c r="L31"/>
  <c r="K31"/>
  <c r="I31"/>
  <c r="L30"/>
  <c r="K30"/>
  <c r="I30"/>
  <c r="C30"/>
  <c r="C31" s="1"/>
  <c r="C32" s="1"/>
  <c r="C33" s="1"/>
  <c r="B30"/>
  <c r="B31" s="1"/>
  <c r="L29"/>
  <c r="K29"/>
  <c r="I29"/>
  <c r="A29"/>
  <c r="L26"/>
  <c r="K26"/>
  <c r="I26"/>
  <c r="L25"/>
  <c r="K25"/>
  <c r="I25"/>
  <c r="L24"/>
  <c r="K24"/>
  <c r="I24"/>
  <c r="B24"/>
  <c r="B25" s="1"/>
  <c r="L23"/>
  <c r="K23"/>
  <c r="I23"/>
  <c r="C23"/>
  <c r="C24" s="1"/>
  <c r="C25" s="1"/>
  <c r="C26" s="1"/>
  <c r="B23"/>
  <c r="A23" s="1"/>
  <c r="L22"/>
  <c r="K22"/>
  <c r="I22"/>
  <c r="A22"/>
  <c r="N18"/>
  <c r="L18"/>
  <c r="K18"/>
  <c r="I18"/>
  <c r="N17"/>
  <c r="L17"/>
  <c r="K17"/>
  <c r="I17"/>
  <c r="N16"/>
  <c r="L16"/>
  <c r="K16"/>
  <c r="I16"/>
  <c r="C16"/>
  <c r="C17" s="1"/>
  <c r="C18" s="1"/>
  <c r="N15"/>
  <c r="L15"/>
  <c r="K15"/>
  <c r="I15"/>
  <c r="C15"/>
  <c r="B15"/>
  <c r="B16" s="1"/>
  <c r="N14"/>
  <c r="L14"/>
  <c r="K14"/>
  <c r="I14"/>
  <c r="B14"/>
  <c r="A14" s="1"/>
  <c r="N13"/>
  <c r="L13"/>
  <c r="K13"/>
  <c r="I13"/>
  <c r="A13"/>
  <c r="N9"/>
  <c r="L9"/>
  <c r="K9"/>
  <c r="I9"/>
  <c r="N8"/>
  <c r="L8"/>
  <c r="K8"/>
  <c r="I8"/>
  <c r="N7"/>
  <c r="L7"/>
  <c r="K7"/>
  <c r="I7"/>
  <c r="N6"/>
  <c r="L6"/>
  <c r="K6"/>
  <c r="I6"/>
  <c r="L5"/>
  <c r="N5" s="1"/>
  <c r="K5"/>
  <c r="I5"/>
  <c r="N4"/>
  <c r="L4"/>
  <c r="K4"/>
  <c r="I4"/>
  <c r="C4"/>
  <c r="C5" s="1"/>
  <c r="C6" s="1"/>
  <c r="C7" s="1"/>
  <c r="C8" s="1"/>
  <c r="C9" s="1"/>
  <c r="B4"/>
  <c r="B5" s="1"/>
  <c r="L3"/>
  <c r="N3" s="1"/>
  <c r="K3"/>
  <c r="I3"/>
  <c r="A3"/>
  <c r="K9" i="4"/>
  <c r="K8"/>
  <c r="K7"/>
  <c r="K6"/>
  <c r="K5"/>
  <c r="K4"/>
  <c r="I9"/>
  <c r="I8"/>
  <c r="I7"/>
  <c r="I6"/>
  <c r="I5"/>
  <c r="I4"/>
  <c r="I20" i="2"/>
  <c r="I19"/>
  <c r="I18"/>
  <c r="I17"/>
  <c r="I16"/>
  <c r="I15"/>
  <c r="I14"/>
  <c r="I13"/>
  <c r="I10"/>
  <c r="I9"/>
  <c r="I8"/>
  <c r="I7"/>
  <c r="I6"/>
  <c r="I5"/>
  <c r="I4"/>
  <c r="K11" i="4"/>
  <c r="I11"/>
  <c r="L11"/>
  <c r="N11" s="1"/>
  <c r="N9"/>
  <c r="N4"/>
  <c r="N20" i="2"/>
  <c r="N19"/>
  <c r="N18"/>
  <c r="N17"/>
  <c r="N16"/>
  <c r="N15"/>
  <c r="N14"/>
  <c r="L20"/>
  <c r="L19"/>
  <c r="L18"/>
  <c r="L17"/>
  <c r="L16"/>
  <c r="L15"/>
  <c r="L14"/>
  <c r="L13"/>
  <c r="N13" s="1"/>
  <c r="N10"/>
  <c r="N9"/>
  <c r="N8"/>
  <c r="N7"/>
  <c r="N6"/>
  <c r="N5"/>
  <c r="N4"/>
  <c r="K20" i="3"/>
  <c r="K19"/>
  <c r="M19" s="1"/>
  <c r="K18"/>
  <c r="K17"/>
  <c r="K16"/>
  <c r="K15"/>
  <c r="M15" s="1"/>
  <c r="K14"/>
  <c r="K13"/>
  <c r="I20"/>
  <c r="I19"/>
  <c r="I18"/>
  <c r="I17"/>
  <c r="I16"/>
  <c r="I15"/>
  <c r="I14"/>
  <c r="I13"/>
  <c r="K9"/>
  <c r="K8"/>
  <c r="K7"/>
  <c r="K6"/>
  <c r="K5"/>
  <c r="K4"/>
  <c r="K3"/>
  <c r="I9"/>
  <c r="I8"/>
  <c r="I7"/>
  <c r="I6"/>
  <c r="I5"/>
  <c r="I4"/>
  <c r="I3"/>
  <c r="A4" i="2"/>
  <c r="K10"/>
  <c r="K9"/>
  <c r="K8"/>
  <c r="K7"/>
  <c r="K6"/>
  <c r="K5"/>
  <c r="K4"/>
  <c r="C9"/>
  <c r="C10" s="1"/>
  <c r="C8"/>
  <c r="C7"/>
  <c r="C6"/>
  <c r="C5"/>
  <c r="K20"/>
  <c r="K19"/>
  <c r="K18"/>
  <c r="K17"/>
  <c r="K16"/>
  <c r="K15"/>
  <c r="K14"/>
  <c r="K13"/>
  <c r="L10" i="7"/>
  <c r="L8"/>
  <c r="K8"/>
  <c r="I8"/>
  <c r="L7"/>
  <c r="K7"/>
  <c r="I7"/>
  <c r="C7"/>
  <c r="C8" s="1"/>
  <c r="L6"/>
  <c r="K6"/>
  <c r="I6"/>
  <c r="C6"/>
  <c r="L5"/>
  <c r="K5"/>
  <c r="I5"/>
  <c r="C5"/>
  <c r="L4"/>
  <c r="K4"/>
  <c r="I4"/>
  <c r="B4"/>
  <c r="B5" s="1"/>
  <c r="L3"/>
  <c r="K3"/>
  <c r="I3"/>
  <c r="A3"/>
  <c r="M20" i="5"/>
  <c r="L20"/>
  <c r="M19"/>
  <c r="L19"/>
  <c r="L18"/>
  <c r="M18" s="1"/>
  <c r="L17"/>
  <c r="M17" s="1"/>
  <c r="L16"/>
  <c r="M16" s="1"/>
  <c r="L15"/>
  <c r="M15" s="1"/>
  <c r="M14"/>
  <c r="L14"/>
  <c r="C14"/>
  <c r="C15" s="1"/>
  <c r="C16" s="1"/>
  <c r="C17" s="1"/>
  <c r="C18" s="1"/>
  <c r="C19" s="1"/>
  <c r="C20" s="1"/>
  <c r="M13"/>
  <c r="L13"/>
  <c r="L10"/>
  <c r="L9"/>
  <c r="K9"/>
  <c r="I9"/>
  <c r="L8"/>
  <c r="K8"/>
  <c r="I8"/>
  <c r="L7"/>
  <c r="K7"/>
  <c r="I7"/>
  <c r="L6"/>
  <c r="K6"/>
  <c r="I6"/>
  <c r="L5"/>
  <c r="K5"/>
  <c r="I5"/>
  <c r="C5"/>
  <c r="C6" s="1"/>
  <c r="C7" s="1"/>
  <c r="C8" s="1"/>
  <c r="C9" s="1"/>
  <c r="B5"/>
  <c r="A5" s="1"/>
  <c r="L4"/>
  <c r="K4"/>
  <c r="I4"/>
  <c r="B4"/>
  <c r="A4"/>
  <c r="L3"/>
  <c r="K3"/>
  <c r="I3"/>
  <c r="A3"/>
  <c r="L9" i="4"/>
  <c r="L8"/>
  <c r="N8" s="1"/>
  <c r="L7"/>
  <c r="N7" s="1"/>
  <c r="L6"/>
  <c r="N6" s="1"/>
  <c r="C6"/>
  <c r="C7" s="1"/>
  <c r="C8" s="1"/>
  <c r="C9" s="1"/>
  <c r="L5"/>
  <c r="N5" s="1"/>
  <c r="B5"/>
  <c r="B6" s="1"/>
  <c r="L4"/>
  <c r="A4"/>
  <c r="B4" i="3"/>
  <c r="A4" s="1"/>
  <c r="A3"/>
  <c r="B5" i="2"/>
  <c r="B6" s="1"/>
  <c r="M20" i="3"/>
  <c r="M18"/>
  <c r="M17"/>
  <c r="M16"/>
  <c r="M14"/>
  <c r="M13"/>
  <c r="L10"/>
  <c r="L9"/>
  <c r="L8"/>
  <c r="L7"/>
  <c r="L6"/>
  <c r="L5"/>
  <c r="L4"/>
  <c r="L3"/>
  <c r="L20"/>
  <c r="L19"/>
  <c r="L18"/>
  <c r="L17"/>
  <c r="L16"/>
  <c r="L15"/>
  <c r="L14"/>
  <c r="C17"/>
  <c r="C18" s="1"/>
  <c r="C19" s="1"/>
  <c r="C20" s="1"/>
  <c r="C16"/>
  <c r="C15"/>
  <c r="C14"/>
  <c r="L13"/>
  <c r="L10" i="2"/>
  <c r="L9"/>
  <c r="L8"/>
  <c r="L7"/>
  <c r="L6"/>
  <c r="L5"/>
  <c r="L4"/>
  <c r="C14"/>
  <c r="C15" s="1"/>
  <c r="C16" s="1"/>
  <c r="C17" s="1"/>
  <c r="C18" s="1"/>
  <c r="C19" s="1"/>
  <c r="C20" s="1"/>
  <c r="C21" s="1"/>
  <c r="C22" s="1"/>
  <c r="C7" i="3"/>
  <c r="C8" s="1"/>
  <c r="C9" s="1"/>
  <c r="C6"/>
  <c r="C5"/>
  <c r="E9" i="1"/>
  <c r="D9"/>
  <c r="C9"/>
  <c r="A31" i="9" l="1"/>
  <c r="B32"/>
  <c r="B17"/>
  <c r="A16"/>
  <c r="B6"/>
  <c r="A5"/>
  <c r="B26"/>
  <c r="A26" s="1"/>
  <c r="A25"/>
  <c r="A24"/>
  <c r="A38"/>
  <c r="B44"/>
  <c r="A44" s="1"/>
  <c r="A15"/>
  <c r="A30"/>
  <c r="A4"/>
  <c r="B7" i="2"/>
  <c r="A6"/>
  <c r="A5"/>
  <c r="B6" i="7"/>
  <c r="A5"/>
  <c r="A4"/>
  <c r="B6" i="5"/>
  <c r="B7" i="4"/>
  <c r="A6"/>
  <c r="A5"/>
  <c r="B5" i="3"/>
  <c r="B7" i="9" l="1"/>
  <c r="A6"/>
  <c r="B33"/>
  <c r="A33" s="1"/>
  <c r="A32"/>
  <c r="A17"/>
  <c r="B18"/>
  <c r="A18" s="1"/>
  <c r="B8" i="2"/>
  <c r="A7"/>
  <c r="A6" i="7"/>
  <c r="B7"/>
  <c r="A6" i="5"/>
  <c r="B7"/>
  <c r="A7" i="4"/>
  <c r="B8"/>
  <c r="B6" i="3"/>
  <c r="A5"/>
  <c r="B8" i="9" l="1"/>
  <c r="A7"/>
  <c r="B9" i="2"/>
  <c r="A8"/>
  <c r="B8" i="7"/>
  <c r="A7"/>
  <c r="A7" i="5"/>
  <c r="B8"/>
  <c r="B9" i="4"/>
  <c r="A8"/>
  <c r="B7" i="3"/>
  <c r="A6"/>
  <c r="A8" i="9" l="1"/>
  <c r="B9"/>
  <c r="A9" s="1"/>
  <c r="B10" i="2"/>
  <c r="A10" s="1"/>
  <c r="A9"/>
  <c r="A8" i="7"/>
  <c r="A8" i="5"/>
  <c r="B9"/>
  <c r="A9" s="1"/>
  <c r="B10" i="4"/>
  <c r="A10" s="1"/>
  <c r="A9"/>
  <c r="A7" i="3"/>
  <c r="B8"/>
  <c r="A8" l="1"/>
  <c r="B9"/>
  <c r="A9" s="1"/>
</calcChain>
</file>

<file path=xl/sharedStrings.xml><?xml version="1.0" encoding="utf-8"?>
<sst xmlns="http://schemas.openxmlformats.org/spreadsheetml/2006/main" count="95" uniqueCount="29">
  <si>
    <t>A-Ar</t>
  </si>
  <si>
    <t>DOF</t>
    <phoneticPr fontId="1"/>
  </si>
  <si>
    <t>Nonzeros</t>
    <phoneticPr fontId="1"/>
  </si>
  <si>
    <t>Niter</t>
    <phoneticPr fontId="1"/>
  </si>
  <si>
    <t>Ticcg</t>
    <phoneticPr fontId="1"/>
  </si>
  <si>
    <r>
      <rPr>
        <sz val="12"/>
        <color rgb="FF000000"/>
        <rFont val="Calibri"/>
        <family val="2"/>
      </rPr>
      <t>Ω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Calibri"/>
        <family val="2"/>
      </rPr>
      <t>Ω</t>
    </r>
    <r>
      <rPr>
        <sz val="12"/>
        <color rgb="FF000000"/>
        <rFont val="Times New Roman"/>
        <family val="1"/>
      </rPr>
      <t>r</t>
    </r>
  </si>
  <si>
    <r>
      <t>A-</t>
    </r>
    <r>
      <rPr>
        <sz val="12"/>
        <color rgb="FF000000"/>
        <rFont val="Calibri"/>
        <family val="2"/>
      </rPr>
      <t>Ω</t>
    </r>
    <r>
      <rPr>
        <sz val="12"/>
        <color rgb="FF000000"/>
        <rFont val="Times New Roman"/>
        <family val="1"/>
      </rPr>
      <t>r</t>
    </r>
  </si>
  <si>
    <t>dt</t>
    <phoneticPr fontId="1"/>
  </si>
  <si>
    <t>Bz(T)</t>
    <phoneticPr fontId="1"/>
  </si>
  <si>
    <t>Wm(J)</t>
    <phoneticPr fontId="1"/>
  </si>
  <si>
    <t>ndiv</t>
    <phoneticPr fontId="1"/>
  </si>
  <si>
    <t>ne</t>
    <phoneticPr fontId="1"/>
  </si>
  <si>
    <t>dof</t>
    <phoneticPr fontId="1"/>
  </si>
  <si>
    <t>Nonzeros</t>
    <phoneticPr fontId="1"/>
  </si>
  <si>
    <t>Iterations</t>
    <phoneticPr fontId="1"/>
  </si>
  <si>
    <t>Bz0</t>
    <phoneticPr fontId="1"/>
  </si>
  <si>
    <t>Wm</t>
    <phoneticPr fontId="1"/>
  </si>
  <si>
    <t>A-Ar</t>
    <phoneticPr fontId="1"/>
  </si>
  <si>
    <t>O-Or</t>
    <phoneticPr fontId="1"/>
  </si>
  <si>
    <t>h depend</t>
    <phoneticPr fontId="1"/>
  </si>
  <si>
    <t>feorder</t>
    <phoneticPr fontId="1"/>
  </si>
  <si>
    <t>Time</t>
    <phoneticPr fontId="1"/>
  </si>
  <si>
    <t>Time</t>
    <phoneticPr fontId="1"/>
  </si>
  <si>
    <t>p=3</t>
    <phoneticPr fontId="1"/>
  </si>
  <si>
    <t>p=4</t>
    <phoneticPr fontId="1"/>
  </si>
  <si>
    <t>p=5</t>
    <phoneticPr fontId="1"/>
  </si>
  <si>
    <t>p=6</t>
    <phoneticPr fontId="1"/>
  </si>
  <si>
    <t>P=1</t>
    <phoneticPr fontId="1"/>
  </si>
  <si>
    <t>p=2</t>
    <phoneticPr fontId="1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</si>
</sst>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00000_ "/>
    <numFmt numFmtId="178" formatCode="0.0_ 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Calibri"/>
      <family val="2"/>
    </font>
    <font>
      <sz val="10"/>
      <color theme="1"/>
      <name val="Arial Unicode MS"/>
      <family val="3"/>
      <charset val="128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rendlin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'A-Ar'!$C$13:$C$20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'A-Ar'!$I$13:$I$20</c:f>
              <c:numCache>
                <c:formatCode>General</c:formatCode>
                <c:ptCount val="8"/>
                <c:pt idx="0">
                  <c:v>3.0413130980348087E-2</c:v>
                </c:pt>
                <c:pt idx="1">
                  <c:v>2.2548219736556484E-2</c:v>
                </c:pt>
                <c:pt idx="2">
                  <c:v>3.5444042681027719E-3</c:v>
                </c:pt>
                <c:pt idx="3">
                  <c:v>1.8282783105105515E-3</c:v>
                </c:pt>
                <c:pt idx="4">
                  <c:v>1.0885947175921212E-3</c:v>
                </c:pt>
                <c:pt idx="5">
                  <c:v>7.0897667048734408E-4</c:v>
                </c:pt>
                <c:pt idx="6">
                  <c:v>4.9166098968962506E-4</c:v>
                </c:pt>
                <c:pt idx="7">
                  <c:v>3.5776885862200261E-4</c:v>
                </c:pt>
              </c:numCache>
            </c:numRef>
          </c:yVal>
        </c:ser>
        <c:ser>
          <c:idx val="1"/>
          <c:order val="1"/>
          <c:trendlin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'A-Ar'!$C$13:$C$20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'A-Ar'!$K$13:$K$20</c:f>
              <c:numCache>
                <c:formatCode>General</c:formatCode>
                <c:ptCount val="8"/>
                <c:pt idx="0">
                  <c:v>0.19854406648026396</c:v>
                </c:pt>
                <c:pt idx="1">
                  <c:v>4.9947160157282608E-2</c:v>
                </c:pt>
                <c:pt idx="2">
                  <c:v>2.1979956116919056E-2</c:v>
                </c:pt>
                <c:pt idx="3">
                  <c:v>1.2325223431674678E-2</c:v>
                </c:pt>
                <c:pt idx="4">
                  <c:v>8.1479778509649173E-3</c:v>
                </c:pt>
                <c:pt idx="5">
                  <c:v>6.3110085290956951E-3</c:v>
                </c:pt>
                <c:pt idx="6">
                  <c:v>4.5419833268282453E-3</c:v>
                </c:pt>
                <c:pt idx="7">
                  <c:v>3.1953311784162618E-3</c:v>
                </c:pt>
              </c:numCache>
            </c:numRef>
          </c:yVal>
        </c:ser>
        <c:axId val="183126656"/>
        <c:axId val="182806400"/>
      </c:scatterChart>
      <c:valAx>
        <c:axId val="183126656"/>
        <c:scaling>
          <c:orientation val="minMax"/>
        </c:scaling>
        <c:axPos val="b"/>
        <c:numFmt formatCode="General" sourceLinked="1"/>
        <c:tickLblPos val="nextTo"/>
        <c:crossAx val="182806400"/>
        <c:crosses val="autoZero"/>
        <c:crossBetween val="midCat"/>
      </c:valAx>
      <c:valAx>
        <c:axId val="1828064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83126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'A-Ar'!$B$4:$B$10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ser>
          <c:idx val="1"/>
          <c:order val="1"/>
          <c:xVal>
            <c:numRef>
              <c:f>'O-Or'!$B$3:$B$9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'O-Or'!$K$3:$K$9</c:f>
              <c:numCache>
                <c:formatCode>General</c:formatCode>
                <c:ptCount val="7"/>
                <c:pt idx="0">
                  <c:v>0.45578913869749027</c:v>
                </c:pt>
                <c:pt idx="1">
                  <c:v>0.3772486935226223</c:v>
                </c:pt>
                <c:pt idx="2">
                  <c:v>0.2167472877876504</c:v>
                </c:pt>
                <c:pt idx="3">
                  <c:v>0.13899391753794887</c:v>
                </c:pt>
                <c:pt idx="4">
                  <c:v>5.4789067463548308E-2</c:v>
                </c:pt>
                <c:pt idx="5">
                  <c:v>2.0836162347546587E-2</c:v>
                </c:pt>
                <c:pt idx="6">
                  <c:v>1.0431108470783285E-2</c:v>
                </c:pt>
              </c:numCache>
            </c:numRef>
          </c:yVal>
        </c:ser>
        <c:ser>
          <c:idx val="2"/>
          <c:order val="2"/>
          <c:xVal>
            <c:numRef>
              <c:f>'A-Ar  Order2'!$B$4:$B$9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</c:numCache>
            </c:numRef>
          </c:xVal>
          <c:yVal>
            <c:numRef>
              <c:f>'A-Ar  Order2'!$K$4:$K$9</c:f>
              <c:numCache>
                <c:formatCode>General</c:formatCode>
                <c:ptCount val="6"/>
                <c:pt idx="0">
                  <c:v>6.4704908753076606E-2</c:v>
                </c:pt>
                <c:pt idx="1">
                  <c:v>4.9947160157282608E-2</c:v>
                </c:pt>
                <c:pt idx="2">
                  <c:v>2.4510508552730351E-2</c:v>
                </c:pt>
                <c:pt idx="3">
                  <c:v>1.6626275354591099E-2</c:v>
                </c:pt>
                <c:pt idx="4">
                  <c:v>5.9886552646993005E-3</c:v>
                </c:pt>
                <c:pt idx="5">
                  <c:v>2.3611344219990863E-3</c:v>
                </c:pt>
              </c:numCache>
            </c:numRef>
          </c:yVal>
        </c:ser>
        <c:ser>
          <c:idx val="3"/>
          <c:order val="3"/>
          <c:xVal>
            <c:numRef>
              <c:f>'O-Or Order2'!$B$3:$B$9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'O-Or Order2'!$K$3:$K$9</c:f>
              <c:numCache>
                <c:formatCode>General</c:formatCode>
                <c:ptCount val="7"/>
                <c:pt idx="0">
                  <c:v>1071.0091188252009</c:v>
                </c:pt>
                <c:pt idx="1">
                  <c:v>836.56524987410012</c:v>
                </c:pt>
                <c:pt idx="2">
                  <c:v>485.82739848269921</c:v>
                </c:pt>
                <c:pt idx="3">
                  <c:v>348.84460111679982</c:v>
                </c:pt>
                <c:pt idx="4">
                  <c:v>113.8557760103995</c:v>
                </c:pt>
                <c:pt idx="5">
                  <c:v>38.75005148749915</c:v>
                </c:pt>
                <c:pt idx="6">
                  <c:v>20.566912011399836</c:v>
                </c:pt>
              </c:numCache>
            </c:numRef>
          </c:yVal>
        </c:ser>
        <c:axId val="176182016"/>
        <c:axId val="176220032"/>
      </c:scatterChart>
      <c:valAx>
        <c:axId val="176182016"/>
        <c:scaling>
          <c:logBase val="10"/>
          <c:orientation val="minMax"/>
        </c:scaling>
        <c:axPos val="b"/>
        <c:majorGridlines/>
        <c:numFmt formatCode="General" sourceLinked="1"/>
        <c:tickLblPos val="nextTo"/>
        <c:crossAx val="176220032"/>
        <c:crosses val="autoZero"/>
        <c:crossBetween val="midCat"/>
      </c:valAx>
      <c:valAx>
        <c:axId val="176220032"/>
        <c:scaling>
          <c:logBase val="10"/>
          <c:orientation val="minMax"/>
          <c:min val="10"/>
        </c:scaling>
        <c:axPos val="l"/>
        <c:majorGridlines/>
        <c:minorGridlines/>
        <c:numFmt formatCode="General" sourceLinked="1"/>
        <c:tickLblPos val="nextTo"/>
        <c:crossAx val="176182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2"/>
          <c:order val="2"/>
          <c:xVal>
            <c:numRef>
              <c:f>'A-Ar'!$B$4:$B$10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3"/>
          <c:order val="3"/>
          <c:xVal>
            <c:numRef>
              <c:f>'O-Or'!$B$3:$B$9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'O-Or'!$I$3:$I$9</c:f>
              <c:numCache>
                <c:formatCode>General</c:formatCode>
                <c:ptCount val="7"/>
                <c:pt idx="0">
                  <c:v>0.10684239928915576</c:v>
                </c:pt>
                <c:pt idx="1">
                  <c:v>2.5462266119425578E-2</c:v>
                </c:pt>
                <c:pt idx="2">
                  <c:v>4.9202942245950079E-2</c:v>
                </c:pt>
                <c:pt idx="3">
                  <c:v>2.3761072333988918E-2</c:v>
                </c:pt>
                <c:pt idx="4">
                  <c:v>1.126741473140701E-2</c:v>
                </c:pt>
                <c:pt idx="5">
                  <c:v>4.6367428176848904E-3</c:v>
                </c:pt>
                <c:pt idx="6">
                  <c:v>1.9971600731418892E-3</c:v>
                </c:pt>
              </c:numCache>
            </c:numRef>
          </c:yVal>
        </c:ser>
        <c:ser>
          <c:idx val="1"/>
          <c:order val="1"/>
          <c:xVal>
            <c:numRef>
              <c:f>'O-Or Order2'!$B$3:$B$9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'O-Or Order2'!$I$3:$I$9</c:f>
              <c:numCache>
                <c:formatCode>General</c:formatCode>
                <c:ptCount val="7"/>
                <c:pt idx="0">
                  <c:v>4.7937239099320017E-2</c:v>
                </c:pt>
                <c:pt idx="1">
                  <c:v>0.11416841895493013</c:v>
                </c:pt>
                <c:pt idx="2">
                  <c:v>3.9346940702210009E-2</c:v>
                </c:pt>
                <c:pt idx="3">
                  <c:v>2.1019059266259799E-2</c:v>
                </c:pt>
                <c:pt idx="4">
                  <c:v>6.1181156755698574E-3</c:v>
                </c:pt>
                <c:pt idx="5">
                  <c:v>1.8408573215298318E-3</c:v>
                </c:pt>
                <c:pt idx="6">
                  <c:v>8.3596438615973767E-4</c:v>
                </c:pt>
              </c:numCache>
            </c:numRef>
          </c:yVal>
        </c:ser>
        <c:ser>
          <c:idx val="0"/>
          <c:order val="0"/>
          <c:xVal>
            <c:numRef>
              <c:f>'A-Ar  Order2'!$B$4:$B$10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'A-Ar  Order2'!$I$4:$I$10</c:f>
              <c:numCache>
                <c:formatCode>General</c:formatCode>
                <c:ptCount val="7"/>
                <c:pt idx="0">
                  <c:v>3.4175139694516601E-3</c:v>
                </c:pt>
                <c:pt idx="1">
                  <c:v>2.2548219736556484E-2</c:v>
                </c:pt>
                <c:pt idx="2">
                  <c:v>8.4009364984682887E-3</c:v>
                </c:pt>
                <c:pt idx="3">
                  <c:v>3.9888903446533789E-3</c:v>
                </c:pt>
                <c:pt idx="4">
                  <c:v>1.1569044804293541E-3</c:v>
                </c:pt>
                <c:pt idx="5">
                  <c:v>3.9782710996226278E-4</c:v>
                </c:pt>
              </c:numCache>
            </c:numRef>
          </c:yVal>
        </c:ser>
        <c:axId val="146344960"/>
        <c:axId val="146392192"/>
      </c:scatterChart>
      <c:valAx>
        <c:axId val="146344960"/>
        <c:scaling>
          <c:logBase val="10"/>
          <c:orientation val="minMax"/>
        </c:scaling>
        <c:axPos val="b"/>
        <c:majorGridlines/>
        <c:numFmt formatCode="General" sourceLinked="1"/>
        <c:tickLblPos val="nextTo"/>
        <c:crossAx val="146392192"/>
        <c:crosses val="autoZero"/>
        <c:crossBetween val="midCat"/>
      </c:valAx>
      <c:valAx>
        <c:axId val="146392192"/>
        <c:scaling>
          <c:logBase val="10"/>
          <c:orientation val="minMax"/>
        </c:scaling>
        <c:axPos val="l"/>
        <c:majorGridlines/>
        <c:minorGridlines/>
        <c:numFmt formatCode="General" sourceLinked="1"/>
        <c:tickLblPos val="nextTo"/>
        <c:crossAx val="146344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'A-Ar'!$B$4:$B$10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ser>
          <c:idx val="1"/>
          <c:order val="1"/>
          <c:xVal>
            <c:numRef>
              <c:f>'O-Or'!$B$3:$B$9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'O-Or'!$K$3:$K$9</c:f>
              <c:numCache>
                <c:formatCode>General</c:formatCode>
                <c:ptCount val="7"/>
                <c:pt idx="0">
                  <c:v>0.45578913869749027</c:v>
                </c:pt>
                <c:pt idx="1">
                  <c:v>0.3772486935226223</c:v>
                </c:pt>
                <c:pt idx="2">
                  <c:v>0.2167472877876504</c:v>
                </c:pt>
                <c:pt idx="3">
                  <c:v>0.13899391753794887</c:v>
                </c:pt>
                <c:pt idx="4">
                  <c:v>5.4789067463548308E-2</c:v>
                </c:pt>
                <c:pt idx="5">
                  <c:v>2.0836162347546587E-2</c:v>
                </c:pt>
                <c:pt idx="6">
                  <c:v>1.0431108470783285E-2</c:v>
                </c:pt>
              </c:numCache>
            </c:numRef>
          </c:yVal>
        </c:ser>
        <c:ser>
          <c:idx val="2"/>
          <c:order val="2"/>
          <c:xVal>
            <c:numRef>
              <c:f>'A-Ar  Order2'!$B$4:$B$9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</c:numCache>
            </c:numRef>
          </c:xVal>
          <c:yVal>
            <c:numRef>
              <c:f>'A-Ar  Order2'!$K$4:$K$9</c:f>
              <c:numCache>
                <c:formatCode>General</c:formatCode>
                <c:ptCount val="6"/>
                <c:pt idx="0">
                  <c:v>6.4704908753076606E-2</c:v>
                </c:pt>
                <c:pt idx="1">
                  <c:v>4.9947160157282608E-2</c:v>
                </c:pt>
                <c:pt idx="2">
                  <c:v>2.4510508552730351E-2</c:v>
                </c:pt>
                <c:pt idx="3">
                  <c:v>1.6626275354591099E-2</c:v>
                </c:pt>
                <c:pt idx="4">
                  <c:v>5.9886552646993005E-3</c:v>
                </c:pt>
                <c:pt idx="5">
                  <c:v>2.3611344219990863E-3</c:v>
                </c:pt>
              </c:numCache>
            </c:numRef>
          </c:yVal>
        </c:ser>
        <c:ser>
          <c:idx val="3"/>
          <c:order val="3"/>
          <c:xVal>
            <c:numRef>
              <c:f>'O-Or Order2'!$B$3:$B$9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'O-Or Order2'!$K$3:$K$9</c:f>
              <c:numCache>
                <c:formatCode>General</c:formatCode>
                <c:ptCount val="7"/>
                <c:pt idx="0">
                  <c:v>1071.0091188252009</c:v>
                </c:pt>
                <c:pt idx="1">
                  <c:v>836.56524987410012</c:v>
                </c:pt>
                <c:pt idx="2">
                  <c:v>485.82739848269921</c:v>
                </c:pt>
                <c:pt idx="3">
                  <c:v>348.84460111679982</c:v>
                </c:pt>
                <c:pt idx="4">
                  <c:v>113.8557760103995</c:v>
                </c:pt>
                <c:pt idx="5">
                  <c:v>38.75005148749915</c:v>
                </c:pt>
                <c:pt idx="6">
                  <c:v>20.566912011399836</c:v>
                </c:pt>
              </c:numCache>
            </c:numRef>
          </c:yVal>
        </c:ser>
        <c:ser>
          <c:idx val="4"/>
          <c:order val="4"/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xVal>
            <c:numRef>
              <c:f>'O-Or Order3'!$B$3:$B$8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</c:numCache>
            </c:numRef>
          </c:xVal>
          <c:yVal>
            <c:numRef>
              <c:f>'O-Or Order3'!$K$3:$K$8</c:f>
              <c:numCache>
                <c:formatCode>General</c:formatCode>
                <c:ptCount val="6"/>
                <c:pt idx="0">
                  <c:v>432.32659413200054</c:v>
                </c:pt>
                <c:pt idx="1">
                  <c:v>331.94642248859964</c:v>
                </c:pt>
                <c:pt idx="2">
                  <c:v>199.15002692010057</c:v>
                </c:pt>
                <c:pt idx="3">
                  <c:v>144.90838045119926</c:v>
                </c:pt>
                <c:pt idx="4">
                  <c:v>46.607368931699966</c:v>
                </c:pt>
                <c:pt idx="5">
                  <c:v>15.552140717400107</c:v>
                </c:pt>
              </c:numCache>
            </c:numRef>
          </c:yVal>
        </c:ser>
        <c:axId val="148030592"/>
        <c:axId val="148032128"/>
      </c:scatterChart>
      <c:valAx>
        <c:axId val="148030592"/>
        <c:scaling>
          <c:logBase val="10"/>
          <c:orientation val="minMax"/>
        </c:scaling>
        <c:axPos val="b"/>
        <c:majorGridlines/>
        <c:numFmt formatCode="General" sourceLinked="1"/>
        <c:tickLblPos val="nextTo"/>
        <c:crossAx val="148032128"/>
        <c:crosses val="autoZero"/>
        <c:crossBetween val="midCat"/>
      </c:valAx>
      <c:valAx>
        <c:axId val="148032128"/>
        <c:scaling>
          <c:logBase val="10"/>
          <c:orientation val="minMax"/>
          <c:min val="10"/>
        </c:scaling>
        <c:axPos val="l"/>
        <c:majorGridlines/>
        <c:minorGridlines/>
        <c:numFmt formatCode="General" sourceLinked="1"/>
        <c:tickLblPos val="nextTo"/>
        <c:crossAx val="14803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2"/>
          <c:order val="2"/>
          <c:xVal>
            <c:numRef>
              <c:f>'A-Ar'!$B$4:$B$10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3"/>
          <c:order val="3"/>
          <c:xVal>
            <c:numRef>
              <c:f>'O-Or'!$B$3:$B$9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'O-Or'!$I$3:$I$9</c:f>
              <c:numCache>
                <c:formatCode>General</c:formatCode>
                <c:ptCount val="7"/>
                <c:pt idx="0">
                  <c:v>0.10684239928915576</c:v>
                </c:pt>
                <c:pt idx="1">
                  <c:v>2.5462266119425578E-2</c:v>
                </c:pt>
                <c:pt idx="2">
                  <c:v>4.9202942245950079E-2</c:v>
                </c:pt>
                <c:pt idx="3">
                  <c:v>2.3761072333988918E-2</c:v>
                </c:pt>
                <c:pt idx="4">
                  <c:v>1.126741473140701E-2</c:v>
                </c:pt>
                <c:pt idx="5">
                  <c:v>4.6367428176848904E-3</c:v>
                </c:pt>
                <c:pt idx="6">
                  <c:v>1.9971600731418892E-3</c:v>
                </c:pt>
              </c:numCache>
            </c:numRef>
          </c:yVal>
        </c:ser>
        <c:ser>
          <c:idx val="1"/>
          <c:order val="1"/>
          <c:xVal>
            <c:numRef>
              <c:f>'O-Or Order2'!$B$3:$B$9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'O-Or Order2'!$I$3:$I$9</c:f>
              <c:numCache>
                <c:formatCode>General</c:formatCode>
                <c:ptCount val="7"/>
                <c:pt idx="0">
                  <c:v>4.7937239099320017E-2</c:v>
                </c:pt>
                <c:pt idx="1">
                  <c:v>0.11416841895493013</c:v>
                </c:pt>
                <c:pt idx="2">
                  <c:v>3.9346940702210009E-2</c:v>
                </c:pt>
                <c:pt idx="3">
                  <c:v>2.1019059266259799E-2</c:v>
                </c:pt>
                <c:pt idx="4">
                  <c:v>6.1181156755698574E-3</c:v>
                </c:pt>
                <c:pt idx="5">
                  <c:v>1.8408573215298318E-3</c:v>
                </c:pt>
                <c:pt idx="6">
                  <c:v>8.3596438615973767E-4</c:v>
                </c:pt>
              </c:numCache>
            </c:numRef>
          </c:yVal>
        </c:ser>
        <c:ser>
          <c:idx val="0"/>
          <c:order val="0"/>
          <c:xVal>
            <c:numRef>
              <c:f>'A-Ar  Order2'!$B$4:$B$10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</c:numCache>
            </c:numRef>
          </c:xVal>
          <c:yVal>
            <c:numRef>
              <c:f>'A-Ar  Order2'!$I$4:$I$10</c:f>
              <c:numCache>
                <c:formatCode>General</c:formatCode>
                <c:ptCount val="7"/>
                <c:pt idx="0">
                  <c:v>3.4175139694516601E-3</c:v>
                </c:pt>
                <c:pt idx="1">
                  <c:v>2.2548219736556484E-2</c:v>
                </c:pt>
                <c:pt idx="2">
                  <c:v>8.4009364984682887E-3</c:v>
                </c:pt>
                <c:pt idx="3">
                  <c:v>3.9888903446533789E-3</c:v>
                </c:pt>
                <c:pt idx="4">
                  <c:v>1.1569044804293541E-3</c:v>
                </c:pt>
                <c:pt idx="5">
                  <c:v>3.9782710996226278E-4</c:v>
                </c:pt>
              </c:numCache>
            </c:numRef>
          </c:yVal>
        </c:ser>
        <c:ser>
          <c:idx val="4"/>
          <c:order val="4"/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xVal>
            <c:numRef>
              <c:f>'O-Or Order3'!$B$3:$B$8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</c:numCache>
            </c:numRef>
          </c:xVal>
          <c:yVal>
            <c:numRef>
              <c:f>'O-Or Order3'!$I$3:$I$8</c:f>
              <c:numCache>
                <c:formatCode>General</c:formatCode>
                <c:ptCount val="6"/>
                <c:pt idx="0">
                  <c:v>2.0461853936689867E-2</c:v>
                </c:pt>
                <c:pt idx="1">
                  <c:v>1.5175674053339971E-2</c:v>
                </c:pt>
                <c:pt idx="2">
                  <c:v>8.3126865627698443E-3</c:v>
                </c:pt>
                <c:pt idx="3">
                  <c:v>5.669467429219921E-3</c:v>
                </c:pt>
                <c:pt idx="4">
                  <c:v>1.7403435263898537E-3</c:v>
                </c:pt>
                <c:pt idx="5">
                  <c:v>5.7366282432980142E-4</c:v>
                </c:pt>
              </c:numCache>
            </c:numRef>
          </c:yVal>
        </c:ser>
        <c:axId val="178651136"/>
        <c:axId val="178654592"/>
      </c:scatterChart>
      <c:valAx>
        <c:axId val="178651136"/>
        <c:scaling>
          <c:logBase val="10"/>
          <c:orientation val="minMax"/>
        </c:scaling>
        <c:axPos val="b"/>
        <c:majorGridlines/>
        <c:numFmt formatCode="General" sourceLinked="1"/>
        <c:tickLblPos val="nextTo"/>
        <c:crossAx val="178654592"/>
        <c:crosses val="autoZero"/>
        <c:crossBetween val="midCat"/>
      </c:valAx>
      <c:valAx>
        <c:axId val="178654592"/>
        <c:scaling>
          <c:logBase val="10"/>
          <c:orientation val="minMax"/>
        </c:scaling>
        <c:axPos val="l"/>
        <c:majorGridlines/>
        <c:minorGridlines/>
        <c:numFmt formatCode="General" sourceLinked="1"/>
        <c:tickLblPos val="nextTo"/>
        <c:crossAx val="178651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Error</a:t>
            </a:r>
            <a:r>
              <a:rPr lang="en-US" altLang="en-US" baseline="0"/>
              <a:t> in Bzo</a:t>
            </a:r>
            <a:endParaRPr lang="en-US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1310596996930153"/>
          <c:y val="0.1798186284406757"/>
          <c:w val="0.54451323001585927"/>
          <c:h val="0.61205464701527712"/>
        </c:manualLayout>
      </c:layout>
      <c:scatterChart>
        <c:scatterStyle val="lineMarker"/>
        <c:ser>
          <c:idx val="0"/>
          <c:order val="0"/>
          <c:tx>
            <c:v>A-Ar, p=1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xVal>
            <c:numRef>
              <c:f>'A-Ar+'!$M$3:$M$9</c:f>
              <c:numCache>
                <c:formatCode>General</c:formatCode>
                <c:ptCount val="7"/>
                <c:pt idx="0">
                  <c:v>1.0623999987728801E-3</c:v>
                </c:pt>
                <c:pt idx="1">
                  <c:v>1.0886999953072501E-3</c:v>
                </c:pt>
                <c:pt idx="2">
                  <c:v>4.90890000946819E-3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9.5253295000002201</c:v>
                </c:pt>
                <c:pt idx="6">
                  <c:v>155.592629699996</c:v>
                </c:pt>
              </c:numCache>
            </c:numRef>
          </c:xVal>
          <c:yVal>
            <c:numRef>
              <c:f>'A-Ar'!$I$4:$I$10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2"/>
          <c:order val="1"/>
          <c:tx>
            <c:v>A-Ar, p=2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2"/>
          <c:tx>
            <c:v>A-Ar, p=3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3"/>
          <c:tx>
            <c:v>A-Ar, p=4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"/>
          <c:order val="4"/>
          <c:tx>
            <c:v>A-Ar, p=5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tx>
            <c:v>A-Ar, p=6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207795328"/>
        <c:axId val="207831040"/>
      </c:scatterChart>
      <c:valAx>
        <c:axId val="2077953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Computation</a:t>
                </a:r>
                <a:r>
                  <a:rPr lang="en-US" altLang="ja-JP" sz="1200" baseline="0"/>
                  <a:t> time (sec)</a:t>
                </a:r>
                <a:endParaRPr lang="ja-JP" alt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207831040"/>
        <c:crossesAt val="1.0000000000000015E-4"/>
        <c:crossBetween val="midCat"/>
      </c:valAx>
      <c:valAx>
        <c:axId val="207831040"/>
        <c:scaling>
          <c:logBase val="10"/>
          <c:orientation val="minMax"/>
          <c:max val="0.1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Relative 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07795328"/>
        <c:crossesAt val="1.0000000000000015E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6409592636536894"/>
          <c:y val="0.2632451712766673"/>
          <c:w val="0.22106043894318658"/>
          <c:h val="0.47213873070043783"/>
        </c:manualLayout>
      </c:layout>
    </c:legend>
    <c:plotVisOnly val="1"/>
  </c:chart>
  <c:spPr>
    <a:solidFill>
      <a:schemeClr val="bg1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Error in Wm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8505525350997801"/>
          <c:y val="0.18455751237202225"/>
          <c:w val="0.51827792359288449"/>
          <c:h val="0.59390682080770418"/>
        </c:manualLayout>
      </c:layout>
      <c:scatterChart>
        <c:scatterStyle val="lineMarker"/>
        <c:ser>
          <c:idx val="1"/>
          <c:order val="0"/>
          <c:tx>
            <c:v>A-Ar, p=1</c:v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xVal>
            <c:numRef>
              <c:f>'A-Ar'!$M$4:$M$10</c:f>
              <c:numCache>
                <c:formatCode>General</c:formatCode>
                <c:ptCount val="7"/>
                <c:pt idx="0">
                  <c:v>1.0623999987728801E-3</c:v>
                </c:pt>
                <c:pt idx="1">
                  <c:v>1.0886999953072501E-3</c:v>
                </c:pt>
                <c:pt idx="2">
                  <c:v>4.90890000946819E-3</c:v>
                </c:pt>
                <c:pt idx="3">
                  <c:v>4.88144000119064E-2</c:v>
                </c:pt>
                <c:pt idx="4">
                  <c:v>0.56189660000381902</c:v>
                </c:pt>
                <c:pt idx="5">
                  <c:v>9.5253295000002201</c:v>
                </c:pt>
                <c:pt idx="6">
                  <c:v>155.592629699996</c:v>
                </c:pt>
              </c:numCache>
            </c:numRef>
          </c:xVal>
          <c:yVal>
            <c:numRef>
              <c:f>'A-Ar'!$K$4:$K$10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ser>
          <c:idx val="2"/>
          <c:order val="1"/>
          <c:tx>
            <c:v>A-Ar, p=2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40000"/>
                  <a:lumOff val="6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3"/>
          <c:order val="2"/>
          <c:tx>
            <c:v>A-Ar, p=3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0"/>
          <c:order val="3"/>
          <c:tx>
            <c:v>A-Ar, p=4</c:v>
          </c:tx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4"/>
          <c:order val="4"/>
          <c:tx>
            <c:v>A-Ar, p=5</c:v>
          </c:tx>
          <c:spPr>
            <a:ln>
              <a:solidFill>
                <a:schemeClr val="tx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5"/>
          <c:order val="5"/>
          <c:tx>
            <c:v>A-Ar, p=6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210893056"/>
        <c:axId val="212035072"/>
      </c:scatterChart>
      <c:valAx>
        <c:axId val="210893056"/>
        <c:scaling>
          <c:logBase val="10"/>
          <c:orientation val="minMax"/>
          <c:min val="1.0000000000000015E-3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/>
                  <a:t>Computation time(sec)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12035072"/>
        <c:crossesAt val="1.0000000000000022E-3"/>
        <c:crossBetween val="midCat"/>
      </c:valAx>
      <c:valAx>
        <c:axId val="21203507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/>
                  <a:t>Relative Error</a:t>
                </a:r>
              </a:p>
            </c:rich>
          </c:tx>
          <c:layout>
            <c:manualLayout>
              <c:xMode val="edge"/>
              <c:yMode val="edge"/>
              <c:x val="9.9206349206349236E-3"/>
              <c:y val="0.33357843628325107"/>
            </c:manualLayout>
          </c:layout>
        </c:title>
        <c:numFmt formatCode="General" sourceLinked="1"/>
        <c:majorTickMark val="none"/>
        <c:tickLblPos val="nextTo"/>
        <c:crossAx val="210893056"/>
        <c:crossesAt val="1.0000000000000022E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060782750257524"/>
          <c:y val="0.23773342987299015"/>
          <c:w val="0.2254465587634879"/>
          <c:h val="0.46012502254012133"/>
        </c:manualLayout>
      </c:layout>
    </c:legend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'A-Ar'!$C$4:$C$10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1"/>
          <c:order val="1"/>
          <c:xVal>
            <c:numRef>
              <c:f>'A-Ar'!$C$4:$C$10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axId val="182547200"/>
        <c:axId val="181005312"/>
      </c:scatterChart>
      <c:valAx>
        <c:axId val="182547200"/>
        <c:scaling>
          <c:orientation val="minMax"/>
        </c:scaling>
        <c:axPos val="b"/>
        <c:numFmt formatCode="General" sourceLinked="1"/>
        <c:tickLblPos val="nextTo"/>
        <c:crossAx val="181005312"/>
        <c:crosses val="autoZero"/>
        <c:crossBetween val="midCat"/>
      </c:valAx>
      <c:valAx>
        <c:axId val="1810053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8254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3868285214348206"/>
          <c:y val="0.21343759113444152"/>
          <c:w val="0.53161570428696414"/>
          <c:h val="0.57241105278506854"/>
        </c:manualLayout>
      </c:layout>
      <c:scatterChart>
        <c:scatterStyle val="lineMarker"/>
        <c:ser>
          <c:idx val="0"/>
          <c:order val="0"/>
          <c:tx>
            <c:v>h, Bz0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'A-Ar'!$F$4:$F$10</c:f>
              <c:numCache>
                <c:formatCode>General</c:formatCode>
                <c:ptCount val="7"/>
                <c:pt idx="0">
                  <c:v>9409</c:v>
                </c:pt>
                <c:pt idx="1">
                  <c:v>9956</c:v>
                </c:pt>
                <c:pt idx="2">
                  <c:v>33585</c:v>
                </c:pt>
                <c:pt idx="3">
                  <c:v>204149</c:v>
                </c:pt>
                <c:pt idx="4">
                  <c:v>1252352</c:v>
                </c:pt>
                <c:pt idx="5">
                  <c:v>8768706</c:v>
                </c:pt>
                <c:pt idx="6">
                  <c:v>67379946</c:v>
                </c:pt>
              </c:numCache>
            </c:numRef>
          </c:xVal>
          <c:yVal>
            <c:numRef>
              <c:f>'A-Ar'!$I$4:$I$10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1"/>
          <c:order val="1"/>
          <c:tx>
            <c:v>h, Wm</c:v>
          </c:tx>
          <c:xVal>
            <c:numRef>
              <c:f>'A-Ar'!$F$4:$F$10</c:f>
              <c:numCache>
                <c:formatCode>General</c:formatCode>
                <c:ptCount val="7"/>
                <c:pt idx="0">
                  <c:v>9409</c:v>
                </c:pt>
                <c:pt idx="1">
                  <c:v>9956</c:v>
                </c:pt>
                <c:pt idx="2">
                  <c:v>33585</c:v>
                </c:pt>
                <c:pt idx="3">
                  <c:v>204149</c:v>
                </c:pt>
                <c:pt idx="4">
                  <c:v>1252352</c:v>
                </c:pt>
                <c:pt idx="5">
                  <c:v>8768706</c:v>
                </c:pt>
                <c:pt idx="6">
                  <c:v>67379946</c:v>
                </c:pt>
              </c:numCache>
            </c:numRef>
          </c:xVal>
          <c:yVal>
            <c:numRef>
              <c:f>'A-Ar'!$K$4:$K$10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ser>
          <c:idx val="2"/>
          <c:order val="2"/>
          <c:tx>
            <c:v>p, Bz0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'A-Ar'!$F$13:$F$20</c:f>
              <c:numCache>
                <c:formatCode>General</c:formatCode>
                <c:ptCount val="8"/>
                <c:pt idx="0">
                  <c:v>9956</c:v>
                </c:pt>
                <c:pt idx="1">
                  <c:v>86162</c:v>
                </c:pt>
                <c:pt idx="2">
                  <c:v>442159</c:v>
                </c:pt>
                <c:pt idx="3">
                  <c:v>1613183</c:v>
                </c:pt>
                <c:pt idx="4">
                  <c:v>4680270</c:v>
                </c:pt>
                <c:pt idx="5">
                  <c:v>11553086</c:v>
                </c:pt>
                <c:pt idx="6">
                  <c:v>25322527</c:v>
                </c:pt>
                <c:pt idx="7">
                  <c:v>50610537</c:v>
                </c:pt>
              </c:numCache>
            </c:numRef>
          </c:xVal>
          <c:yVal>
            <c:numRef>
              <c:f>'A-Ar'!$I$13:$I$20</c:f>
              <c:numCache>
                <c:formatCode>General</c:formatCode>
                <c:ptCount val="8"/>
                <c:pt idx="0">
                  <c:v>3.0413130980348087E-2</c:v>
                </c:pt>
                <c:pt idx="1">
                  <c:v>2.2548219736556484E-2</c:v>
                </c:pt>
                <c:pt idx="2">
                  <c:v>3.5444042681027719E-3</c:v>
                </c:pt>
                <c:pt idx="3">
                  <c:v>1.8282783105105515E-3</c:v>
                </c:pt>
                <c:pt idx="4">
                  <c:v>1.0885947175921212E-3</c:v>
                </c:pt>
                <c:pt idx="5">
                  <c:v>7.0897667048734408E-4</c:v>
                </c:pt>
                <c:pt idx="6">
                  <c:v>4.9166098968962506E-4</c:v>
                </c:pt>
                <c:pt idx="7">
                  <c:v>3.5776885862200261E-4</c:v>
                </c:pt>
              </c:numCache>
            </c:numRef>
          </c:yVal>
        </c:ser>
        <c:ser>
          <c:idx val="3"/>
          <c:order val="3"/>
          <c:tx>
            <c:v>p, Wm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</c:spPr>
          </c:marker>
          <c:xVal>
            <c:numRef>
              <c:f>'A-Ar'!$F$13:$F$20</c:f>
              <c:numCache>
                <c:formatCode>General</c:formatCode>
                <c:ptCount val="8"/>
                <c:pt idx="0">
                  <c:v>9956</c:v>
                </c:pt>
                <c:pt idx="1">
                  <c:v>86162</c:v>
                </c:pt>
                <c:pt idx="2">
                  <c:v>442159</c:v>
                </c:pt>
                <c:pt idx="3">
                  <c:v>1613183</c:v>
                </c:pt>
                <c:pt idx="4">
                  <c:v>4680270</c:v>
                </c:pt>
                <c:pt idx="5">
                  <c:v>11553086</c:v>
                </c:pt>
                <c:pt idx="6">
                  <c:v>25322527</c:v>
                </c:pt>
                <c:pt idx="7">
                  <c:v>50610537</c:v>
                </c:pt>
              </c:numCache>
            </c:numRef>
          </c:xVal>
          <c:yVal>
            <c:numRef>
              <c:f>'A-Ar'!$K$13:$K$20</c:f>
              <c:numCache>
                <c:formatCode>General</c:formatCode>
                <c:ptCount val="8"/>
                <c:pt idx="0">
                  <c:v>0.19854406648026396</c:v>
                </c:pt>
                <c:pt idx="1">
                  <c:v>4.9947160157282608E-2</c:v>
                </c:pt>
                <c:pt idx="2">
                  <c:v>2.1979956116919056E-2</c:v>
                </c:pt>
                <c:pt idx="3">
                  <c:v>1.2325223431674678E-2</c:v>
                </c:pt>
                <c:pt idx="4">
                  <c:v>8.1479778509649173E-3</c:v>
                </c:pt>
                <c:pt idx="5">
                  <c:v>6.3110085290956951E-3</c:v>
                </c:pt>
                <c:pt idx="6">
                  <c:v>4.5419833268282453E-3</c:v>
                </c:pt>
                <c:pt idx="7">
                  <c:v>3.1953311784162618E-3</c:v>
                </c:pt>
              </c:numCache>
            </c:numRef>
          </c:yVal>
        </c:ser>
        <c:dLbls/>
        <c:axId val="170097664"/>
        <c:axId val="175760128"/>
      </c:scatterChart>
      <c:valAx>
        <c:axId val="170097664"/>
        <c:scaling>
          <c:logBase val="10"/>
          <c:orientation val="minMax"/>
          <c:min val="1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Nonzeros</a:t>
                </a:r>
                <a:endParaRPr lang="ja-JP" altLang="en-US"/>
              </a:p>
            </c:rich>
          </c:tx>
          <c:layout/>
        </c:title>
        <c:numFmt formatCode="0.E+00" sourceLinked="0"/>
        <c:majorTickMark val="none"/>
        <c:tickLblPos val="nextTo"/>
        <c:crossAx val="175760128"/>
        <c:crossesAt val="1.0000000000000002E-4"/>
        <c:crossBetween val="midCat"/>
        <c:minorUnit val="100"/>
      </c:valAx>
      <c:valAx>
        <c:axId val="17576012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70097664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'A-Ar'!$E$4:$E$10</c:f>
              <c:numCache>
                <c:formatCode>General</c:formatCode>
                <c:ptCount val="7"/>
                <c:pt idx="0">
                  <c:v>711</c:v>
                </c:pt>
                <c:pt idx="1">
                  <c:v>754</c:v>
                </c:pt>
                <c:pt idx="2">
                  <c:v>2293</c:v>
                </c:pt>
                <c:pt idx="3">
                  <c:v>13379</c:v>
                </c:pt>
                <c:pt idx="4">
                  <c:v>79774</c:v>
                </c:pt>
                <c:pt idx="5">
                  <c:v>547338</c:v>
                </c:pt>
                <c:pt idx="6">
                  <c:v>4156336</c:v>
                </c:pt>
              </c:numCache>
            </c:numRef>
          </c:xVal>
          <c:yVal>
            <c:numRef>
              <c:f>'A-Ar'!$I$4:$I$10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1"/>
          <c:order val="1"/>
          <c:xVal>
            <c:numRef>
              <c:f>'A-Ar'!$E$4:$E$10</c:f>
              <c:numCache>
                <c:formatCode>General</c:formatCode>
                <c:ptCount val="7"/>
                <c:pt idx="0">
                  <c:v>711</c:v>
                </c:pt>
                <c:pt idx="1">
                  <c:v>754</c:v>
                </c:pt>
                <c:pt idx="2">
                  <c:v>2293</c:v>
                </c:pt>
                <c:pt idx="3">
                  <c:v>13379</c:v>
                </c:pt>
                <c:pt idx="4">
                  <c:v>79774</c:v>
                </c:pt>
                <c:pt idx="5">
                  <c:v>547338</c:v>
                </c:pt>
                <c:pt idx="6">
                  <c:v>4156336</c:v>
                </c:pt>
              </c:numCache>
            </c:numRef>
          </c:xVal>
          <c:yVal>
            <c:numRef>
              <c:f>'A-Ar'!$K$4:$K$10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axId val="169269120"/>
        <c:axId val="169267584"/>
      </c:scatterChart>
      <c:valAx>
        <c:axId val="169269120"/>
        <c:scaling>
          <c:logBase val="10"/>
          <c:orientation val="minMax"/>
        </c:scaling>
        <c:axPos val="b"/>
        <c:numFmt formatCode="General" sourceLinked="1"/>
        <c:tickLblPos val="nextTo"/>
        <c:crossAx val="169267584"/>
        <c:crosses val="autoZero"/>
        <c:crossBetween val="midCat"/>
      </c:valAx>
      <c:valAx>
        <c:axId val="1692675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69269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19423840769903761"/>
          <c:y val="0.17640055409740449"/>
          <c:w val="0.56494903762029747"/>
          <c:h val="0.60944808982210552"/>
        </c:manualLayout>
      </c:layout>
      <c:scatterChart>
        <c:scatterStyle val="lineMarker"/>
        <c:ser>
          <c:idx val="0"/>
          <c:order val="0"/>
          <c:tx>
            <c:v>h, Bz0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'A-Ar'!$E$4:$E$10</c:f>
              <c:numCache>
                <c:formatCode>General</c:formatCode>
                <c:ptCount val="7"/>
                <c:pt idx="0">
                  <c:v>711</c:v>
                </c:pt>
                <c:pt idx="1">
                  <c:v>754</c:v>
                </c:pt>
                <c:pt idx="2">
                  <c:v>2293</c:v>
                </c:pt>
                <c:pt idx="3">
                  <c:v>13379</c:v>
                </c:pt>
                <c:pt idx="4">
                  <c:v>79774</c:v>
                </c:pt>
                <c:pt idx="5">
                  <c:v>547338</c:v>
                </c:pt>
                <c:pt idx="6">
                  <c:v>4156336</c:v>
                </c:pt>
              </c:numCache>
            </c:numRef>
          </c:xVal>
          <c:yVal>
            <c:numRef>
              <c:f>'A-Ar'!$I$4:$I$10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1"/>
          <c:order val="1"/>
          <c:tx>
            <c:v>h, Wm</c:v>
          </c:tx>
          <c:marker>
            <c:spPr>
              <a:solidFill>
                <a:srgbClr val="C00000"/>
              </a:solidFill>
            </c:spPr>
          </c:marker>
          <c:xVal>
            <c:numRef>
              <c:f>'A-Ar'!$E$4:$E$10</c:f>
              <c:numCache>
                <c:formatCode>General</c:formatCode>
                <c:ptCount val="7"/>
                <c:pt idx="0">
                  <c:v>711</c:v>
                </c:pt>
                <c:pt idx="1">
                  <c:v>754</c:v>
                </c:pt>
                <c:pt idx="2">
                  <c:v>2293</c:v>
                </c:pt>
                <c:pt idx="3">
                  <c:v>13379</c:v>
                </c:pt>
                <c:pt idx="4">
                  <c:v>79774</c:v>
                </c:pt>
                <c:pt idx="5">
                  <c:v>547338</c:v>
                </c:pt>
                <c:pt idx="6">
                  <c:v>4156336</c:v>
                </c:pt>
              </c:numCache>
            </c:numRef>
          </c:xVal>
          <c:yVal>
            <c:numRef>
              <c:f>'A-Ar'!$K$4:$K$10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ser>
          <c:idx val="2"/>
          <c:order val="2"/>
          <c:tx>
            <c:v>p, Bz0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numRef>
              <c:f>'A-Ar'!$E$13:$E$20</c:f>
              <c:numCache>
                <c:formatCode>General</c:formatCode>
                <c:ptCount val="8"/>
                <c:pt idx="0">
                  <c:v>754</c:v>
                </c:pt>
                <c:pt idx="1">
                  <c:v>3544</c:v>
                </c:pt>
                <c:pt idx="2">
                  <c:v>9925</c:v>
                </c:pt>
                <c:pt idx="3">
                  <c:v>21361</c:v>
                </c:pt>
                <c:pt idx="4">
                  <c:v>39316</c:v>
                </c:pt>
                <c:pt idx="5">
                  <c:v>65254</c:v>
                </c:pt>
                <c:pt idx="6">
                  <c:v>100639</c:v>
                </c:pt>
                <c:pt idx="7">
                  <c:v>146935</c:v>
                </c:pt>
              </c:numCache>
            </c:numRef>
          </c:xVal>
          <c:yVal>
            <c:numRef>
              <c:f>'A-Ar'!$I$13:$I$20</c:f>
              <c:numCache>
                <c:formatCode>General</c:formatCode>
                <c:ptCount val="8"/>
                <c:pt idx="0">
                  <c:v>3.0413130980348087E-2</c:v>
                </c:pt>
                <c:pt idx="1">
                  <c:v>2.2548219736556484E-2</c:v>
                </c:pt>
                <c:pt idx="2">
                  <c:v>3.5444042681027719E-3</c:v>
                </c:pt>
                <c:pt idx="3">
                  <c:v>1.8282783105105515E-3</c:v>
                </c:pt>
                <c:pt idx="4">
                  <c:v>1.0885947175921212E-3</c:v>
                </c:pt>
                <c:pt idx="5">
                  <c:v>7.0897667048734408E-4</c:v>
                </c:pt>
                <c:pt idx="6">
                  <c:v>4.9166098968962506E-4</c:v>
                </c:pt>
                <c:pt idx="7">
                  <c:v>3.5776885862200261E-4</c:v>
                </c:pt>
              </c:numCache>
            </c:numRef>
          </c:yVal>
        </c:ser>
        <c:ser>
          <c:idx val="3"/>
          <c:order val="3"/>
          <c:tx>
            <c:v>p, Wm</c:v>
          </c:tx>
          <c:marker>
            <c:symbol val="square"/>
            <c:size val="7"/>
            <c:spPr>
              <a:solidFill>
                <a:srgbClr val="0070C0"/>
              </a:solidFill>
            </c:spPr>
          </c:marker>
          <c:dPt>
            <c:idx val="1"/>
            <c:spPr>
              <a:ln>
                <a:solidFill>
                  <a:srgbClr val="0070C0"/>
                </a:solidFill>
              </a:ln>
            </c:spPr>
          </c:dPt>
          <c:dPt>
            <c:idx val="2"/>
            <c:spPr>
              <a:ln>
                <a:solidFill>
                  <a:srgbClr val="0070C0"/>
                </a:solidFill>
              </a:ln>
            </c:spPr>
          </c:dPt>
          <c:xVal>
            <c:numRef>
              <c:f>'A-Ar'!$E$13:$E$20</c:f>
              <c:numCache>
                <c:formatCode>General</c:formatCode>
                <c:ptCount val="8"/>
                <c:pt idx="0">
                  <c:v>754</c:v>
                </c:pt>
                <c:pt idx="1">
                  <c:v>3544</c:v>
                </c:pt>
                <c:pt idx="2">
                  <c:v>9925</c:v>
                </c:pt>
                <c:pt idx="3">
                  <c:v>21361</c:v>
                </c:pt>
                <c:pt idx="4">
                  <c:v>39316</c:v>
                </c:pt>
                <c:pt idx="5">
                  <c:v>65254</c:v>
                </c:pt>
                <c:pt idx="6">
                  <c:v>100639</c:v>
                </c:pt>
                <c:pt idx="7">
                  <c:v>146935</c:v>
                </c:pt>
              </c:numCache>
            </c:numRef>
          </c:xVal>
          <c:yVal>
            <c:numRef>
              <c:f>'A-Ar'!$K$13:$K$20</c:f>
              <c:numCache>
                <c:formatCode>General</c:formatCode>
                <c:ptCount val="8"/>
                <c:pt idx="0">
                  <c:v>0.19854406648026396</c:v>
                </c:pt>
                <c:pt idx="1">
                  <c:v>4.9947160157282608E-2</c:v>
                </c:pt>
                <c:pt idx="2">
                  <c:v>2.1979956116919056E-2</c:v>
                </c:pt>
                <c:pt idx="3">
                  <c:v>1.2325223431674678E-2</c:v>
                </c:pt>
                <c:pt idx="4">
                  <c:v>8.1479778509649173E-3</c:v>
                </c:pt>
                <c:pt idx="5">
                  <c:v>6.3110085290956951E-3</c:v>
                </c:pt>
                <c:pt idx="6">
                  <c:v>4.5419833268282453E-3</c:v>
                </c:pt>
                <c:pt idx="7">
                  <c:v>3.1953311784162618E-3</c:v>
                </c:pt>
              </c:numCache>
            </c:numRef>
          </c:yVal>
        </c:ser>
        <c:dLbls/>
        <c:axId val="147491840"/>
        <c:axId val="169245312"/>
      </c:scatterChart>
      <c:valAx>
        <c:axId val="147491840"/>
        <c:scaling>
          <c:logBase val="10"/>
          <c:orientation val="minMax"/>
          <c:min val="1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DOF</a:t>
                </a:r>
                <a:endParaRPr lang="ja-JP" altLang="en-US"/>
              </a:p>
            </c:rich>
          </c:tx>
          <c:layout/>
        </c:title>
        <c:numFmt formatCode="0.E+00" sourceLinked="0"/>
        <c:majorTickMark val="none"/>
        <c:tickLblPos val="nextTo"/>
        <c:crossAx val="169245312"/>
        <c:crossesAt val="1.0000000000000002E-4"/>
        <c:crossBetween val="midCat"/>
      </c:valAx>
      <c:valAx>
        <c:axId val="16924531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7491840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0999942372472902"/>
          <c:y val="0.18503763876481139"/>
          <c:w val="0.52810782634206654"/>
          <c:h val="0.61154682511651748"/>
        </c:manualLayout>
      </c:layout>
      <c:scatterChart>
        <c:scatterStyle val="lineMarker"/>
        <c:ser>
          <c:idx val="0"/>
          <c:order val="0"/>
          <c:tx>
            <c:v>A-Aｒ, h=2</c:v>
          </c:tx>
          <c:xVal>
            <c:numRef>
              <c:f>'A-Ar'!$C$13:$C$20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'A-Ar'!$J$13:$J$20</c:f>
              <c:numCache>
                <c:formatCode>General</c:formatCode>
                <c:ptCount val="8"/>
                <c:pt idx="0">
                  <c:v>9260.8233118205499</c:v>
                </c:pt>
                <c:pt idx="1">
                  <c:v>10977.860564382599</c:v>
                </c:pt>
                <c:pt idx="2">
                  <c:v>11301.021607069</c:v>
                </c:pt>
                <c:pt idx="3">
                  <c:v>11412.582043246999</c:v>
                </c:pt>
                <c:pt idx="4">
                  <c:v>11460.8501159321</c:v>
                </c:pt>
                <c:pt idx="5">
                  <c:v>11482.076296446299</c:v>
                </c:pt>
                <c:pt idx="6">
                  <c:v>11502.5173826585</c:v>
                </c:pt>
                <c:pt idx="7">
                  <c:v>11518.0779482334</c:v>
                </c:pt>
              </c:numCache>
            </c:numRef>
          </c:yVal>
        </c:ser>
        <c:ser>
          <c:idx val="1"/>
          <c:order val="1"/>
          <c:tx>
            <c:v>A-Ar, p=1</c:v>
          </c:tx>
          <c:xVal>
            <c:numRef>
              <c:f>'A-Ar'!$C$5:$C$10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'A-Ar'!$J$4:$J$10</c:f>
              <c:numCache>
                <c:formatCode>General</c:formatCode>
                <c:ptCount val="7"/>
                <c:pt idx="0">
                  <c:v>8816.4799445496792</c:v>
                </c:pt>
                <c:pt idx="1">
                  <c:v>9260.8232625810197</c:v>
                </c:pt>
                <c:pt idx="2">
                  <c:v>10310.992008499699</c:v>
                </c:pt>
                <c:pt idx="3">
                  <c:v>10728.8583272996</c:v>
                </c:pt>
                <c:pt idx="4">
                  <c:v>11203.6405779137</c:v>
                </c:pt>
                <c:pt idx="5">
                  <c:v>11406.849638392599</c:v>
                </c:pt>
                <c:pt idx="6">
                  <c:v>11486.649797796101</c:v>
                </c:pt>
              </c:numCache>
            </c:numRef>
          </c:yVal>
        </c:ser>
        <c:ser>
          <c:idx val="3"/>
          <c:order val="2"/>
          <c:tx>
            <c:v>Ω-Ωｒ, h=2</c:v>
          </c:tx>
          <c:marker>
            <c:symbol val="circle"/>
            <c:size val="7"/>
          </c:marker>
          <c:xVal>
            <c:numRef>
              <c:f>'O-Or'!$C$13:$C$20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'O-Or'!$J$13:$J$20</c:f>
              <c:numCache>
                <c:formatCode>General</c:formatCode>
                <c:ptCount val="8"/>
                <c:pt idx="0">
                  <c:v>15914.108653653901</c:v>
                </c:pt>
                <c:pt idx="1">
                  <c:v>12391.566064807799</c:v>
                </c:pt>
                <c:pt idx="2">
                  <c:v>11886.9460791322</c:v>
                </c:pt>
                <c:pt idx="3">
                  <c:v>11720.0357287077</c:v>
                </c:pt>
                <c:pt idx="4">
                  <c:v>11632.196847986599</c:v>
                </c:pt>
                <c:pt idx="5">
                  <c:v>11576.4655411321</c:v>
                </c:pt>
                <c:pt idx="6">
                  <c:v>11534.271020378999</c:v>
                </c:pt>
                <c:pt idx="7">
                  <c:v>11575.3657367835</c:v>
                </c:pt>
              </c:numCache>
            </c:numRef>
          </c:yVal>
        </c:ser>
        <c:ser>
          <c:idx val="2"/>
          <c:order val="3"/>
          <c:tx>
            <c:v>Ω-Ωｒ, p=1</c:v>
          </c:tx>
          <c:xVal>
            <c:numRef>
              <c:f>'O-Or'!$C$4:$C$9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'O-Or'!$J$4:$J$9</c:f>
              <c:numCache>
                <c:formatCode>General</c:formatCode>
                <c:ptCount val="6"/>
                <c:pt idx="0">
                  <c:v>15914.108653653901</c:v>
                </c:pt>
                <c:pt idx="1">
                  <c:v>14059.5149103863</c:v>
                </c:pt>
                <c:pt idx="2">
                  <c:v>13161.074717150999</c:v>
                </c:pt>
                <c:pt idx="3">
                  <c:v>12188.087674541301</c:v>
                </c:pt>
                <c:pt idx="4">
                  <c:v>11795.761855925901</c:v>
                </c:pt>
                <c:pt idx="5">
                  <c:v>11675.531458379901</c:v>
                </c:pt>
              </c:numCache>
            </c:numRef>
          </c:yVal>
        </c:ser>
        <c:dLbls/>
        <c:axId val="142290944"/>
        <c:axId val="142293248"/>
      </c:scatterChart>
      <c:valAx>
        <c:axId val="142290944"/>
        <c:scaling>
          <c:orientation val="minMax"/>
          <c:max val="8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h,p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2293248"/>
        <c:crosses val="autoZero"/>
        <c:crossBetween val="midCat"/>
      </c:valAx>
      <c:valAx>
        <c:axId val="142293248"/>
        <c:scaling>
          <c:orientation val="minMax"/>
          <c:max val="16000"/>
          <c:min val="8000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422909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5534951881014872"/>
          <c:y val="0.19028944298629338"/>
          <c:w val="0.55106014873140863"/>
          <c:h val="0.62333697871099447"/>
        </c:manualLayout>
      </c:layout>
      <c:scatterChart>
        <c:scatterStyle val="lineMarker"/>
        <c:ser>
          <c:idx val="0"/>
          <c:order val="0"/>
          <c:tx>
            <c:v>h, Bz0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'O-Or'!$E$3:$E$9</c:f>
              <c:numCache>
                <c:formatCode>General</c:formatCode>
                <c:ptCount val="7"/>
                <c:pt idx="0">
                  <c:v>145</c:v>
                </c:pt>
                <c:pt idx="1">
                  <c:v>160</c:v>
                </c:pt>
                <c:pt idx="2">
                  <c:v>413</c:v>
                </c:pt>
                <c:pt idx="3">
                  <c:v>2270</c:v>
                </c:pt>
                <c:pt idx="4">
                  <c:v>12765</c:v>
                </c:pt>
                <c:pt idx="5">
                  <c:v>83754</c:v>
                </c:pt>
                <c:pt idx="6">
                  <c:v>616842</c:v>
                </c:pt>
              </c:numCache>
            </c:numRef>
          </c:xVal>
          <c:yVal>
            <c:numRef>
              <c:f>'O-Or'!$I$3:$I$9</c:f>
              <c:numCache>
                <c:formatCode>General</c:formatCode>
                <c:ptCount val="7"/>
                <c:pt idx="0">
                  <c:v>0.10684239928915576</c:v>
                </c:pt>
                <c:pt idx="1">
                  <c:v>2.5462266119425578E-2</c:v>
                </c:pt>
                <c:pt idx="2">
                  <c:v>4.9202942245950079E-2</c:v>
                </c:pt>
                <c:pt idx="3">
                  <c:v>2.3761072333988918E-2</c:v>
                </c:pt>
                <c:pt idx="4">
                  <c:v>1.126741473140701E-2</c:v>
                </c:pt>
                <c:pt idx="5">
                  <c:v>4.6367428176848904E-3</c:v>
                </c:pt>
                <c:pt idx="6">
                  <c:v>1.9971600731418892E-3</c:v>
                </c:pt>
              </c:numCache>
            </c:numRef>
          </c:yVal>
        </c:ser>
        <c:ser>
          <c:idx val="1"/>
          <c:order val="1"/>
          <c:tx>
            <c:v>h, Wm</c:v>
          </c:tx>
          <c:marker>
            <c:spPr>
              <a:solidFill>
                <a:srgbClr val="C00000"/>
              </a:solidFill>
            </c:spPr>
          </c:marker>
          <c:xVal>
            <c:numRef>
              <c:f>'O-Or'!$E$3:$E$9</c:f>
              <c:numCache>
                <c:formatCode>General</c:formatCode>
                <c:ptCount val="7"/>
                <c:pt idx="0">
                  <c:v>145</c:v>
                </c:pt>
                <c:pt idx="1">
                  <c:v>160</c:v>
                </c:pt>
                <c:pt idx="2">
                  <c:v>413</c:v>
                </c:pt>
                <c:pt idx="3">
                  <c:v>2270</c:v>
                </c:pt>
                <c:pt idx="4">
                  <c:v>12765</c:v>
                </c:pt>
                <c:pt idx="5">
                  <c:v>83754</c:v>
                </c:pt>
                <c:pt idx="6">
                  <c:v>616842</c:v>
                </c:pt>
              </c:numCache>
            </c:numRef>
          </c:xVal>
          <c:yVal>
            <c:numRef>
              <c:f>'O-Or'!$K$3:$K$9</c:f>
              <c:numCache>
                <c:formatCode>General</c:formatCode>
                <c:ptCount val="7"/>
                <c:pt idx="0">
                  <c:v>0.45578913869749027</c:v>
                </c:pt>
                <c:pt idx="1">
                  <c:v>0.3772486935226223</c:v>
                </c:pt>
                <c:pt idx="2">
                  <c:v>0.2167472877876504</c:v>
                </c:pt>
                <c:pt idx="3">
                  <c:v>0.13899391753794887</c:v>
                </c:pt>
                <c:pt idx="4">
                  <c:v>5.4789067463548308E-2</c:v>
                </c:pt>
                <c:pt idx="5">
                  <c:v>2.0836162347546587E-2</c:v>
                </c:pt>
                <c:pt idx="6">
                  <c:v>1.0431108470783285E-2</c:v>
                </c:pt>
              </c:numCache>
            </c:numRef>
          </c:yVal>
        </c:ser>
        <c:ser>
          <c:idx val="2"/>
          <c:order val="2"/>
          <c:tx>
            <c:v>p, Bz0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xVal>
            <c:numRef>
              <c:f>'O-Or'!$E$13:$E$20</c:f>
              <c:numCache>
                <c:formatCode>General</c:formatCode>
                <c:ptCount val="8"/>
                <c:pt idx="0">
                  <c:v>160</c:v>
                </c:pt>
                <c:pt idx="1">
                  <c:v>1121</c:v>
                </c:pt>
                <c:pt idx="2">
                  <c:v>3615</c:v>
                </c:pt>
                <c:pt idx="3">
                  <c:v>8374</c:v>
                </c:pt>
                <c:pt idx="4">
                  <c:v>16130</c:v>
                </c:pt>
                <c:pt idx="5">
                  <c:v>27615</c:v>
                </c:pt>
                <c:pt idx="6">
                  <c:v>43561</c:v>
                </c:pt>
                <c:pt idx="7">
                  <c:v>64700</c:v>
                </c:pt>
              </c:numCache>
            </c:numRef>
          </c:xVal>
          <c:yVal>
            <c:numRef>
              <c:f>'O-Or'!$I$13:$I$20</c:f>
              <c:numCache>
                <c:formatCode>General</c:formatCode>
                <c:ptCount val="8"/>
                <c:pt idx="0">
                  <c:v>2.5462266119425578E-2</c:v>
                </c:pt>
                <c:pt idx="1">
                  <c:v>3.312112409876998E-2</c:v>
                </c:pt>
                <c:pt idx="2">
                  <c:v>4.4026051280562327E-3</c:v>
                </c:pt>
                <c:pt idx="3">
                  <c:v>2.2207260069190679E-3</c:v>
                </c:pt>
                <c:pt idx="4">
                  <c:v>1.2707842344618818E-3</c:v>
                </c:pt>
                <c:pt idx="5">
                  <c:v>8.0259950418043306E-4</c:v>
                </c:pt>
                <c:pt idx="6">
                  <c:v>5.4048041609507601E-4</c:v>
                </c:pt>
                <c:pt idx="7">
                  <c:v>3.8148454951844975E-4</c:v>
                </c:pt>
              </c:numCache>
            </c:numRef>
          </c:yVal>
        </c:ser>
        <c:ser>
          <c:idx val="3"/>
          <c:order val="3"/>
          <c:tx>
            <c:v>p, Wm</c:v>
          </c:tx>
          <c:marker>
            <c:symbol val="square"/>
            <c:size val="7"/>
            <c:spPr>
              <a:solidFill>
                <a:srgbClr val="0070C0"/>
              </a:solidFill>
            </c:spPr>
          </c:marker>
          <c:dPt>
            <c:idx val="1"/>
            <c:spPr>
              <a:ln>
                <a:solidFill>
                  <a:srgbClr val="0070C0"/>
                </a:solidFill>
              </a:ln>
            </c:spPr>
          </c:dPt>
          <c:dPt>
            <c:idx val="2"/>
            <c:spPr>
              <a:ln>
                <a:solidFill>
                  <a:srgbClr val="0070C0"/>
                </a:solidFill>
              </a:ln>
            </c:spPr>
          </c:dPt>
          <c:xVal>
            <c:numRef>
              <c:f>'O-Or'!$E$13:$E$18</c:f>
              <c:numCache>
                <c:formatCode>General</c:formatCode>
                <c:ptCount val="6"/>
                <c:pt idx="0">
                  <c:v>160</c:v>
                </c:pt>
                <c:pt idx="1">
                  <c:v>1121</c:v>
                </c:pt>
                <c:pt idx="2">
                  <c:v>3615</c:v>
                </c:pt>
                <c:pt idx="3">
                  <c:v>8374</c:v>
                </c:pt>
                <c:pt idx="4">
                  <c:v>16130</c:v>
                </c:pt>
                <c:pt idx="5">
                  <c:v>27615</c:v>
                </c:pt>
              </c:numCache>
            </c:numRef>
          </c:xVal>
          <c:yVal>
            <c:numRef>
              <c:f>'O-Or'!$K$13:$K$18</c:f>
              <c:numCache>
                <c:formatCode>General</c:formatCode>
                <c:ptCount val="6"/>
                <c:pt idx="0">
                  <c:v>0.3772486935226223</c:v>
                </c:pt>
                <c:pt idx="1">
                  <c:v>7.239862092668102E-2</c:v>
                </c:pt>
                <c:pt idx="2">
                  <c:v>2.8727484130869743E-2</c:v>
                </c:pt>
                <c:pt idx="3">
                  <c:v>1.4282624725893587E-2</c:v>
                </c:pt>
                <c:pt idx="4">
                  <c:v>6.6808176535351881E-3</c:v>
                </c:pt>
                <c:pt idx="5">
                  <c:v>1.8576842174037251E-3</c:v>
                </c:pt>
              </c:numCache>
            </c:numRef>
          </c:yVal>
        </c:ser>
        <c:axId val="170067840"/>
        <c:axId val="170082304"/>
      </c:scatterChart>
      <c:valAx>
        <c:axId val="170067840"/>
        <c:scaling>
          <c:logBase val="10"/>
          <c:orientation val="minMax"/>
          <c:max val="10000000"/>
          <c:min val="1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DOF</a:t>
                </a:r>
                <a:endParaRPr lang="ja-JP" altLang="en-US"/>
              </a:p>
            </c:rich>
          </c:tx>
          <c:layout/>
        </c:title>
        <c:numFmt formatCode="0.E+00" sourceLinked="0"/>
        <c:majorTickMark val="none"/>
        <c:tickLblPos val="nextTo"/>
        <c:crossAx val="170082304"/>
        <c:crossesAt val="1.0000000000000007E-4"/>
        <c:crossBetween val="midCat"/>
      </c:valAx>
      <c:valAx>
        <c:axId val="170082304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70067840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0.23868285214348206"/>
          <c:y val="0.21343759113444163"/>
          <c:w val="0.53161570428696392"/>
          <c:h val="0.57241105278506854"/>
        </c:manualLayout>
      </c:layout>
      <c:scatterChart>
        <c:scatterStyle val="lineMarker"/>
        <c:ser>
          <c:idx val="0"/>
          <c:order val="0"/>
          <c:tx>
            <c:v>h, Bz0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'A-Ar'!$F$4:$F$10</c:f>
              <c:numCache>
                <c:formatCode>General</c:formatCode>
                <c:ptCount val="7"/>
                <c:pt idx="0">
                  <c:v>9409</c:v>
                </c:pt>
                <c:pt idx="1">
                  <c:v>9956</c:v>
                </c:pt>
                <c:pt idx="2">
                  <c:v>33585</c:v>
                </c:pt>
                <c:pt idx="3">
                  <c:v>204149</c:v>
                </c:pt>
                <c:pt idx="4">
                  <c:v>1252352</c:v>
                </c:pt>
                <c:pt idx="5">
                  <c:v>8768706</c:v>
                </c:pt>
                <c:pt idx="6">
                  <c:v>67379946</c:v>
                </c:pt>
              </c:numCache>
            </c:numRef>
          </c:xVal>
          <c:yVal>
            <c:numRef>
              <c:f>'A-Ar'!$I$4:$I$10</c:f>
              <c:numCache>
                <c:formatCode>General</c:formatCode>
                <c:ptCount val="7"/>
                <c:pt idx="0">
                  <c:v>7.5316249387832948E-2</c:v>
                </c:pt>
                <c:pt idx="1">
                  <c:v>3.0413141525065236E-2</c:v>
                </c:pt>
                <c:pt idx="2">
                  <c:v>2.4441531690916788E-2</c:v>
                </c:pt>
                <c:pt idx="3">
                  <c:v>1.4984266942428272E-2</c:v>
                </c:pt>
                <c:pt idx="4">
                  <c:v>7.0688890840789088E-3</c:v>
                </c:pt>
                <c:pt idx="5">
                  <c:v>2.9556144018799365E-3</c:v>
                </c:pt>
                <c:pt idx="6">
                  <c:v>1.2032205920597232E-3</c:v>
                </c:pt>
              </c:numCache>
            </c:numRef>
          </c:yVal>
        </c:ser>
        <c:ser>
          <c:idx val="1"/>
          <c:order val="1"/>
          <c:tx>
            <c:v>h, Wm</c:v>
          </c:tx>
          <c:xVal>
            <c:numRef>
              <c:f>'A-Ar'!$F$4:$F$10</c:f>
              <c:numCache>
                <c:formatCode>General</c:formatCode>
                <c:ptCount val="7"/>
                <c:pt idx="0">
                  <c:v>9409</c:v>
                </c:pt>
                <c:pt idx="1">
                  <c:v>9956</c:v>
                </c:pt>
                <c:pt idx="2">
                  <c:v>33585</c:v>
                </c:pt>
                <c:pt idx="3">
                  <c:v>204149</c:v>
                </c:pt>
                <c:pt idx="4">
                  <c:v>1252352</c:v>
                </c:pt>
                <c:pt idx="5">
                  <c:v>8768706</c:v>
                </c:pt>
                <c:pt idx="6">
                  <c:v>67379946</c:v>
                </c:pt>
              </c:numCache>
            </c:numRef>
          </c:xVal>
          <c:yVal>
            <c:numRef>
              <c:f>'A-Ar'!$K$4:$K$10</c:f>
              <c:numCache>
                <c:formatCode>General</c:formatCode>
                <c:ptCount val="7"/>
                <c:pt idx="0">
                  <c:v>0.23699870665948256</c:v>
                </c:pt>
                <c:pt idx="1">
                  <c:v>0.19854407074158203</c:v>
                </c:pt>
                <c:pt idx="2">
                  <c:v>0.10765971367376034</c:v>
                </c:pt>
                <c:pt idx="3">
                  <c:v>7.1496466698433556E-2</c:v>
                </c:pt>
                <c:pt idx="4">
                  <c:v>3.0407565736590193E-2</c:v>
                </c:pt>
                <c:pt idx="5">
                  <c:v>1.2821320779524064E-2</c:v>
                </c:pt>
                <c:pt idx="6">
                  <c:v>5.9152057294590433E-3</c:v>
                </c:pt>
              </c:numCache>
            </c:numRef>
          </c:yVal>
        </c:ser>
        <c:ser>
          <c:idx val="2"/>
          <c:order val="2"/>
          <c:tx>
            <c:v>p, Bz0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'A-Ar'!$F$13:$F$20</c:f>
              <c:numCache>
                <c:formatCode>General</c:formatCode>
                <c:ptCount val="8"/>
                <c:pt idx="0">
                  <c:v>9956</c:v>
                </c:pt>
                <c:pt idx="1">
                  <c:v>86162</c:v>
                </c:pt>
                <c:pt idx="2">
                  <c:v>442159</c:v>
                </c:pt>
                <c:pt idx="3">
                  <c:v>1613183</c:v>
                </c:pt>
                <c:pt idx="4">
                  <c:v>4680270</c:v>
                </c:pt>
                <c:pt idx="5">
                  <c:v>11553086</c:v>
                </c:pt>
                <c:pt idx="6">
                  <c:v>25322527</c:v>
                </c:pt>
                <c:pt idx="7">
                  <c:v>50610537</c:v>
                </c:pt>
              </c:numCache>
            </c:numRef>
          </c:xVal>
          <c:yVal>
            <c:numRef>
              <c:f>'A-Ar'!$I$13:$I$20</c:f>
              <c:numCache>
                <c:formatCode>General</c:formatCode>
                <c:ptCount val="8"/>
                <c:pt idx="0">
                  <c:v>3.0413130980348087E-2</c:v>
                </c:pt>
                <c:pt idx="1">
                  <c:v>2.2548219736556484E-2</c:v>
                </c:pt>
                <c:pt idx="2">
                  <c:v>3.5444042681027719E-3</c:v>
                </c:pt>
                <c:pt idx="3">
                  <c:v>1.8282783105105515E-3</c:v>
                </c:pt>
                <c:pt idx="4">
                  <c:v>1.0885947175921212E-3</c:v>
                </c:pt>
                <c:pt idx="5">
                  <c:v>7.0897667048734408E-4</c:v>
                </c:pt>
                <c:pt idx="6">
                  <c:v>4.9166098968962506E-4</c:v>
                </c:pt>
                <c:pt idx="7">
                  <c:v>3.5776885862200261E-4</c:v>
                </c:pt>
              </c:numCache>
            </c:numRef>
          </c:yVal>
        </c:ser>
        <c:ser>
          <c:idx val="3"/>
          <c:order val="3"/>
          <c:tx>
            <c:v>p, Wm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</c:spPr>
          </c:marker>
          <c:xVal>
            <c:numRef>
              <c:f>'A-Ar'!$F$13:$F$20</c:f>
              <c:numCache>
                <c:formatCode>General</c:formatCode>
                <c:ptCount val="8"/>
                <c:pt idx="0">
                  <c:v>9956</c:v>
                </c:pt>
                <c:pt idx="1">
                  <c:v>86162</c:v>
                </c:pt>
                <c:pt idx="2">
                  <c:v>442159</c:v>
                </c:pt>
                <c:pt idx="3">
                  <c:v>1613183</c:v>
                </c:pt>
                <c:pt idx="4">
                  <c:v>4680270</c:v>
                </c:pt>
                <c:pt idx="5">
                  <c:v>11553086</c:v>
                </c:pt>
                <c:pt idx="6">
                  <c:v>25322527</c:v>
                </c:pt>
                <c:pt idx="7">
                  <c:v>50610537</c:v>
                </c:pt>
              </c:numCache>
            </c:numRef>
          </c:xVal>
          <c:yVal>
            <c:numRef>
              <c:f>'A-Ar'!$K$13:$K$20</c:f>
              <c:numCache>
                <c:formatCode>General</c:formatCode>
                <c:ptCount val="8"/>
                <c:pt idx="0">
                  <c:v>0.19854406648026396</c:v>
                </c:pt>
                <c:pt idx="1">
                  <c:v>4.9947160157282608E-2</c:v>
                </c:pt>
                <c:pt idx="2">
                  <c:v>2.1979956116919056E-2</c:v>
                </c:pt>
                <c:pt idx="3">
                  <c:v>1.2325223431674678E-2</c:v>
                </c:pt>
                <c:pt idx="4">
                  <c:v>8.1479778509649173E-3</c:v>
                </c:pt>
                <c:pt idx="5">
                  <c:v>6.3110085290956951E-3</c:v>
                </c:pt>
                <c:pt idx="6">
                  <c:v>4.5419833268282453E-3</c:v>
                </c:pt>
                <c:pt idx="7">
                  <c:v>3.1953311784162618E-3</c:v>
                </c:pt>
              </c:numCache>
            </c:numRef>
          </c:yVal>
        </c:ser>
        <c:axId val="146393728"/>
        <c:axId val="146808832"/>
      </c:scatterChart>
      <c:valAx>
        <c:axId val="146393728"/>
        <c:scaling>
          <c:logBase val="10"/>
          <c:orientation val="minMax"/>
          <c:min val="1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Nonzeros</a:t>
                </a:r>
                <a:endParaRPr lang="ja-JP" altLang="en-US"/>
              </a:p>
            </c:rich>
          </c:tx>
          <c:layout/>
        </c:title>
        <c:numFmt formatCode="0.E+00" sourceLinked="0"/>
        <c:majorTickMark val="none"/>
        <c:tickLblPos val="nextTo"/>
        <c:crossAx val="146808832"/>
        <c:crossesAt val="1.0000000000000007E-4"/>
        <c:crossBetween val="midCat"/>
        <c:minorUnit val="100"/>
      </c:valAx>
      <c:valAx>
        <c:axId val="14680883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6393728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1"/>
          <c:order val="1"/>
          <c:xVal>
            <c:numRef>
              <c:f>'O-Or Order2'!$D$3:$D$9</c:f>
              <c:numCache>
                <c:formatCode>General</c:formatCode>
                <c:ptCount val="7"/>
                <c:pt idx="0">
                  <c:v>680</c:v>
                </c:pt>
                <c:pt idx="1">
                  <c:v>732</c:v>
                </c:pt>
                <c:pt idx="2">
                  <c:v>2102</c:v>
                </c:pt>
                <c:pt idx="3">
                  <c:v>12045</c:v>
                </c:pt>
                <c:pt idx="4">
                  <c:v>70381</c:v>
                </c:pt>
                <c:pt idx="5">
                  <c:v>476710</c:v>
                </c:pt>
                <c:pt idx="6">
                  <c:v>3590156</c:v>
                </c:pt>
              </c:numCache>
            </c:numRef>
          </c:xVal>
          <c:yVal>
            <c:numRef>
              <c:f>'O-Or Order2'!$J$3:$J$9</c:f>
              <c:numCache>
                <c:formatCode>General</c:formatCode>
                <c:ptCount val="7"/>
                <c:pt idx="0">
                  <c:v>12626.009118825201</c:v>
                </c:pt>
                <c:pt idx="1">
                  <c:v>12391.5652498741</c:v>
                </c:pt>
                <c:pt idx="2">
                  <c:v>12040.827398482699</c:v>
                </c:pt>
                <c:pt idx="3">
                  <c:v>11903.8446011168</c:v>
                </c:pt>
                <c:pt idx="4">
                  <c:v>11668.855776010399</c:v>
                </c:pt>
                <c:pt idx="5">
                  <c:v>11593.750051487499</c:v>
                </c:pt>
                <c:pt idx="6">
                  <c:v>11575.5669120114</c:v>
                </c:pt>
              </c:numCache>
            </c:numRef>
          </c:yVal>
        </c:ser>
        <c:ser>
          <c:idx val="0"/>
          <c:order val="0"/>
          <c:xVal>
            <c:numRef>
              <c:f>'A-Ar'!$D$5:$D$10</c:f>
              <c:numCache>
                <c:formatCode>General</c:formatCode>
                <c:ptCount val="6"/>
                <c:pt idx="0">
                  <c:v>732</c:v>
                </c:pt>
                <c:pt idx="1">
                  <c:v>2102</c:v>
                </c:pt>
                <c:pt idx="2">
                  <c:v>12045</c:v>
                </c:pt>
                <c:pt idx="3">
                  <c:v>70381</c:v>
                </c:pt>
                <c:pt idx="4">
                  <c:v>476710</c:v>
                </c:pt>
                <c:pt idx="5">
                  <c:v>3590156</c:v>
                </c:pt>
              </c:numCache>
            </c:numRef>
          </c:xVal>
          <c:yVal>
            <c:numRef>
              <c:f>'A-Ar'!$J$5:$J$10</c:f>
              <c:numCache>
                <c:formatCode>General</c:formatCode>
                <c:ptCount val="6"/>
                <c:pt idx="0">
                  <c:v>9260.8232625810197</c:v>
                </c:pt>
                <c:pt idx="1">
                  <c:v>10310.992008499699</c:v>
                </c:pt>
                <c:pt idx="2">
                  <c:v>10728.8583272996</c:v>
                </c:pt>
                <c:pt idx="3">
                  <c:v>11203.6405779137</c:v>
                </c:pt>
                <c:pt idx="4">
                  <c:v>11406.849638392599</c:v>
                </c:pt>
                <c:pt idx="5">
                  <c:v>11486.649797796101</c:v>
                </c:pt>
              </c:numCache>
            </c:numRef>
          </c:yVal>
        </c:ser>
        <c:axId val="178252800"/>
        <c:axId val="178238208"/>
      </c:scatterChart>
      <c:valAx>
        <c:axId val="178252800"/>
        <c:scaling>
          <c:logBase val="10"/>
          <c:orientation val="minMax"/>
          <c:min val="100"/>
        </c:scaling>
        <c:axPos val="b"/>
        <c:majorGridlines/>
        <c:numFmt formatCode="General" sourceLinked="1"/>
        <c:tickLblPos val="nextTo"/>
        <c:crossAx val="178238208"/>
        <c:crosses val="autoZero"/>
        <c:crossBetween val="midCat"/>
      </c:valAx>
      <c:valAx>
        <c:axId val="178238208"/>
        <c:scaling>
          <c:orientation val="minMax"/>
          <c:min val="8000"/>
        </c:scaling>
        <c:axPos val="l"/>
        <c:majorGridlines/>
        <c:numFmt formatCode="General" sourceLinked="1"/>
        <c:tickLblPos val="nextTo"/>
        <c:crossAx val="178252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33</xdr:row>
      <xdr:rowOff>60960</xdr:rowOff>
    </xdr:from>
    <xdr:to>
      <xdr:col>11</xdr:col>
      <xdr:colOff>259080</xdr:colOff>
      <xdr:row>54</xdr:row>
      <xdr:rowOff>91440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441960</xdr:colOff>
      <xdr:row>24</xdr:row>
      <xdr:rowOff>144780</xdr:rowOff>
    </xdr:from>
    <xdr:to>
      <xdr:col>18</xdr:col>
      <xdr:colOff>137160</xdr:colOff>
      <xdr:row>41</xdr:row>
      <xdr:rowOff>38100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121920</xdr:colOff>
      <xdr:row>29</xdr:row>
      <xdr:rowOff>68580</xdr:rowOff>
    </xdr:from>
    <xdr:to>
      <xdr:col>17</xdr:col>
      <xdr:colOff>426720</xdr:colOff>
      <xdr:row>45</xdr:row>
      <xdr:rowOff>129540</xdr:rowOff>
    </xdr:to>
    <xdr:graphicFrame macro="">
      <xdr:nvGraphicFramePr>
        <xdr:cNvPr id="19" name="グラフ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18</xdr:row>
      <xdr:rowOff>137160</xdr:rowOff>
    </xdr:from>
    <xdr:to>
      <xdr:col>22</xdr:col>
      <xdr:colOff>274320</xdr:colOff>
      <xdr:row>34</xdr:row>
      <xdr:rowOff>152400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525780</xdr:colOff>
      <xdr:row>25</xdr:row>
      <xdr:rowOff>129540</xdr:rowOff>
    </xdr:from>
    <xdr:to>
      <xdr:col>9</xdr:col>
      <xdr:colOff>220980</xdr:colOff>
      <xdr:row>42</xdr:row>
      <xdr:rowOff>22860</xdr:rowOff>
    </xdr:to>
    <xdr:graphicFrame macro="">
      <xdr:nvGraphicFramePr>
        <xdr:cNvPr id="21" name="グラフ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0.04853</cdr:x>
      <cdr:y>0.26389</cdr:y>
    </cdr:from>
    <cdr:to>
      <cdr:x>0.43235</cdr:x>
      <cdr:y>0.60278</cdr:y>
    </cdr:to>
    <cdr:sp macro="" textlink="">
      <cdr:nvSpPr>
        <cdr:cNvPr id="5" name="直線コネクタ 4"/>
        <cdr:cNvSpPr/>
      </cdr:nvSpPr>
      <cdr:spPr>
        <a:xfrm xmlns:a="http://schemas.openxmlformats.org/drawingml/2006/main" flipV="1">
          <a:off x="251460" y="723900"/>
          <a:ext cx="1988820" cy="9296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48</xdr:row>
      <xdr:rowOff>53340</xdr:rowOff>
    </xdr:from>
    <xdr:to>
      <xdr:col>6</xdr:col>
      <xdr:colOff>541020</xdr:colOff>
      <xdr:row>65</xdr:row>
      <xdr:rowOff>121920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47</xdr:row>
      <xdr:rowOff>152400</xdr:rowOff>
    </xdr:from>
    <xdr:to>
      <xdr:col>13</xdr:col>
      <xdr:colOff>220980</xdr:colOff>
      <xdr:row>65</xdr:row>
      <xdr:rowOff>129540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0.40167</cdr:x>
      <cdr:y>0.05556</cdr:y>
    </cdr:from>
    <cdr:to>
      <cdr:x>0.56167</cdr:x>
      <cdr:y>0.15278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836420" y="152400"/>
          <a:ext cx="7315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ja-JP" sz="1400"/>
            <a:t>A-Ar</a:t>
          </a:r>
          <a:endParaRPr lang="ja-JP" altLang="en-US" sz="14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0.35667</cdr:x>
      <cdr:y>0.04722</cdr:y>
    </cdr:from>
    <cdr:to>
      <cdr:x>0.51667</cdr:x>
      <cdr:y>0.14444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630680" y="129540"/>
          <a:ext cx="7315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400"/>
            <a:t>A-Ar</a:t>
          </a:r>
          <a:endParaRPr lang="ja-JP" altLang="en-US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17</xdr:row>
      <xdr:rowOff>76200</xdr:rowOff>
    </xdr:from>
    <xdr:to>
      <xdr:col>21</xdr:col>
      <xdr:colOff>129540</xdr:colOff>
      <xdr:row>34</xdr:row>
      <xdr:rowOff>45720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24</xdr:row>
      <xdr:rowOff>91440</xdr:rowOff>
    </xdr:from>
    <xdr:to>
      <xdr:col>9</xdr:col>
      <xdr:colOff>426720</xdr:colOff>
      <xdr:row>40</xdr:row>
      <xdr:rowOff>152400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556260</xdr:colOff>
      <xdr:row>26</xdr:row>
      <xdr:rowOff>22860</xdr:rowOff>
    </xdr:from>
    <xdr:to>
      <xdr:col>16</xdr:col>
      <xdr:colOff>586740</xdr:colOff>
      <xdr:row>42</xdr:row>
      <xdr:rowOff>83820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0.44167</cdr:x>
      <cdr:y>0.05278</cdr:y>
    </cdr:from>
    <cdr:to>
      <cdr:x>0.60167</cdr:x>
      <cdr:y>0.15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019300" y="144780"/>
          <a:ext cx="73152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kumimoji="1" lang="en-US" altLang="ja-JP" sz="1600">
              <a:latin typeface="Calibri"/>
              <a:ea typeface="+mn-ea"/>
              <a:cs typeface="+mn-cs"/>
            </a:rPr>
            <a:t>Ω-Ω</a:t>
          </a:r>
          <a:r>
            <a:rPr kumimoji="1" lang="ja-JP" altLang="ja-JP" sz="1600">
              <a:latin typeface="Calibri"/>
              <a:ea typeface="+mn-ea"/>
              <a:cs typeface="+mn-cs"/>
            </a:rPr>
            <a:t>ｒ</a:t>
          </a:r>
          <a:endParaRPr lang="ja-JP" altLang="en-US" sz="20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0.40167</cdr:x>
      <cdr:y>0.05556</cdr:y>
    </cdr:from>
    <cdr:to>
      <cdr:x>0.56167</cdr:x>
      <cdr:y>0.15278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836420" y="152400"/>
          <a:ext cx="73152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ja-JP" sz="1400"/>
            <a:t>A-Ar</a:t>
          </a:r>
          <a:endParaRPr lang="ja-JP" altLang="en-US" sz="14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11</xdr:row>
      <xdr:rowOff>38100</xdr:rowOff>
    </xdr:from>
    <xdr:to>
      <xdr:col>23</xdr:col>
      <xdr:colOff>38100</xdr:colOff>
      <xdr:row>27</xdr:row>
      <xdr:rowOff>99060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12</xdr:row>
      <xdr:rowOff>0</xdr:rowOff>
    </xdr:from>
    <xdr:to>
      <xdr:col>10</xdr:col>
      <xdr:colOff>327660</xdr:colOff>
      <xdr:row>27</xdr:row>
      <xdr:rowOff>45720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5</xdr:row>
      <xdr:rowOff>167640</xdr:rowOff>
    </xdr:from>
    <xdr:to>
      <xdr:col>16</xdr:col>
      <xdr:colOff>198120</xdr:colOff>
      <xdr:row>21</xdr:row>
      <xdr:rowOff>160020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0.04853</cdr:x>
      <cdr:y>0.26389</cdr:y>
    </cdr:from>
    <cdr:to>
      <cdr:x>0.43235</cdr:x>
      <cdr:y>0.60278</cdr:y>
    </cdr:to>
    <cdr:sp macro="" textlink="">
      <cdr:nvSpPr>
        <cdr:cNvPr id="5" name="直線コネクタ 4"/>
        <cdr:cNvSpPr/>
      </cdr:nvSpPr>
      <cdr:spPr>
        <a:xfrm xmlns:a="http://schemas.openxmlformats.org/drawingml/2006/main" flipV="1">
          <a:off x="251460" y="723900"/>
          <a:ext cx="1988820" cy="9296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9</xdr:row>
      <xdr:rowOff>152400</xdr:rowOff>
    </xdr:from>
    <xdr:to>
      <xdr:col>9</xdr:col>
      <xdr:colOff>15240</xdr:colOff>
      <xdr:row>25</xdr:row>
      <xdr:rowOff>30480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10</xdr:row>
      <xdr:rowOff>83820</xdr:rowOff>
    </xdr:from>
    <xdr:to>
      <xdr:col>16</xdr:col>
      <xdr:colOff>525780</xdr:colOff>
      <xdr:row>27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E11"/>
  <sheetViews>
    <sheetView workbookViewId="0">
      <selection activeCell="F19" sqref="F19"/>
    </sheetView>
  </sheetViews>
  <sheetFormatPr defaultRowHeight="13.2"/>
  <cols>
    <col min="1" max="1" width="7.109375" customWidth="1"/>
    <col min="2" max="2" width="10.77734375" customWidth="1"/>
    <col min="3" max="3" width="11.88671875" customWidth="1"/>
    <col min="4" max="4" width="12.109375" customWidth="1"/>
    <col min="5" max="5" width="12" customWidth="1"/>
  </cols>
  <sheetData>
    <row r="4" spans="2:5" ht="15.6">
      <c r="B4" s="2"/>
      <c r="C4" s="3" t="s">
        <v>0</v>
      </c>
      <c r="D4" s="3" t="s">
        <v>5</v>
      </c>
      <c r="E4" s="3" t="s">
        <v>6</v>
      </c>
    </row>
    <row r="5" spans="2:5" ht="15.6">
      <c r="B5" s="4" t="s">
        <v>1</v>
      </c>
      <c r="C5" s="3">
        <v>315370</v>
      </c>
      <c r="D5" s="3">
        <v>135944</v>
      </c>
      <c r="E5" s="3">
        <v>225059</v>
      </c>
    </row>
    <row r="6" spans="2:5" ht="15.6">
      <c r="B6" s="4" t="s">
        <v>2</v>
      </c>
      <c r="C6" s="3">
        <v>111303072</v>
      </c>
      <c r="D6" s="3">
        <v>34965270</v>
      </c>
      <c r="E6" s="3">
        <v>71419621</v>
      </c>
    </row>
    <row r="7" spans="2:5" ht="15.6">
      <c r="B7" s="4" t="s">
        <v>3</v>
      </c>
      <c r="C7" s="3">
        <v>268</v>
      </c>
      <c r="D7" s="3">
        <v>98</v>
      </c>
      <c r="E7" s="3">
        <v>406</v>
      </c>
    </row>
    <row r="8" spans="2:5" ht="15.6">
      <c r="B8" s="4" t="s">
        <v>4</v>
      </c>
      <c r="C8" s="8">
        <v>91.479025999999905</v>
      </c>
      <c r="D8" s="8">
        <v>13.627566000000099</v>
      </c>
      <c r="E8" s="8">
        <v>84.108904000000095</v>
      </c>
    </row>
    <row r="9" spans="2:5" ht="15.6">
      <c r="B9" s="4" t="s">
        <v>7</v>
      </c>
      <c r="C9" s="9">
        <f>C8/C7/C6</f>
        <v>3.066758563984029E-9</v>
      </c>
      <c r="D9" s="9">
        <f t="shared" ref="D9:E9" si="0">D8/D7/D6</f>
        <v>3.9769976298872671E-9</v>
      </c>
      <c r="E9" s="9">
        <f t="shared" si="0"/>
        <v>2.9006705059011741E-9</v>
      </c>
    </row>
    <row r="10" spans="2:5" ht="15.6">
      <c r="B10" s="5" t="s">
        <v>8</v>
      </c>
      <c r="C10" s="6">
        <v>3.4463683322283498</v>
      </c>
      <c r="D10" s="6">
        <v>3.4476356299040001</v>
      </c>
      <c r="E10" s="6">
        <v>3.4463682167354799</v>
      </c>
    </row>
    <row r="11" spans="2:5" ht="15.6">
      <c r="B11" s="5" t="s">
        <v>9</v>
      </c>
      <c r="C11" s="7">
        <v>11541.379446089901</v>
      </c>
      <c r="D11" s="7">
        <v>11568.976310214601</v>
      </c>
      <c r="E11" s="7">
        <v>11541.379590852701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A2" sqref="A2:N10"/>
    </sheetView>
  </sheetViews>
  <sheetFormatPr defaultRowHeight="13.2"/>
  <cols>
    <col min="14" max="14" width="12.88671875" bestFit="1" customWidth="1"/>
  </cols>
  <sheetData>
    <row r="1" spans="1:14">
      <c r="C1" t="s">
        <v>19</v>
      </c>
    </row>
    <row r="2" spans="1:14">
      <c r="C2" t="s">
        <v>17</v>
      </c>
      <c r="I2">
        <v>3.4470000000000001</v>
      </c>
      <c r="K2">
        <v>11555</v>
      </c>
      <c r="M2" t="s">
        <v>22</v>
      </c>
    </row>
    <row r="3" spans="1:14"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J3" t="s">
        <v>16</v>
      </c>
    </row>
    <row r="4" spans="1:14" ht="15">
      <c r="A4">
        <f>POWER(B4,2)</f>
        <v>1</v>
      </c>
      <c r="B4">
        <v>1</v>
      </c>
      <c r="C4">
        <v>1</v>
      </c>
      <c r="D4" s="1">
        <v>680</v>
      </c>
      <c r="E4" s="1">
        <v>711</v>
      </c>
      <c r="F4" s="1">
        <v>9409</v>
      </c>
      <c r="G4" s="1">
        <v>24</v>
      </c>
      <c r="H4" s="1">
        <v>3.1873848883601399</v>
      </c>
      <c r="I4" s="1">
        <f>($I$2-H4)/$I$2</f>
        <v>7.5316249387832948E-2</v>
      </c>
      <c r="J4" s="1">
        <v>8816.4799445496792</v>
      </c>
      <c r="K4">
        <f>($K$2-J4)/$K$2</f>
        <v>0.23699870665948256</v>
      </c>
      <c r="L4">
        <f t="shared" ref="L4:L10" si="0">F4*G4</f>
        <v>225816</v>
      </c>
      <c r="M4" s="1">
        <v>1.0623999987728801E-3</v>
      </c>
      <c r="N4">
        <f>M4/L4</f>
        <v>4.7047153380313178E-9</v>
      </c>
    </row>
    <row r="5" spans="1:14" ht="15">
      <c r="A5">
        <f t="shared" ref="A5:A10" si="1">POWER(B5,2)</f>
        <v>0.25</v>
      </c>
      <c r="B5">
        <f>B4/2</f>
        <v>0.5</v>
      </c>
      <c r="C5">
        <f>C4+1</f>
        <v>2</v>
      </c>
      <c r="D5" s="1">
        <v>732</v>
      </c>
      <c r="E5" s="1">
        <v>754</v>
      </c>
      <c r="F5" s="1">
        <v>9956</v>
      </c>
      <c r="G5" s="1">
        <v>23</v>
      </c>
      <c r="H5" s="1">
        <v>3.3421659011631002</v>
      </c>
      <c r="I5" s="1">
        <f t="shared" ref="I5:I10" si="2">($I$2-H5)/$I$2</f>
        <v>3.0413141525065236E-2</v>
      </c>
      <c r="J5" s="1">
        <v>9260.8232625810197</v>
      </c>
      <c r="K5">
        <f t="shared" ref="K5:K10" si="3">($K$2-J5)/$K$2</f>
        <v>0.19854407074158203</v>
      </c>
      <c r="L5">
        <f t="shared" si="0"/>
        <v>228988</v>
      </c>
      <c r="M5" s="1">
        <v>1.0886999953072501E-3</v>
      </c>
      <c r="N5">
        <f t="shared" ref="N5:N10" si="4">M5/L5</f>
        <v>4.7543975898616965E-9</v>
      </c>
    </row>
    <row r="6" spans="1:14" ht="15">
      <c r="A6">
        <f t="shared" si="1"/>
        <v>6.25E-2</v>
      </c>
      <c r="B6">
        <f t="shared" ref="B6:B10" si="5">B5/2</f>
        <v>0.25</v>
      </c>
      <c r="C6">
        <f t="shared" ref="C6:C10" si="6">C5+1</f>
        <v>3</v>
      </c>
      <c r="D6" s="1">
        <v>2102</v>
      </c>
      <c r="E6" s="1">
        <v>2293</v>
      </c>
      <c r="F6" s="1">
        <v>33585</v>
      </c>
      <c r="G6" s="1">
        <v>31</v>
      </c>
      <c r="H6" s="1">
        <v>3.3627500402614099</v>
      </c>
      <c r="I6" s="1">
        <f t="shared" si="2"/>
        <v>2.4441531690916788E-2</v>
      </c>
      <c r="J6" s="1">
        <v>10310.992008499699</v>
      </c>
      <c r="K6">
        <f t="shared" si="3"/>
        <v>0.10765971367376034</v>
      </c>
      <c r="L6">
        <f t="shared" si="0"/>
        <v>1041135</v>
      </c>
      <c r="M6" s="1">
        <v>4.90890000946819E-3</v>
      </c>
      <c r="N6">
        <f t="shared" si="4"/>
        <v>4.7149505198347864E-9</v>
      </c>
    </row>
    <row r="7" spans="1:14" ht="15">
      <c r="A7">
        <f t="shared" si="1"/>
        <v>1.5625E-2</v>
      </c>
      <c r="B7">
        <f t="shared" si="5"/>
        <v>0.125</v>
      </c>
      <c r="C7">
        <f t="shared" si="6"/>
        <v>4</v>
      </c>
      <c r="D7" s="1">
        <v>12045</v>
      </c>
      <c r="E7" s="1">
        <v>13379</v>
      </c>
      <c r="F7" s="1">
        <v>204149</v>
      </c>
      <c r="G7" s="1">
        <v>55</v>
      </c>
      <c r="H7" s="1">
        <v>3.3953492318494498</v>
      </c>
      <c r="I7" s="1">
        <f t="shared" si="2"/>
        <v>1.4984266942428272E-2</v>
      </c>
      <c r="J7" s="1">
        <v>10728.8583272996</v>
      </c>
      <c r="K7">
        <f t="shared" si="3"/>
        <v>7.1496466698433556E-2</v>
      </c>
      <c r="L7">
        <f t="shared" si="0"/>
        <v>11228195</v>
      </c>
      <c r="M7" s="1">
        <v>4.88144000119064E-2</v>
      </c>
      <c r="N7">
        <f t="shared" si="4"/>
        <v>4.3474841692637507E-9</v>
      </c>
    </row>
    <row r="8" spans="1:14" ht="15">
      <c r="A8">
        <f t="shared" si="1"/>
        <v>3.90625E-3</v>
      </c>
      <c r="B8">
        <f t="shared" si="5"/>
        <v>6.25E-2</v>
      </c>
      <c r="C8">
        <f t="shared" si="6"/>
        <v>5</v>
      </c>
      <c r="D8" s="1">
        <v>70381</v>
      </c>
      <c r="E8" s="1">
        <v>79774</v>
      </c>
      <c r="F8" s="1">
        <v>1252352</v>
      </c>
      <c r="G8" s="1">
        <v>90</v>
      </c>
      <c r="H8" s="1">
        <v>3.4226335393271801</v>
      </c>
      <c r="I8" s="1">
        <f t="shared" si="2"/>
        <v>7.0688890840789088E-3</v>
      </c>
      <c r="J8" s="1">
        <v>11203.6405779137</v>
      </c>
      <c r="K8">
        <f t="shared" si="3"/>
        <v>3.0407565736590193E-2</v>
      </c>
      <c r="L8">
        <f t="shared" si="0"/>
        <v>112711680</v>
      </c>
      <c r="M8" s="1">
        <v>0.56189660000381902</v>
      </c>
      <c r="N8">
        <f t="shared" si="4"/>
        <v>4.9852561864379895E-9</v>
      </c>
    </row>
    <row r="9" spans="1:14" ht="15">
      <c r="A9">
        <f t="shared" si="1"/>
        <v>9.765625E-4</v>
      </c>
      <c r="B9">
        <f t="shared" si="5"/>
        <v>3.125E-2</v>
      </c>
      <c r="C9">
        <f t="shared" si="6"/>
        <v>6</v>
      </c>
      <c r="D9" s="1">
        <v>476710</v>
      </c>
      <c r="E9" s="1">
        <v>547338</v>
      </c>
      <c r="F9" s="1">
        <v>8768706</v>
      </c>
      <c r="G9" s="1">
        <v>194</v>
      </c>
      <c r="H9" s="1">
        <v>3.4368119971567199</v>
      </c>
      <c r="I9" s="1">
        <f t="shared" si="2"/>
        <v>2.9556144018799365E-3</v>
      </c>
      <c r="J9" s="1">
        <v>11406.849638392599</v>
      </c>
      <c r="K9">
        <f t="shared" si="3"/>
        <v>1.2821320779524064E-2</v>
      </c>
      <c r="L9">
        <f t="shared" si="0"/>
        <v>1701128964</v>
      </c>
      <c r="M9" s="1">
        <v>9.5253295000002201</v>
      </c>
      <c r="N9">
        <f t="shared" si="4"/>
        <v>5.5994164473001236E-9</v>
      </c>
    </row>
    <row r="10" spans="1:14" ht="15">
      <c r="A10">
        <f t="shared" si="1"/>
        <v>2.44140625E-4</v>
      </c>
      <c r="B10">
        <f t="shared" si="5"/>
        <v>1.5625E-2</v>
      </c>
      <c r="C10">
        <f t="shared" si="6"/>
        <v>7</v>
      </c>
      <c r="D10" s="1">
        <v>3590156</v>
      </c>
      <c r="E10" s="1">
        <v>4156336</v>
      </c>
      <c r="F10" s="1">
        <v>67379946</v>
      </c>
      <c r="G10" s="1">
        <v>369</v>
      </c>
      <c r="H10" s="1">
        <v>3.4428524986191702</v>
      </c>
      <c r="I10" s="1">
        <f t="shared" si="2"/>
        <v>1.2032205920597232E-3</v>
      </c>
      <c r="J10" s="1">
        <v>11486.649797796101</v>
      </c>
      <c r="K10">
        <f t="shared" si="3"/>
        <v>5.9152057294590433E-3</v>
      </c>
      <c r="L10">
        <f t="shared" si="0"/>
        <v>24863200074</v>
      </c>
      <c r="M10" s="1">
        <v>155.592629699996</v>
      </c>
      <c r="N10">
        <f t="shared" si="4"/>
        <v>6.2579486645688326E-9</v>
      </c>
    </row>
    <row r="12" spans="1:14">
      <c r="C12" t="s">
        <v>20</v>
      </c>
    </row>
    <row r="13" spans="1:14" ht="15">
      <c r="C13">
        <v>1</v>
      </c>
      <c r="D13" s="1">
        <v>732</v>
      </c>
      <c r="E13" s="1">
        <v>754</v>
      </c>
      <c r="F13" s="1">
        <v>9956</v>
      </c>
      <c r="G13" s="1">
        <v>27</v>
      </c>
      <c r="H13" s="1">
        <v>3.3421659375107402</v>
      </c>
      <c r="I13" s="1">
        <f t="shared" ref="I13:I20" si="7">($I$2-H13)/$I$2</f>
        <v>3.0413130980348087E-2</v>
      </c>
      <c r="J13" s="1">
        <v>9260.8233118205499</v>
      </c>
      <c r="K13">
        <f>($K$2-J13)/$K$2</f>
        <v>0.19854406648026396</v>
      </c>
      <c r="L13">
        <f t="shared" ref="L13:L20" si="8">F13*G13</f>
        <v>268812</v>
      </c>
      <c r="M13" s="1">
        <v>1.08929999987594E-3</v>
      </c>
      <c r="N13">
        <f t="shared" ref="N13:N20" si="9">M13/L13</f>
        <v>4.0522744515718792E-9</v>
      </c>
    </row>
    <row r="14" spans="1:14" ht="15">
      <c r="C14">
        <f>C13+1</f>
        <v>2</v>
      </c>
      <c r="D14" s="1"/>
      <c r="E14" s="1">
        <v>3544</v>
      </c>
      <c r="F14" s="1">
        <v>86162</v>
      </c>
      <c r="G14" s="1">
        <v>34</v>
      </c>
      <c r="H14" s="1">
        <v>3.3692762865680899</v>
      </c>
      <c r="I14" s="1">
        <f t="shared" si="7"/>
        <v>2.2548219736556484E-2</v>
      </c>
      <c r="J14" s="1">
        <v>10977.860564382599</v>
      </c>
      <c r="K14">
        <f t="shared" ref="K14:K20" si="10">($K$2-J14)/$K$2</f>
        <v>4.9947160157282608E-2</v>
      </c>
      <c r="L14">
        <f t="shared" si="8"/>
        <v>2929508</v>
      </c>
      <c r="M14" s="1">
        <v>1.0499399999389401E-2</v>
      </c>
      <c r="N14">
        <f t="shared" si="9"/>
        <v>3.5840147899884215E-9</v>
      </c>
    </row>
    <row r="15" spans="1:14" ht="15">
      <c r="C15">
        <f t="shared" ref="C15:C22" si="11">C14+1</f>
        <v>3</v>
      </c>
      <c r="E15" s="1">
        <v>9925</v>
      </c>
      <c r="F15" s="1">
        <v>442159</v>
      </c>
      <c r="G15" s="1">
        <v>36</v>
      </c>
      <c r="H15" s="1">
        <v>3.4347824384878498</v>
      </c>
      <c r="I15" s="1">
        <f t="shared" si="7"/>
        <v>3.5444042681027719E-3</v>
      </c>
      <c r="J15" s="1">
        <v>11301.021607069</v>
      </c>
      <c r="K15">
        <f t="shared" si="10"/>
        <v>2.1979956116919056E-2</v>
      </c>
      <c r="L15">
        <f t="shared" si="8"/>
        <v>15917724</v>
      </c>
      <c r="M15" s="1">
        <v>4.6477899999445002E-2</v>
      </c>
      <c r="N15">
        <f t="shared" si="9"/>
        <v>2.919883521001181E-9</v>
      </c>
    </row>
    <row r="16" spans="1:14" ht="15">
      <c r="C16">
        <f t="shared" si="11"/>
        <v>4</v>
      </c>
      <c r="E16" s="1">
        <v>21361</v>
      </c>
      <c r="F16" s="1">
        <v>1613183</v>
      </c>
      <c r="G16" s="1">
        <v>52</v>
      </c>
      <c r="H16" s="1">
        <v>3.4406979246636702</v>
      </c>
      <c r="I16" s="1">
        <f t="shared" si="7"/>
        <v>1.8282783105105515E-3</v>
      </c>
      <c r="J16" s="1">
        <v>11412.582043246999</v>
      </c>
      <c r="K16">
        <f t="shared" si="10"/>
        <v>1.2325223431674678E-2</v>
      </c>
      <c r="L16">
        <f t="shared" si="8"/>
        <v>83885516</v>
      </c>
      <c r="M16" s="1">
        <v>0.24205190000065999</v>
      </c>
      <c r="N16">
        <f t="shared" si="9"/>
        <v>2.8855029037511074E-9</v>
      </c>
    </row>
    <row r="17" spans="3:14" ht="15">
      <c r="C17">
        <f t="shared" si="11"/>
        <v>5</v>
      </c>
      <c r="E17" s="1">
        <v>39316</v>
      </c>
      <c r="F17" s="1">
        <v>4680270</v>
      </c>
      <c r="G17" s="1">
        <v>73</v>
      </c>
      <c r="H17" s="1">
        <v>3.44324761400846</v>
      </c>
      <c r="I17" s="1">
        <f t="shared" si="7"/>
        <v>1.0885947175921212E-3</v>
      </c>
      <c r="J17" s="1">
        <v>11460.8501159321</v>
      </c>
      <c r="K17">
        <f t="shared" si="10"/>
        <v>8.1479778509649173E-3</v>
      </c>
      <c r="L17">
        <f t="shared" si="8"/>
        <v>341659710</v>
      </c>
      <c r="M17" s="1">
        <v>1.1079783999994099</v>
      </c>
      <c r="N17">
        <f t="shared" si="9"/>
        <v>3.2429296389656538E-9</v>
      </c>
    </row>
    <row r="18" spans="3:14" ht="15">
      <c r="C18">
        <f t="shared" si="11"/>
        <v>6</v>
      </c>
      <c r="E18" s="1">
        <v>65254</v>
      </c>
      <c r="F18" s="1">
        <v>11553086</v>
      </c>
      <c r="G18" s="1">
        <v>105</v>
      </c>
      <c r="H18" s="1">
        <v>3.4445561574168302</v>
      </c>
      <c r="I18" s="1">
        <f t="shared" si="7"/>
        <v>7.0897667048734408E-4</v>
      </c>
      <c r="J18" s="1">
        <v>11482.076296446299</v>
      </c>
      <c r="K18">
        <f t="shared" si="10"/>
        <v>6.3110085290956951E-3</v>
      </c>
      <c r="L18">
        <f t="shared" si="8"/>
        <v>1213074030</v>
      </c>
      <c r="M18" s="1">
        <v>3.98510069999974</v>
      </c>
      <c r="N18">
        <f t="shared" si="9"/>
        <v>3.2851257231182668E-9</v>
      </c>
    </row>
    <row r="19" spans="3:14" ht="15">
      <c r="C19">
        <f t="shared" si="11"/>
        <v>7</v>
      </c>
      <c r="E19" s="1">
        <v>100639</v>
      </c>
      <c r="F19" s="1">
        <v>25322527</v>
      </c>
      <c r="G19" s="1">
        <v>154</v>
      </c>
      <c r="H19" s="1">
        <v>3.4453052445685399</v>
      </c>
      <c r="I19" s="1">
        <f t="shared" si="7"/>
        <v>4.9166098968962506E-4</v>
      </c>
      <c r="J19" s="1">
        <v>11502.5173826585</v>
      </c>
      <c r="K19">
        <f t="shared" si="10"/>
        <v>4.5419833268282453E-3</v>
      </c>
      <c r="L19">
        <f t="shared" si="8"/>
        <v>3899669158</v>
      </c>
      <c r="M19" s="1">
        <v>13.5872226000028</v>
      </c>
      <c r="N19">
        <f t="shared" si="9"/>
        <v>3.484198799821059E-9</v>
      </c>
    </row>
    <row r="20" spans="3:14" ht="15">
      <c r="C20">
        <f t="shared" si="11"/>
        <v>8</v>
      </c>
      <c r="E20" s="1">
        <v>146935</v>
      </c>
      <c r="F20" s="1">
        <v>50610537</v>
      </c>
      <c r="G20" s="1">
        <v>257</v>
      </c>
      <c r="H20" s="1">
        <v>3.44576677074433</v>
      </c>
      <c r="I20" s="1">
        <f t="shared" si="7"/>
        <v>3.5776885862200261E-4</v>
      </c>
      <c r="J20" s="1">
        <v>11518.0779482334</v>
      </c>
      <c r="K20">
        <f t="shared" si="10"/>
        <v>3.1953311784162618E-3</v>
      </c>
      <c r="L20">
        <f t="shared" si="8"/>
        <v>13006908009</v>
      </c>
      <c r="M20" s="1">
        <v>41.7247559000024</v>
      </c>
      <c r="N20">
        <f t="shared" si="9"/>
        <v>3.2078919810251116E-9</v>
      </c>
    </row>
    <row r="21" spans="3:14">
      <c r="C21">
        <f t="shared" si="11"/>
        <v>9</v>
      </c>
    </row>
    <row r="22" spans="3:14">
      <c r="C22">
        <f t="shared" si="11"/>
        <v>10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M13" sqref="M13"/>
    </sheetView>
  </sheetViews>
  <sheetFormatPr defaultRowHeight="13.2"/>
  <cols>
    <col min="13" max="13" width="12.88671875" bestFit="1" customWidth="1"/>
  </cols>
  <sheetData>
    <row r="1" spans="1:13">
      <c r="A1" t="s">
        <v>18</v>
      </c>
      <c r="C1" t="s">
        <v>18</v>
      </c>
      <c r="I1">
        <v>3.4470000000000001</v>
      </c>
      <c r="K1">
        <v>11555</v>
      </c>
    </row>
    <row r="2" spans="1:13"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J2" t="s">
        <v>16</v>
      </c>
    </row>
    <row r="3" spans="1:13" ht="15">
      <c r="A3">
        <f>POWER(B3,2)</f>
        <v>1</v>
      </c>
      <c r="B3">
        <v>1</v>
      </c>
      <c r="C3">
        <v>1</v>
      </c>
      <c r="D3" s="1">
        <v>680</v>
      </c>
      <c r="E3" s="1">
        <v>145</v>
      </c>
      <c r="F3" s="1">
        <v>1563</v>
      </c>
      <c r="G3" s="1">
        <v>11</v>
      </c>
      <c r="H3" s="1">
        <v>3.81528575034972</v>
      </c>
      <c r="I3" s="1">
        <f>(H3-$I$1)/$I$1</f>
        <v>0.10684239928915576</v>
      </c>
      <c r="J3" s="1">
        <v>16821.6434976495</v>
      </c>
      <c r="K3">
        <f>(J3-$K$1)/$K$1</f>
        <v>0.45578913869749027</v>
      </c>
      <c r="L3">
        <f>F3*G3</f>
        <v>17193</v>
      </c>
    </row>
    <row r="4" spans="1:13" ht="15">
      <c r="A4">
        <f t="shared" ref="A4:A9" si="0">POWER(B4,2)</f>
        <v>0.25</v>
      </c>
      <c r="B4">
        <f>B3/2</f>
        <v>0.5</v>
      </c>
      <c r="C4">
        <v>2</v>
      </c>
      <c r="D4" s="1">
        <v>732</v>
      </c>
      <c r="E4" s="1">
        <v>160</v>
      </c>
      <c r="F4" s="1">
        <v>1720</v>
      </c>
      <c r="G4" s="1">
        <v>11</v>
      </c>
      <c r="H4" s="1">
        <v>3.53476843131366</v>
      </c>
      <c r="I4" s="1">
        <f t="shared" ref="I4:I9" si="1">(H4-$I$1)/$I$1</f>
        <v>2.5462266119425578E-2</v>
      </c>
      <c r="J4" s="1">
        <v>15914.108653653901</v>
      </c>
      <c r="K4">
        <f t="shared" ref="K4:K9" si="2">(J4-$K$1)/$K$1</f>
        <v>0.3772486935226223</v>
      </c>
      <c r="L4">
        <f t="shared" ref="L4:L10" si="3">F4*G4</f>
        <v>18920</v>
      </c>
    </row>
    <row r="5" spans="1:13" ht="15">
      <c r="A5">
        <f t="shared" si="0"/>
        <v>6.25E-2</v>
      </c>
      <c r="B5">
        <f t="shared" ref="B5:B9" si="4">B4/2</f>
        <v>0.25</v>
      </c>
      <c r="C5">
        <f>C4+1</f>
        <v>3</v>
      </c>
      <c r="D5" s="1">
        <v>2102</v>
      </c>
      <c r="E5" s="1">
        <v>413</v>
      </c>
      <c r="F5" s="1">
        <v>5081</v>
      </c>
      <c r="G5" s="1">
        <v>16</v>
      </c>
      <c r="H5" s="1">
        <v>3.61660254192179</v>
      </c>
      <c r="I5" s="1">
        <f t="shared" si="1"/>
        <v>4.9202942245950079E-2</v>
      </c>
      <c r="J5" s="1">
        <v>14059.5149103863</v>
      </c>
      <c r="K5">
        <f t="shared" si="2"/>
        <v>0.2167472877876504</v>
      </c>
      <c r="L5">
        <f t="shared" si="3"/>
        <v>81296</v>
      </c>
    </row>
    <row r="6" spans="1:13" ht="15">
      <c r="A6">
        <f t="shared" si="0"/>
        <v>1.5625E-2</v>
      </c>
      <c r="B6">
        <f t="shared" si="4"/>
        <v>0.125</v>
      </c>
      <c r="C6">
        <f t="shared" ref="C6:C9" si="5">C5+1</f>
        <v>4</v>
      </c>
      <c r="D6" s="1">
        <v>12045</v>
      </c>
      <c r="E6" s="1">
        <v>2270</v>
      </c>
      <c r="F6" s="1">
        <v>30078</v>
      </c>
      <c r="G6" s="1">
        <v>28</v>
      </c>
      <c r="H6" s="1">
        <v>3.5289044163352599</v>
      </c>
      <c r="I6" s="1">
        <f t="shared" si="1"/>
        <v>2.3761072333988918E-2</v>
      </c>
      <c r="J6" s="1">
        <v>13161.074717150999</v>
      </c>
      <c r="K6">
        <f t="shared" si="2"/>
        <v>0.13899391753794887</v>
      </c>
      <c r="L6">
        <f t="shared" si="3"/>
        <v>842184</v>
      </c>
    </row>
    <row r="7" spans="1:13" ht="15">
      <c r="A7">
        <f t="shared" si="0"/>
        <v>3.90625E-3</v>
      </c>
      <c r="B7">
        <f t="shared" si="4"/>
        <v>6.25E-2</v>
      </c>
      <c r="C7">
        <f t="shared" si="5"/>
        <v>5</v>
      </c>
      <c r="D7" s="1">
        <v>70381</v>
      </c>
      <c r="E7" s="1">
        <v>12765</v>
      </c>
      <c r="F7" s="1">
        <v>176629</v>
      </c>
      <c r="G7" s="1">
        <v>51</v>
      </c>
      <c r="H7" s="1">
        <v>3.48583877857916</v>
      </c>
      <c r="I7" s="1">
        <f t="shared" si="1"/>
        <v>1.126741473140701E-2</v>
      </c>
      <c r="J7" s="1">
        <v>12188.087674541301</v>
      </c>
      <c r="K7">
        <f t="shared" si="2"/>
        <v>5.4789067463548308E-2</v>
      </c>
      <c r="L7">
        <f t="shared" si="3"/>
        <v>9008079</v>
      </c>
    </row>
    <row r="8" spans="1:13" ht="15">
      <c r="A8">
        <f t="shared" si="0"/>
        <v>9.765625E-4</v>
      </c>
      <c r="B8">
        <f t="shared" si="4"/>
        <v>3.125E-2</v>
      </c>
      <c r="C8">
        <f t="shared" si="5"/>
        <v>6</v>
      </c>
      <c r="D8" s="1">
        <v>476710</v>
      </c>
      <c r="E8" s="1">
        <v>83754</v>
      </c>
      <c r="F8" s="1">
        <v>1197088</v>
      </c>
      <c r="G8" s="1">
        <v>101</v>
      </c>
      <c r="H8" s="1">
        <v>3.4629828524925599</v>
      </c>
      <c r="I8" s="1">
        <f t="shared" si="1"/>
        <v>4.6367428176848904E-3</v>
      </c>
      <c r="J8" s="1">
        <v>11795.761855925901</v>
      </c>
      <c r="K8">
        <f t="shared" si="2"/>
        <v>2.0836162347546587E-2</v>
      </c>
      <c r="L8">
        <f t="shared" si="3"/>
        <v>120905888</v>
      </c>
    </row>
    <row r="9" spans="1:13" ht="15">
      <c r="A9">
        <f t="shared" si="0"/>
        <v>2.44140625E-4</v>
      </c>
      <c r="B9">
        <f t="shared" si="4"/>
        <v>1.5625E-2</v>
      </c>
      <c r="C9">
        <f t="shared" si="5"/>
        <v>7</v>
      </c>
      <c r="D9" s="1">
        <v>3590156</v>
      </c>
      <c r="E9" s="1">
        <v>616842</v>
      </c>
      <c r="F9" s="1">
        <v>9004048</v>
      </c>
      <c r="G9" s="1">
        <v>204</v>
      </c>
      <c r="H9" s="1">
        <v>3.4538842107721202</v>
      </c>
      <c r="I9" s="1">
        <f t="shared" si="1"/>
        <v>1.9971600731418892E-3</v>
      </c>
      <c r="J9" s="1">
        <v>11675.531458379901</v>
      </c>
      <c r="K9">
        <f t="shared" si="2"/>
        <v>1.0431108470783285E-2</v>
      </c>
      <c r="L9">
        <f t="shared" si="3"/>
        <v>1836825792</v>
      </c>
    </row>
    <row r="10" spans="1:13">
      <c r="L10">
        <f t="shared" si="3"/>
        <v>0</v>
      </c>
    </row>
    <row r="12" spans="1:13">
      <c r="C12" t="s">
        <v>20</v>
      </c>
    </row>
    <row r="13" spans="1:13" ht="15">
      <c r="C13">
        <v>1</v>
      </c>
      <c r="D13" s="1">
        <v>732</v>
      </c>
      <c r="E13" s="1">
        <v>160</v>
      </c>
      <c r="F13" s="1">
        <v>1720</v>
      </c>
      <c r="G13" s="1">
        <v>11</v>
      </c>
      <c r="H13" s="1">
        <v>3.53476843131366</v>
      </c>
      <c r="I13" s="1">
        <f>(H13-$I$1)/$I$1</f>
        <v>2.5462266119425578E-2</v>
      </c>
      <c r="J13" s="1">
        <v>15914.108653653901</v>
      </c>
      <c r="K13">
        <f t="shared" ref="K13:K20" si="6">(J13-$K$1)/$K$1</f>
        <v>0.3772486935226223</v>
      </c>
      <c r="L13">
        <f>F13*G13</f>
        <v>18920</v>
      </c>
      <c r="M13">
        <f>K13/L13</f>
        <v>1.9939148706269676E-5</v>
      </c>
    </row>
    <row r="14" spans="1:13" ht="15">
      <c r="C14">
        <f>C13+1</f>
        <v>2</v>
      </c>
      <c r="D14" s="1"/>
      <c r="E14" s="1">
        <v>1121</v>
      </c>
      <c r="F14" s="1">
        <v>25671</v>
      </c>
      <c r="G14" s="1">
        <v>20</v>
      </c>
      <c r="H14" s="1">
        <v>3.5611685147684602</v>
      </c>
      <c r="I14" s="1">
        <f t="shared" ref="I14:I20" si="7">(H14-$I$1)/$I$1</f>
        <v>3.312112409876998E-2</v>
      </c>
      <c r="J14" s="1">
        <v>12391.566064807799</v>
      </c>
      <c r="K14">
        <f t="shared" si="6"/>
        <v>7.239862092668102E-2</v>
      </c>
      <c r="L14">
        <f t="shared" ref="L14:L20" si="8">F14*G14</f>
        <v>513420</v>
      </c>
      <c r="M14">
        <f t="shared" ref="M14:M20" si="9">K14/L14</f>
        <v>1.4101246723283281E-7</v>
      </c>
    </row>
    <row r="15" spans="1:13" ht="15">
      <c r="C15">
        <f t="shared" ref="C15:C20" si="10">C14+1</f>
        <v>3</v>
      </c>
      <c r="E15" s="1">
        <v>3615</v>
      </c>
      <c r="F15" s="1">
        <v>146845</v>
      </c>
      <c r="G15" s="1">
        <v>29</v>
      </c>
      <c r="H15" s="1">
        <v>3.4621757798764099</v>
      </c>
      <c r="I15" s="1">
        <f t="shared" si="7"/>
        <v>4.4026051280562327E-3</v>
      </c>
      <c r="J15" s="1">
        <v>11886.9460791322</v>
      </c>
      <c r="K15">
        <f t="shared" si="6"/>
        <v>2.8727484130869743E-2</v>
      </c>
      <c r="L15">
        <f t="shared" si="8"/>
        <v>4258505</v>
      </c>
      <c r="M15">
        <f t="shared" si="9"/>
        <v>6.7459082778744516E-9</v>
      </c>
    </row>
    <row r="16" spans="1:13" ht="15">
      <c r="C16">
        <f t="shared" si="10"/>
        <v>4</v>
      </c>
      <c r="E16" s="1">
        <v>8374</v>
      </c>
      <c r="F16" s="1">
        <v>544552</v>
      </c>
      <c r="G16" s="1">
        <v>39</v>
      </c>
      <c r="H16" s="1">
        <v>3.4546548425458501</v>
      </c>
      <c r="I16" s="1">
        <f t="shared" si="7"/>
        <v>2.2207260069190679E-3</v>
      </c>
      <c r="J16" s="1">
        <v>11720.0357287077</v>
      </c>
      <c r="K16">
        <f t="shared" si="6"/>
        <v>1.4282624725893587E-2</v>
      </c>
      <c r="L16">
        <f t="shared" si="8"/>
        <v>21237528</v>
      </c>
      <c r="M16">
        <f t="shared" si="9"/>
        <v>6.7251822932940162E-10</v>
      </c>
    </row>
    <row r="17" spans="3:13" ht="15">
      <c r="C17">
        <f t="shared" si="10"/>
        <v>5</v>
      </c>
      <c r="E17" s="1">
        <v>16130</v>
      </c>
      <c r="F17" s="1">
        <v>1565884</v>
      </c>
      <c r="G17" s="1">
        <v>50</v>
      </c>
      <c r="H17" s="1">
        <v>3.4513803932561902</v>
      </c>
      <c r="I17" s="1">
        <f t="shared" si="7"/>
        <v>1.2707842344618818E-3</v>
      </c>
      <c r="J17" s="1">
        <v>11632.196847986599</v>
      </c>
      <c r="K17">
        <f t="shared" si="6"/>
        <v>6.6808176535351881E-3</v>
      </c>
      <c r="L17">
        <f t="shared" si="8"/>
        <v>78294200</v>
      </c>
      <c r="M17">
        <f t="shared" si="9"/>
        <v>8.532966239562047E-11</v>
      </c>
    </row>
    <row r="18" spans="3:13" ht="15">
      <c r="C18">
        <f t="shared" si="10"/>
        <v>6</v>
      </c>
      <c r="E18" s="1">
        <v>27615</v>
      </c>
      <c r="F18" s="1">
        <v>3805103</v>
      </c>
      <c r="G18" s="1">
        <v>63</v>
      </c>
      <c r="H18" s="1">
        <v>3.44976656049091</v>
      </c>
      <c r="I18" s="1">
        <f t="shared" si="7"/>
        <v>8.0259950418043306E-4</v>
      </c>
      <c r="J18" s="1">
        <v>11576.4655411321</v>
      </c>
      <c r="K18">
        <f t="shared" si="6"/>
        <v>1.8576842174037251E-3</v>
      </c>
      <c r="L18">
        <f t="shared" si="8"/>
        <v>239721489</v>
      </c>
      <c r="M18">
        <f t="shared" si="9"/>
        <v>7.7493437286455585E-12</v>
      </c>
    </row>
    <row r="19" spans="3:13" ht="15">
      <c r="C19">
        <f t="shared" si="10"/>
        <v>7</v>
      </c>
      <c r="E19" s="1">
        <v>43561</v>
      </c>
      <c r="F19" s="1">
        <v>8196395</v>
      </c>
      <c r="G19" s="1">
        <v>77</v>
      </c>
      <c r="H19" s="1">
        <v>3.4488630359942798</v>
      </c>
      <c r="I19" s="1">
        <f t="shared" si="7"/>
        <v>5.4048041609507601E-4</v>
      </c>
      <c r="J19" s="1">
        <v>11534.271020378999</v>
      </c>
      <c r="K19">
        <f t="shared" si="6"/>
        <v>-1.7939402527910593E-3</v>
      </c>
      <c r="L19">
        <f t="shared" si="8"/>
        <v>631122415</v>
      </c>
      <c r="M19">
        <f t="shared" si="9"/>
        <v>-2.8424600523672722E-12</v>
      </c>
    </row>
    <row r="20" spans="3:13" ht="15">
      <c r="C20">
        <f t="shared" si="10"/>
        <v>8</v>
      </c>
      <c r="E20" s="1">
        <v>64700</v>
      </c>
      <c r="F20" s="1">
        <v>16104492</v>
      </c>
      <c r="G20" s="1">
        <v>93</v>
      </c>
      <c r="H20" s="1">
        <v>3.4483149772421902</v>
      </c>
      <c r="I20" s="1">
        <f t="shared" si="7"/>
        <v>3.8148454951844975E-4</v>
      </c>
      <c r="J20" s="1">
        <v>11575.3657367835</v>
      </c>
      <c r="K20">
        <f t="shared" si="6"/>
        <v>1.7625042651233512E-3</v>
      </c>
      <c r="L20">
        <f t="shared" si="8"/>
        <v>1497717756</v>
      </c>
      <c r="M20">
        <f t="shared" si="9"/>
        <v>1.1767933297596235E-12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0"/>
  <sheetViews>
    <sheetView topLeftCell="A2" workbookViewId="0">
      <selection activeCell="A2" sqref="A2:N9"/>
    </sheetView>
  </sheetViews>
  <sheetFormatPr defaultRowHeight="13.2"/>
  <cols>
    <col min="14" max="14" width="12.88671875" bestFit="1" customWidth="1"/>
  </cols>
  <sheetData>
    <row r="1" spans="1:14">
      <c r="C1" t="s">
        <v>19</v>
      </c>
    </row>
    <row r="2" spans="1:14">
      <c r="C2" t="s">
        <v>17</v>
      </c>
      <c r="I2">
        <v>3.4470000000000001</v>
      </c>
      <c r="K2">
        <v>11555</v>
      </c>
      <c r="M2" t="s">
        <v>21</v>
      </c>
    </row>
    <row r="3" spans="1:14">
      <c r="C3" t="s">
        <v>10</v>
      </c>
      <c r="D3" t="s">
        <v>11</v>
      </c>
      <c r="E3" t="s">
        <v>12</v>
      </c>
      <c r="F3" t="s">
        <v>2</v>
      </c>
      <c r="G3" t="s">
        <v>14</v>
      </c>
      <c r="H3" t="s">
        <v>15</v>
      </c>
      <c r="J3" t="s">
        <v>16</v>
      </c>
    </row>
    <row r="4" spans="1:14" ht="15">
      <c r="A4">
        <f>POWER(B4,2)</f>
        <v>1</v>
      </c>
      <c r="B4">
        <v>1</v>
      </c>
      <c r="D4" s="1">
        <v>680</v>
      </c>
      <c r="E4" s="1">
        <v>3317</v>
      </c>
      <c r="F4" s="1">
        <v>81139</v>
      </c>
      <c r="G4" s="1">
        <v>36</v>
      </c>
      <c r="H4" s="1">
        <v>3.4352198293473002</v>
      </c>
      <c r="I4" s="1">
        <f>($I$2-H4)/$I$2</f>
        <v>3.4175139694516601E-3</v>
      </c>
      <c r="J4" s="1">
        <v>10807.3347793582</v>
      </c>
      <c r="K4">
        <f>($K$2-J4)/$K$2</f>
        <v>6.4704908753076606E-2</v>
      </c>
      <c r="L4">
        <f t="shared" ref="L4:L10" si="0">F4*G4</f>
        <v>2921004</v>
      </c>
      <c r="M4" s="1">
        <v>9.6604999998817203E-3</v>
      </c>
      <c r="N4">
        <f>M4/L4</f>
        <v>3.3072532594552149E-9</v>
      </c>
    </row>
    <row r="5" spans="1:14" ht="15">
      <c r="A5">
        <f t="shared" ref="A5:A10" si="1">POWER(B5,2)</f>
        <v>0.25</v>
      </c>
      <c r="B5">
        <f>B4/2</f>
        <v>0.5</v>
      </c>
      <c r="C5">
        <v>1</v>
      </c>
      <c r="D5" s="1">
        <v>732</v>
      </c>
      <c r="E5" s="1">
        <v>3544</v>
      </c>
      <c r="F5" s="1">
        <v>86162</v>
      </c>
      <c r="G5" s="1">
        <v>34</v>
      </c>
      <c r="H5" s="1">
        <v>3.3692762865680899</v>
      </c>
      <c r="I5" s="1">
        <f t="shared" ref="I5:I9" si="2">($I$2-H5)/$I$2</f>
        <v>2.2548219736556484E-2</v>
      </c>
      <c r="J5" s="1">
        <v>10977.860564382599</v>
      </c>
      <c r="K5">
        <f t="shared" ref="K5:K9" si="3">($K$2-J5)/$K$2</f>
        <v>4.9947160157282608E-2</v>
      </c>
      <c r="L5">
        <f t="shared" si="0"/>
        <v>2929508</v>
      </c>
      <c r="M5" s="1">
        <v>9.7367000125814195E-3</v>
      </c>
      <c r="N5">
        <f t="shared" ref="N5:N9" si="4">M5/L5</f>
        <v>3.323663909633092E-9</v>
      </c>
    </row>
    <row r="6" spans="1:14" ht="15">
      <c r="A6">
        <f t="shared" si="1"/>
        <v>6.25E-2</v>
      </c>
      <c r="B6">
        <f t="shared" ref="B6:B10" si="5">B5/2</f>
        <v>0.25</v>
      </c>
      <c r="C6">
        <f>C5+1</f>
        <v>2</v>
      </c>
      <c r="D6" s="1">
        <v>2102</v>
      </c>
      <c r="E6" s="1">
        <v>10479</v>
      </c>
      <c r="F6" s="1">
        <v>274347</v>
      </c>
      <c r="G6" s="1">
        <v>42</v>
      </c>
      <c r="H6" s="1">
        <v>3.4180419718897799</v>
      </c>
      <c r="I6" s="1">
        <f t="shared" si="2"/>
        <v>8.4009364984682887E-3</v>
      </c>
      <c r="J6" s="1">
        <v>11271.781073673201</v>
      </c>
      <c r="K6">
        <f t="shared" si="3"/>
        <v>2.4510508552730351E-2</v>
      </c>
      <c r="L6">
        <f t="shared" si="0"/>
        <v>11522574</v>
      </c>
      <c r="M6" s="1">
        <v>3.70611999969696E-2</v>
      </c>
      <c r="N6">
        <f t="shared" si="4"/>
        <v>3.2163993910535615E-9</v>
      </c>
    </row>
    <row r="7" spans="1:14" ht="15">
      <c r="A7">
        <f t="shared" si="1"/>
        <v>1.5625E-2</v>
      </c>
      <c r="B7">
        <f t="shared" si="5"/>
        <v>0.125</v>
      </c>
      <c r="C7">
        <f t="shared" ref="C7:C10" si="6">C6+1</f>
        <v>3</v>
      </c>
      <c r="D7" s="1">
        <v>12045</v>
      </c>
      <c r="E7" s="1">
        <v>60623</v>
      </c>
      <c r="F7" s="1">
        <v>1634123</v>
      </c>
      <c r="G7" s="1">
        <v>80</v>
      </c>
      <c r="H7" s="1">
        <v>3.4332502949819799</v>
      </c>
      <c r="I7" s="1">
        <f t="shared" si="2"/>
        <v>3.9888903446533789E-3</v>
      </c>
      <c r="J7" s="1">
        <v>11362.8833882777</v>
      </c>
      <c r="K7">
        <f t="shared" si="3"/>
        <v>1.6626275354591099E-2</v>
      </c>
      <c r="L7">
        <f t="shared" si="0"/>
        <v>130729840</v>
      </c>
      <c r="M7" s="1">
        <v>0.425790799999958</v>
      </c>
      <c r="N7">
        <f t="shared" si="4"/>
        <v>3.2570283877036642E-9</v>
      </c>
    </row>
    <row r="8" spans="1:14" ht="15">
      <c r="A8">
        <f t="shared" si="1"/>
        <v>3.90625E-3</v>
      </c>
      <c r="B8">
        <f t="shared" si="5"/>
        <v>6.25E-2</v>
      </c>
      <c r="C8">
        <f t="shared" si="6"/>
        <v>4</v>
      </c>
      <c r="D8" s="1">
        <v>70381</v>
      </c>
      <c r="E8" s="1">
        <v>357926</v>
      </c>
      <c r="F8" s="1">
        <v>9857098</v>
      </c>
      <c r="G8" s="1">
        <v>124</v>
      </c>
      <c r="H8" s="1">
        <v>3.4430121502559601</v>
      </c>
      <c r="I8" s="1">
        <f t="shared" si="2"/>
        <v>1.1569044804293541E-3</v>
      </c>
      <c r="J8" s="1">
        <v>11485.8010884164</v>
      </c>
      <c r="K8">
        <f t="shared" si="3"/>
        <v>5.9886552646993005E-3</v>
      </c>
      <c r="L8">
        <f t="shared" si="0"/>
        <v>1222280152</v>
      </c>
      <c r="M8" s="1">
        <v>4.2393921000038901</v>
      </c>
      <c r="N8">
        <f t="shared" si="4"/>
        <v>3.4684291429154205E-9</v>
      </c>
    </row>
    <row r="9" spans="1:14" ht="15">
      <c r="A9">
        <f t="shared" si="1"/>
        <v>9.765625E-4</v>
      </c>
      <c r="B9">
        <f t="shared" si="5"/>
        <v>3.125E-2</v>
      </c>
      <c r="C9">
        <f t="shared" si="6"/>
        <v>5</v>
      </c>
      <c r="D9" s="1">
        <v>476710</v>
      </c>
      <c r="E9" s="1">
        <v>2441052</v>
      </c>
      <c r="F9" s="1">
        <v>68243930</v>
      </c>
      <c r="G9" s="1">
        <v>269</v>
      </c>
      <c r="H9" s="1">
        <v>3.4456286899519601</v>
      </c>
      <c r="I9" s="1">
        <f t="shared" si="2"/>
        <v>3.9782710996226278E-4</v>
      </c>
      <c r="J9" s="1">
        <v>11527.717091753801</v>
      </c>
      <c r="K9">
        <f t="shared" si="3"/>
        <v>2.3611344219990863E-3</v>
      </c>
      <c r="L9">
        <f t="shared" si="0"/>
        <v>18357617170</v>
      </c>
      <c r="M9" s="1">
        <v>69.308145000002696</v>
      </c>
      <c r="N9">
        <f t="shared" si="4"/>
        <v>3.7754434226499718E-9</v>
      </c>
    </row>
    <row r="10" spans="1:14" ht="15">
      <c r="A10">
        <f t="shared" si="1"/>
        <v>2.44140625E-4</v>
      </c>
      <c r="B10">
        <f t="shared" si="5"/>
        <v>1.5625E-2</v>
      </c>
      <c r="D10" s="1"/>
      <c r="E10" s="1"/>
      <c r="F10" s="1"/>
      <c r="G10" s="1"/>
      <c r="H10" s="1"/>
      <c r="I10" s="1"/>
      <c r="J10" s="1"/>
    </row>
    <row r="11" spans="1:14" ht="15">
      <c r="E11" s="1">
        <v>3544</v>
      </c>
      <c r="F11" s="1">
        <v>86162</v>
      </c>
      <c r="G11" s="1">
        <v>34</v>
      </c>
      <c r="H11" s="1">
        <v>3.3692762865680899</v>
      </c>
      <c r="I11" s="1">
        <f t="shared" ref="I5:I11" si="7">$I$2-H11</f>
        <v>7.7723713431910202E-2</v>
      </c>
      <c r="J11" s="1">
        <v>10977.860564382599</v>
      </c>
      <c r="K11">
        <f t="shared" ref="K4:K11" si="8">$K$2-J11</f>
        <v>577.13943561740052</v>
      </c>
      <c r="L11">
        <f t="shared" ref="L11" si="9">F11*G11</f>
        <v>2929508</v>
      </c>
      <c r="M11" s="1">
        <v>1.0499399999389401E-2</v>
      </c>
      <c r="N11">
        <f t="shared" ref="N11" si="10">M11/L11</f>
        <v>3.5840147899884215E-9</v>
      </c>
    </row>
    <row r="13" spans="1:14" ht="15">
      <c r="D13" s="1"/>
      <c r="E13" s="1"/>
      <c r="F13" s="1"/>
      <c r="G13" s="1"/>
      <c r="H13" s="1"/>
      <c r="I13" s="1"/>
      <c r="J13" s="1"/>
      <c r="K13" s="1"/>
    </row>
    <row r="14" spans="1:14" ht="15">
      <c r="D14" s="1"/>
      <c r="E14" s="1"/>
      <c r="F14" s="1"/>
      <c r="G14" s="1"/>
      <c r="H14" s="1"/>
      <c r="I14" s="1"/>
      <c r="J14" s="1"/>
      <c r="K14" s="1"/>
    </row>
    <row r="15" spans="1:14" ht="15">
      <c r="E15" s="1"/>
      <c r="F15" s="1"/>
      <c r="G15" s="1"/>
      <c r="H15" s="1"/>
      <c r="I15" s="1"/>
      <c r="J15" s="1"/>
      <c r="K15" s="1"/>
    </row>
    <row r="16" spans="1:14" ht="15">
      <c r="E16" s="1"/>
      <c r="F16" s="1"/>
      <c r="G16" s="1"/>
      <c r="H16" s="1"/>
      <c r="I16" s="1"/>
      <c r="J16" s="1"/>
      <c r="K16" s="1"/>
    </row>
    <row r="17" spans="5:11" ht="15">
      <c r="E17" s="1"/>
      <c r="F17" s="1"/>
      <c r="G17" s="1"/>
      <c r="H17" s="1"/>
      <c r="I17" s="1"/>
      <c r="J17" s="1"/>
      <c r="K17" s="1"/>
    </row>
    <row r="18" spans="5:11" ht="15">
      <c r="E18" s="1"/>
      <c r="F18" s="1"/>
      <c r="G18" s="1"/>
      <c r="H18" s="1"/>
      <c r="I18" s="1"/>
      <c r="J18" s="1"/>
      <c r="K18" s="1"/>
    </row>
    <row r="19" spans="5:11" ht="15">
      <c r="E19" s="1"/>
      <c r="F19" s="1"/>
      <c r="G19" s="1"/>
      <c r="H19" s="1"/>
      <c r="I19" s="1"/>
      <c r="J19" s="1"/>
      <c r="K19" s="1"/>
    </row>
    <row r="20" spans="5:11" ht="15">
      <c r="E20" s="1"/>
      <c r="F20" s="1"/>
      <c r="G20" s="1"/>
      <c r="H20" s="1"/>
      <c r="I20" s="1"/>
      <c r="J20" s="1"/>
      <c r="K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K1" sqref="K1"/>
    </sheetView>
  </sheetViews>
  <sheetFormatPr defaultRowHeight="13.2"/>
  <cols>
    <col min="13" max="13" width="12.88671875" bestFit="1" customWidth="1"/>
  </cols>
  <sheetData>
    <row r="1" spans="1:13">
      <c r="A1" t="s">
        <v>18</v>
      </c>
      <c r="C1" t="s">
        <v>18</v>
      </c>
      <c r="I1">
        <v>3.4470000000000001</v>
      </c>
      <c r="K1">
        <v>11555</v>
      </c>
      <c r="M1" t="s">
        <v>21</v>
      </c>
    </row>
    <row r="2" spans="1:13">
      <c r="C2" t="s">
        <v>10</v>
      </c>
      <c r="D2" t="s">
        <v>11</v>
      </c>
      <c r="E2" t="s">
        <v>12</v>
      </c>
      <c r="F2" t="s">
        <v>2</v>
      </c>
      <c r="G2" t="s">
        <v>14</v>
      </c>
      <c r="H2" t="s">
        <v>15</v>
      </c>
      <c r="J2" t="s">
        <v>16</v>
      </c>
    </row>
    <row r="3" spans="1:13" ht="15">
      <c r="A3">
        <f>POWER(B3,2)</f>
        <v>1</v>
      </c>
      <c r="B3">
        <v>1</v>
      </c>
      <c r="C3">
        <v>1</v>
      </c>
      <c r="D3" s="1">
        <v>680</v>
      </c>
      <c r="E3" s="1">
        <v>1027</v>
      </c>
      <c r="F3" s="1">
        <v>23591</v>
      </c>
      <c r="G3" s="1">
        <v>26</v>
      </c>
      <c r="H3" s="1">
        <v>3.4949372390993201</v>
      </c>
      <c r="I3" s="1">
        <f>H3-$I$1</f>
        <v>4.7937239099320017E-2</v>
      </c>
      <c r="J3" s="1">
        <v>12626.009118825201</v>
      </c>
      <c r="K3">
        <f>J3-$K$1</f>
        <v>1071.0091188252009</v>
      </c>
      <c r="L3">
        <f>F3*G3</f>
        <v>613366</v>
      </c>
      <c r="M3" s="1">
        <v>2.3194999957922798E-3</v>
      </c>
    </row>
    <row r="4" spans="1:13" ht="15">
      <c r="A4">
        <f t="shared" ref="A4:A9" si="0">POWER(B4,2)</f>
        <v>0.25</v>
      </c>
      <c r="B4">
        <f>B3/2</f>
        <v>0.5</v>
      </c>
      <c r="C4">
        <v>2</v>
      </c>
      <c r="D4" s="1">
        <v>732</v>
      </c>
      <c r="E4" s="1">
        <v>1121</v>
      </c>
      <c r="F4" s="1">
        <v>25671</v>
      </c>
      <c r="G4" s="1">
        <v>26</v>
      </c>
      <c r="H4" s="1">
        <v>3.5611684189549302</v>
      </c>
      <c r="I4" s="1">
        <f t="shared" ref="I4:I9" si="1">H4-$I$1</f>
        <v>0.11416841895493013</v>
      </c>
      <c r="J4" s="1">
        <v>12391.5652498741</v>
      </c>
      <c r="K4">
        <f t="shared" ref="K4:K9" si="2">J4-$K$1</f>
        <v>836.56524987410012</v>
      </c>
      <c r="L4">
        <f t="shared" ref="L4:L10" si="3">F4*G4</f>
        <v>667446</v>
      </c>
      <c r="M4" s="1">
        <v>2.5106999964918898E-3</v>
      </c>
    </row>
    <row r="5" spans="1:13" ht="15">
      <c r="A5">
        <f t="shared" si="0"/>
        <v>6.25E-2</v>
      </c>
      <c r="B5">
        <f t="shared" ref="B5:B9" si="4">B4/2</f>
        <v>0.25</v>
      </c>
      <c r="C5">
        <f>C4+1</f>
        <v>3</v>
      </c>
      <c r="D5" s="1">
        <v>2102</v>
      </c>
      <c r="E5" s="1">
        <v>3039</v>
      </c>
      <c r="F5" s="1">
        <v>76725</v>
      </c>
      <c r="G5" s="1">
        <v>29</v>
      </c>
      <c r="H5" s="1">
        <v>3.4863469407022101</v>
      </c>
      <c r="I5" s="1">
        <f t="shared" si="1"/>
        <v>3.9346940702210009E-2</v>
      </c>
      <c r="J5" s="1">
        <v>12040.827398482699</v>
      </c>
      <c r="K5">
        <f t="shared" si="2"/>
        <v>485.82739848269921</v>
      </c>
      <c r="L5">
        <f t="shared" si="3"/>
        <v>2225025</v>
      </c>
      <c r="M5" s="1">
        <v>8.6811999935889599E-3</v>
      </c>
    </row>
    <row r="6" spans="1:13" ht="15">
      <c r="A6">
        <f t="shared" si="0"/>
        <v>1.5625E-2</v>
      </c>
      <c r="B6">
        <f t="shared" si="4"/>
        <v>0.125</v>
      </c>
      <c r="C6">
        <f t="shared" ref="C6:C9" si="5">C5+1</f>
        <v>4</v>
      </c>
      <c r="D6" s="1">
        <v>12045</v>
      </c>
      <c r="E6" s="1">
        <v>17053</v>
      </c>
      <c r="F6" s="1">
        <v>452577</v>
      </c>
      <c r="G6" s="1">
        <v>40</v>
      </c>
      <c r="H6" s="1">
        <v>3.4680190592662599</v>
      </c>
      <c r="I6" s="1">
        <f t="shared" si="1"/>
        <v>2.1019059266259799E-2</v>
      </c>
      <c r="J6" s="1">
        <v>11903.8446011168</v>
      </c>
      <c r="K6">
        <f t="shared" si="2"/>
        <v>348.84460111679982</v>
      </c>
      <c r="L6">
        <f t="shared" si="3"/>
        <v>18103080</v>
      </c>
      <c r="M6" s="1">
        <v>7.4338300008093897E-2</v>
      </c>
    </row>
    <row r="7" spans="1:13" ht="15">
      <c r="A7">
        <f t="shared" si="0"/>
        <v>3.90625E-3</v>
      </c>
      <c r="B7">
        <f t="shared" si="4"/>
        <v>6.25E-2</v>
      </c>
      <c r="C7">
        <f t="shared" si="5"/>
        <v>5</v>
      </c>
      <c r="D7" s="1">
        <v>70381</v>
      </c>
      <c r="E7" s="1">
        <v>97597</v>
      </c>
      <c r="F7" s="1">
        <v>2668929</v>
      </c>
      <c r="G7" s="1">
        <v>69</v>
      </c>
      <c r="H7" s="1">
        <v>3.4531181156755699</v>
      </c>
      <c r="I7" s="1">
        <f t="shared" si="1"/>
        <v>6.1181156755698574E-3</v>
      </c>
      <c r="J7" s="1">
        <v>11668.855776010399</v>
      </c>
      <c r="K7">
        <f t="shared" si="2"/>
        <v>113.8557760103995</v>
      </c>
      <c r="L7">
        <f t="shared" si="3"/>
        <v>184156101</v>
      </c>
      <c r="M7" s="1">
        <v>0.76525110000511598</v>
      </c>
    </row>
    <row r="8" spans="1:13" ht="15">
      <c r="A8">
        <f t="shared" si="0"/>
        <v>9.765625E-4</v>
      </c>
      <c r="B8">
        <f t="shared" si="4"/>
        <v>3.125E-2</v>
      </c>
      <c r="C8">
        <f t="shared" si="5"/>
        <v>6</v>
      </c>
      <c r="D8" s="1">
        <v>476710</v>
      </c>
      <c r="E8" s="1">
        <v>650781</v>
      </c>
      <c r="F8" s="1">
        <v>18182643</v>
      </c>
      <c r="G8" s="1">
        <v>136</v>
      </c>
      <c r="H8" s="1">
        <v>3.4488408573215299</v>
      </c>
      <c r="I8" s="1">
        <f t="shared" si="1"/>
        <v>1.8408573215298318E-3</v>
      </c>
      <c r="J8" s="1">
        <v>11593.750051487499</v>
      </c>
      <c r="K8">
        <f t="shared" si="2"/>
        <v>38.75005148749915</v>
      </c>
      <c r="L8">
        <f t="shared" si="3"/>
        <v>2472839448</v>
      </c>
      <c r="M8" s="1">
        <v>10.896259599991</v>
      </c>
    </row>
    <row r="9" spans="1:13" ht="15">
      <c r="A9">
        <f t="shared" si="0"/>
        <v>2.44140625E-4</v>
      </c>
      <c r="B9">
        <f t="shared" si="4"/>
        <v>1.5625E-2</v>
      </c>
      <c r="C9">
        <f t="shared" si="5"/>
        <v>7</v>
      </c>
      <c r="D9" s="1">
        <v>3590156</v>
      </c>
      <c r="E9" s="1">
        <v>4849171</v>
      </c>
      <c r="F9" s="1">
        <v>137308995</v>
      </c>
      <c r="G9" s="1">
        <v>269</v>
      </c>
      <c r="H9" s="1">
        <v>3.4478359643861598</v>
      </c>
      <c r="I9" s="1">
        <f t="shared" si="1"/>
        <v>8.3596438615973767E-4</v>
      </c>
      <c r="J9" s="1">
        <v>11575.5669120114</v>
      </c>
      <c r="K9">
        <f t="shared" si="2"/>
        <v>20.566912011399836</v>
      </c>
      <c r="L9">
        <f t="shared" si="3"/>
        <v>36936119655</v>
      </c>
      <c r="M9" s="1">
        <v>193.659923300001</v>
      </c>
    </row>
    <row r="10" spans="1:13">
      <c r="L10">
        <f t="shared" si="3"/>
        <v>0</v>
      </c>
    </row>
    <row r="12" spans="1:13">
      <c r="C12" t="s">
        <v>20</v>
      </c>
    </row>
    <row r="13" spans="1:13" ht="15">
      <c r="C13">
        <v>1</v>
      </c>
      <c r="D13" s="1">
        <v>732</v>
      </c>
      <c r="E13" s="1">
        <v>160</v>
      </c>
      <c r="F13" s="1">
        <v>1720</v>
      </c>
      <c r="G13" s="1">
        <v>11</v>
      </c>
      <c r="H13" s="1">
        <v>3.53476843131366</v>
      </c>
      <c r="I13" s="1"/>
      <c r="J13" s="1">
        <v>15914.108653653901</v>
      </c>
      <c r="K13" s="1">
        <v>1.1439999798312701E-4</v>
      </c>
      <c r="L13">
        <f>F13*G13</f>
        <v>18920</v>
      </c>
      <c r="M13">
        <f>K13/L13</f>
        <v>6.0465115213069245E-9</v>
      </c>
    </row>
    <row r="14" spans="1:13" ht="15">
      <c r="C14">
        <f>C13+1</f>
        <v>2</v>
      </c>
      <c r="D14" s="1"/>
      <c r="E14" s="1">
        <v>1121</v>
      </c>
      <c r="F14" s="1">
        <v>25671</v>
      </c>
      <c r="G14" s="1">
        <v>20</v>
      </c>
      <c r="H14" s="1">
        <v>3.5611685147684602</v>
      </c>
      <c r="I14" s="1"/>
      <c r="J14" s="1">
        <v>12391.566064807799</v>
      </c>
      <c r="K14" s="1">
        <v>3.55730000228504E-3</v>
      </c>
      <c r="L14">
        <f t="shared" ref="L14:L20" si="6">F14*G14</f>
        <v>513420</v>
      </c>
      <c r="M14">
        <f t="shared" ref="M14:M20" si="7">K14/L14</f>
        <v>6.9286354296385803E-9</v>
      </c>
    </row>
    <row r="15" spans="1:13" ht="15">
      <c r="C15">
        <f t="shared" ref="C15:C20" si="8">C14+1</f>
        <v>3</v>
      </c>
      <c r="E15" s="1">
        <v>3615</v>
      </c>
      <c r="F15" s="1">
        <v>146845</v>
      </c>
      <c r="G15" s="1">
        <v>29</v>
      </c>
      <c r="H15" s="1">
        <v>3.4621757798764099</v>
      </c>
      <c r="I15" s="1"/>
      <c r="J15" s="1">
        <v>11886.9460791322</v>
      </c>
      <c r="K15" s="1">
        <v>1.44732999979169E-2</v>
      </c>
      <c r="L15">
        <f t="shared" si="6"/>
        <v>4258505</v>
      </c>
      <c r="M15">
        <f t="shared" si="7"/>
        <v>3.3986809920187721E-9</v>
      </c>
    </row>
    <row r="16" spans="1:13" ht="15">
      <c r="C16">
        <f t="shared" si="8"/>
        <v>4</v>
      </c>
      <c r="E16" s="1">
        <v>8374</v>
      </c>
      <c r="F16" s="1">
        <v>544552</v>
      </c>
      <c r="G16" s="1">
        <v>39</v>
      </c>
      <c r="H16" s="1">
        <v>3.4546548425458501</v>
      </c>
      <c r="I16" s="1"/>
      <c r="J16" s="1">
        <v>11720.0357287077</v>
      </c>
      <c r="K16" s="1">
        <v>6.3675099998363294E-2</v>
      </c>
      <c r="L16">
        <f t="shared" si="6"/>
        <v>21237528</v>
      </c>
      <c r="M16">
        <f t="shared" si="7"/>
        <v>2.9982350110786573E-9</v>
      </c>
    </row>
    <row r="17" spans="3:13" ht="15">
      <c r="C17">
        <f t="shared" si="8"/>
        <v>5</v>
      </c>
      <c r="E17" s="1">
        <v>16130</v>
      </c>
      <c r="F17" s="1">
        <v>1565884</v>
      </c>
      <c r="G17" s="1">
        <v>50</v>
      </c>
      <c r="H17" s="1">
        <v>3.4513803932561902</v>
      </c>
      <c r="I17" s="1"/>
      <c r="J17" s="1">
        <v>11632.196847986599</v>
      </c>
      <c r="K17" s="1">
        <v>0.24126790000082099</v>
      </c>
      <c r="L17">
        <f t="shared" si="6"/>
        <v>78294200</v>
      </c>
      <c r="M17">
        <f t="shared" si="7"/>
        <v>3.0815552109967405E-9</v>
      </c>
    </row>
    <row r="18" spans="3:13" ht="15">
      <c r="C18">
        <f t="shared" si="8"/>
        <v>6</v>
      </c>
      <c r="E18" s="1">
        <v>27615</v>
      </c>
      <c r="F18" s="1">
        <v>3805103</v>
      </c>
      <c r="G18" s="1">
        <v>63</v>
      </c>
      <c r="H18" s="1">
        <v>3.44976656049091</v>
      </c>
      <c r="I18" s="1"/>
      <c r="J18" s="1">
        <v>11576.4655411321</v>
      </c>
      <c r="K18" s="1">
        <v>0.80087300000013695</v>
      </c>
      <c r="L18">
        <f t="shared" si="6"/>
        <v>239721489</v>
      </c>
      <c r="M18">
        <f t="shared" si="7"/>
        <v>3.3408477618797742E-9</v>
      </c>
    </row>
    <row r="19" spans="3:13" ht="15">
      <c r="C19">
        <f t="shared" si="8"/>
        <v>7</v>
      </c>
      <c r="E19" s="1">
        <v>43561</v>
      </c>
      <c r="F19" s="1">
        <v>8196395</v>
      </c>
      <c r="G19" s="1">
        <v>77</v>
      </c>
      <c r="H19" s="1">
        <v>3.4488630359942798</v>
      </c>
      <c r="I19" s="1"/>
      <c r="J19" s="1">
        <v>11534.271020378999</v>
      </c>
      <c r="K19" s="1">
        <v>2.1492228999995802</v>
      </c>
      <c r="L19">
        <f t="shared" si="6"/>
        <v>631122415</v>
      </c>
      <c r="M19">
        <f t="shared" si="7"/>
        <v>3.4053978260296463E-9</v>
      </c>
    </row>
    <row r="20" spans="3:13" ht="15">
      <c r="C20">
        <f t="shared" si="8"/>
        <v>8</v>
      </c>
      <c r="E20" s="1">
        <v>64700</v>
      </c>
      <c r="F20" s="1">
        <v>16104492</v>
      </c>
      <c r="G20" s="1">
        <v>93</v>
      </c>
      <c r="H20" s="1">
        <v>3.4483149772421902</v>
      </c>
      <c r="I20" s="1"/>
      <c r="J20" s="1">
        <v>11575.3657367835</v>
      </c>
      <c r="K20" s="1">
        <v>5.2839425999991301</v>
      </c>
      <c r="L20">
        <f t="shared" si="6"/>
        <v>1497717756</v>
      </c>
      <c r="M20">
        <f t="shared" si="7"/>
        <v>3.5279962321546584E-9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0"/>
  <sheetViews>
    <sheetView topLeftCell="A3" workbookViewId="0">
      <selection activeCell="K1" sqref="K1"/>
    </sheetView>
  </sheetViews>
  <sheetFormatPr defaultRowHeight="13.2"/>
  <cols>
    <col min="13" max="13" width="12.88671875" bestFit="1" customWidth="1"/>
  </cols>
  <sheetData>
    <row r="1" spans="1:13">
      <c r="A1" t="s">
        <v>18</v>
      </c>
      <c r="C1" t="s">
        <v>18</v>
      </c>
      <c r="I1">
        <v>3.4470000000000001</v>
      </c>
      <c r="K1">
        <v>11555</v>
      </c>
      <c r="M1" t="s">
        <v>21</v>
      </c>
    </row>
    <row r="2" spans="1:13">
      <c r="C2" t="s">
        <v>10</v>
      </c>
      <c r="D2" t="s">
        <v>11</v>
      </c>
      <c r="E2" t="s">
        <v>12</v>
      </c>
      <c r="F2" t="s">
        <v>2</v>
      </c>
      <c r="G2" t="s">
        <v>14</v>
      </c>
      <c r="H2" t="s">
        <v>15</v>
      </c>
      <c r="J2" t="s">
        <v>16</v>
      </c>
    </row>
    <row r="3" spans="1:13" ht="15">
      <c r="A3">
        <f>POWER(B3,2)</f>
        <v>1</v>
      </c>
      <c r="B3">
        <v>1</v>
      </c>
      <c r="C3">
        <v>1</v>
      </c>
      <c r="D3" s="1">
        <v>680</v>
      </c>
      <c r="E3" s="1">
        <v>3326</v>
      </c>
      <c r="F3" s="1">
        <v>135478</v>
      </c>
      <c r="G3" s="1">
        <v>36</v>
      </c>
      <c r="H3" s="1">
        <v>3.4674618539366899</v>
      </c>
      <c r="I3" s="1">
        <f>H3-$I$1</f>
        <v>2.0461853936689867E-2</v>
      </c>
      <c r="J3" s="1">
        <v>11987.326594132001</v>
      </c>
      <c r="K3">
        <f>J3-$K$1</f>
        <v>432.32659413200054</v>
      </c>
      <c r="L3">
        <f>F3*G3</f>
        <v>4877208</v>
      </c>
      <c r="M3" s="1">
        <v>1.54951000004075E-2</v>
      </c>
    </row>
    <row r="4" spans="1:13" ht="15">
      <c r="A4">
        <f t="shared" ref="A4:A9" si="0">POWER(B4,2)</f>
        <v>0.25</v>
      </c>
      <c r="B4">
        <f>B3/2</f>
        <v>0.5</v>
      </c>
      <c r="C4">
        <v>2</v>
      </c>
      <c r="D4" s="1">
        <v>732</v>
      </c>
      <c r="E4" s="1">
        <v>3615</v>
      </c>
      <c r="F4" s="1">
        <v>146845</v>
      </c>
      <c r="G4" s="1">
        <v>37</v>
      </c>
      <c r="H4" s="1">
        <v>3.46217567405334</v>
      </c>
      <c r="I4" s="1">
        <f t="shared" ref="I4:I9" si="1">H4-$I$1</f>
        <v>1.5175674053339971E-2</v>
      </c>
      <c r="J4" s="1">
        <v>11886.9464224886</v>
      </c>
      <c r="K4">
        <f t="shared" ref="K4:K9" si="2">J4-$K$1</f>
        <v>331.94642248859964</v>
      </c>
      <c r="L4">
        <f t="shared" ref="L4:L10" si="3">F4*G4</f>
        <v>5433265</v>
      </c>
      <c r="M4" s="1">
        <v>1.72333000082289E-2</v>
      </c>
    </row>
    <row r="5" spans="1:13" ht="15">
      <c r="A5">
        <f t="shared" si="0"/>
        <v>6.25E-2</v>
      </c>
      <c r="B5">
        <f t="shared" ref="B5:B9" si="4">B4/2</f>
        <v>0.25</v>
      </c>
      <c r="C5">
        <f>C4+1</f>
        <v>3</v>
      </c>
      <c r="D5" s="1">
        <v>2102</v>
      </c>
      <c r="E5" s="1">
        <v>9980</v>
      </c>
      <c r="F5" s="1">
        <v>438040</v>
      </c>
      <c r="G5" s="1">
        <v>39</v>
      </c>
      <c r="H5" s="1">
        <v>3.4553126865627699</v>
      </c>
      <c r="I5" s="1">
        <f t="shared" si="1"/>
        <v>8.3126865627698443E-3</v>
      </c>
      <c r="J5" s="1">
        <v>11754.150026920101</v>
      </c>
      <c r="K5">
        <f t="shared" si="2"/>
        <v>199.15002692010057</v>
      </c>
      <c r="L5">
        <f t="shared" si="3"/>
        <v>17083560</v>
      </c>
      <c r="M5" s="1">
        <v>5.4828100008307901E-2</v>
      </c>
    </row>
    <row r="6" spans="1:13" ht="15">
      <c r="A6">
        <f t="shared" si="0"/>
        <v>1.5625E-2</v>
      </c>
      <c r="B6">
        <f t="shared" si="4"/>
        <v>0.125</v>
      </c>
      <c r="C6">
        <f t="shared" ref="C6:C9" si="5">C5+1</f>
        <v>4</v>
      </c>
      <c r="D6" s="1">
        <v>12045</v>
      </c>
      <c r="E6" s="1">
        <v>5639</v>
      </c>
      <c r="F6" s="1">
        <v>2572948</v>
      </c>
      <c r="G6" s="1">
        <v>49</v>
      </c>
      <c r="H6" s="1">
        <v>3.45266946742922</v>
      </c>
      <c r="I6" s="1">
        <f t="shared" si="1"/>
        <v>5.669467429219921E-3</v>
      </c>
      <c r="J6" s="1">
        <v>11699.908380451199</v>
      </c>
      <c r="K6">
        <f t="shared" si="2"/>
        <v>144.90838045119926</v>
      </c>
      <c r="L6">
        <f t="shared" si="3"/>
        <v>126074452</v>
      </c>
      <c r="M6" s="1">
        <v>0.43650659998820601</v>
      </c>
    </row>
    <row r="7" spans="1:13" ht="15">
      <c r="A7">
        <f t="shared" si="0"/>
        <v>3.90625E-3</v>
      </c>
      <c r="B7">
        <f t="shared" si="4"/>
        <v>6.25E-2</v>
      </c>
      <c r="C7">
        <f t="shared" si="5"/>
        <v>5</v>
      </c>
      <c r="D7" s="1">
        <v>70381</v>
      </c>
      <c r="E7" s="1">
        <v>324877</v>
      </c>
      <c r="F7" s="1">
        <v>15173911</v>
      </c>
      <c r="G7" s="1">
        <v>74</v>
      </c>
      <c r="H7" s="1">
        <v>3.4487403435263899</v>
      </c>
      <c r="I7" s="1">
        <f t="shared" si="1"/>
        <v>1.7403435263898537E-3</v>
      </c>
      <c r="J7" s="1">
        <v>11601.6073689317</v>
      </c>
      <c r="K7">
        <f t="shared" si="2"/>
        <v>46.607368931699966</v>
      </c>
      <c r="L7">
        <f t="shared" si="3"/>
        <v>1122869414</v>
      </c>
      <c r="M7" s="1">
        <v>3.8485615999961702</v>
      </c>
    </row>
    <row r="8" spans="1:13" ht="15">
      <c r="A8">
        <f t="shared" si="0"/>
        <v>9.765625E-4</v>
      </c>
      <c r="B8">
        <f t="shared" si="4"/>
        <v>3.125E-2</v>
      </c>
      <c r="C8">
        <f t="shared" si="5"/>
        <v>6</v>
      </c>
      <c r="D8" s="1">
        <v>476710</v>
      </c>
      <c r="E8" s="1">
        <v>2177791</v>
      </c>
      <c r="F8" s="1">
        <v>103430265</v>
      </c>
      <c r="G8" s="1">
        <v>143</v>
      </c>
      <c r="H8" s="1">
        <v>3.4475736628243299</v>
      </c>
      <c r="I8" s="1">
        <f t="shared" si="1"/>
        <v>5.7366282432980142E-4</v>
      </c>
      <c r="J8" s="1">
        <v>11570.5521407174</v>
      </c>
      <c r="K8">
        <f t="shared" si="2"/>
        <v>15.552140717400107</v>
      </c>
      <c r="L8">
        <f t="shared" si="3"/>
        <v>14790527895</v>
      </c>
      <c r="M8" s="1">
        <v>53.173686599999201</v>
      </c>
    </row>
    <row r="9" spans="1:13" ht="15">
      <c r="D9" s="1"/>
      <c r="E9" s="1"/>
      <c r="F9" s="1"/>
      <c r="G9" s="1"/>
      <c r="H9" s="1"/>
      <c r="I9" s="1"/>
      <c r="J9" s="1"/>
      <c r="M9" s="1"/>
    </row>
    <row r="10" spans="1:13">
      <c r="L10">
        <f t="shared" si="3"/>
        <v>0</v>
      </c>
    </row>
    <row r="13" spans="1:13" ht="15">
      <c r="D13" s="1"/>
      <c r="E13" s="1"/>
      <c r="F13" s="1"/>
      <c r="G13" s="1"/>
      <c r="H13" s="1"/>
      <c r="I13" s="1"/>
      <c r="J13" s="1"/>
      <c r="K13" s="1"/>
    </row>
    <row r="14" spans="1:13" ht="15">
      <c r="D14" s="1"/>
      <c r="E14" s="1"/>
      <c r="F14" s="1"/>
      <c r="G14" s="1"/>
      <c r="H14" s="1"/>
      <c r="I14" s="1"/>
      <c r="J14" s="1"/>
      <c r="K14" s="1"/>
    </row>
    <row r="15" spans="1:13" ht="15">
      <c r="E15" s="1"/>
      <c r="F15" s="1"/>
      <c r="G15" s="1"/>
      <c r="H15" s="1"/>
      <c r="I15" s="1"/>
      <c r="J15" s="1"/>
      <c r="K15" s="1"/>
    </row>
    <row r="16" spans="1:13" ht="15">
      <c r="E16" s="1"/>
      <c r="F16" s="1"/>
      <c r="G16" s="1"/>
      <c r="H16" s="1"/>
      <c r="I16" s="1"/>
      <c r="J16" s="1"/>
      <c r="K16" s="1"/>
    </row>
    <row r="17" spans="5:11" ht="15">
      <c r="E17" s="1"/>
      <c r="F17" s="1"/>
      <c r="G17" s="1"/>
      <c r="H17" s="1"/>
      <c r="I17" s="1"/>
      <c r="J17" s="1"/>
      <c r="K17" s="1"/>
    </row>
    <row r="18" spans="5:11" ht="15">
      <c r="E18" s="1"/>
      <c r="F18" s="1"/>
      <c r="G18" s="1"/>
      <c r="H18" s="1"/>
      <c r="I18" s="1"/>
      <c r="J18" s="1"/>
      <c r="K18" s="1"/>
    </row>
    <row r="19" spans="5:11" ht="15">
      <c r="E19" s="1"/>
      <c r="F19" s="1"/>
      <c r="G19" s="1"/>
      <c r="H19" s="1"/>
      <c r="I19" s="1"/>
      <c r="J19" s="1"/>
      <c r="K19" s="1"/>
    </row>
    <row r="20" spans="5:11" ht="15">
      <c r="E20" s="1"/>
      <c r="F20" s="1"/>
      <c r="G20" s="1"/>
      <c r="H20" s="1"/>
      <c r="I20" s="1"/>
      <c r="J20" s="1"/>
      <c r="K20" s="1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4"/>
  <sheetViews>
    <sheetView tabSelected="1" topLeftCell="A30" workbookViewId="0">
      <selection activeCell="K3" sqref="K3:K28"/>
    </sheetView>
  </sheetViews>
  <sheetFormatPr defaultRowHeight="13.2"/>
  <sheetData>
    <row r="1" spans="1:14">
      <c r="A1" t="s">
        <v>27</v>
      </c>
      <c r="C1" t="s">
        <v>17</v>
      </c>
      <c r="I1">
        <v>3.4470000000000001</v>
      </c>
      <c r="K1">
        <v>11555</v>
      </c>
      <c r="M1" t="s">
        <v>22</v>
      </c>
    </row>
    <row r="2" spans="1:14">
      <c r="C2" t="s">
        <v>10</v>
      </c>
      <c r="D2" t="s">
        <v>11</v>
      </c>
      <c r="E2" t="s">
        <v>12</v>
      </c>
      <c r="F2" t="s">
        <v>2</v>
      </c>
      <c r="G2" t="s">
        <v>14</v>
      </c>
      <c r="H2" t="s">
        <v>15</v>
      </c>
      <c r="J2" t="s">
        <v>16</v>
      </c>
    </row>
    <row r="3" spans="1:14" ht="15">
      <c r="A3">
        <f>POWER(B3,2)</f>
        <v>1</v>
      </c>
      <c r="B3">
        <v>1</v>
      </c>
      <c r="C3">
        <v>1</v>
      </c>
      <c r="D3" s="1">
        <v>680</v>
      </c>
      <c r="E3" s="1">
        <v>711</v>
      </c>
      <c r="F3" s="1">
        <v>9409</v>
      </c>
      <c r="G3" s="1">
        <v>24</v>
      </c>
      <c r="H3" s="1">
        <v>3.1873848883601399</v>
      </c>
      <c r="I3" s="1">
        <f>($I$20-H3)/$I$20</f>
        <v>7.5316249387832948E-2</v>
      </c>
      <c r="J3" s="1">
        <v>8816.4799445496792</v>
      </c>
      <c r="K3">
        <f>($K$20-J3)/$K$20</f>
        <v>0.23699870665948256</v>
      </c>
      <c r="L3">
        <f t="shared" ref="L3:L9" si="0">F3*G3</f>
        <v>225816</v>
      </c>
      <c r="M3" s="1">
        <v>1.0623999987728801E-3</v>
      </c>
      <c r="N3">
        <f>M3/L3</f>
        <v>4.7047153380313178E-9</v>
      </c>
    </row>
    <row r="4" spans="1:14" ht="15">
      <c r="A4">
        <f t="shared" ref="A4:A9" si="1">POWER(B4,2)</f>
        <v>0.25</v>
      </c>
      <c r="B4">
        <f>B3/2</f>
        <v>0.5</v>
      </c>
      <c r="C4">
        <f>C3+1</f>
        <v>2</v>
      </c>
      <c r="D4" s="1">
        <v>732</v>
      </c>
      <c r="E4" s="1">
        <v>754</v>
      </c>
      <c r="F4" s="1">
        <v>9956</v>
      </c>
      <c r="G4" s="1">
        <v>23</v>
      </c>
      <c r="H4" s="1">
        <v>3.3421659011631002</v>
      </c>
      <c r="I4" s="1">
        <f t="shared" ref="I4:I9" si="2">($I$20-H4)/$I$20</f>
        <v>3.0413141525065236E-2</v>
      </c>
      <c r="J4" s="1">
        <v>9260.8232625810197</v>
      </c>
      <c r="K4">
        <f t="shared" ref="K4:K9" si="3">($K$20-J4)/$K$20</f>
        <v>0.19854407074158203</v>
      </c>
      <c r="L4">
        <f t="shared" si="0"/>
        <v>228988</v>
      </c>
      <c r="M4" s="1">
        <v>1.0886999953072501E-3</v>
      </c>
      <c r="N4">
        <f t="shared" ref="N4:N9" si="4">M4/L4</f>
        <v>4.7543975898616965E-9</v>
      </c>
    </row>
    <row r="5" spans="1:14" ht="15">
      <c r="A5">
        <f t="shared" si="1"/>
        <v>6.25E-2</v>
      </c>
      <c r="B5">
        <f t="shared" ref="B5:B9" si="5">B4/2</f>
        <v>0.25</v>
      </c>
      <c r="C5">
        <f t="shared" ref="C5:C9" si="6">C4+1</f>
        <v>3</v>
      </c>
      <c r="D5" s="1">
        <v>2102</v>
      </c>
      <c r="E5" s="1">
        <v>2293</v>
      </c>
      <c r="F5" s="1">
        <v>33585</v>
      </c>
      <c r="G5" s="1">
        <v>31</v>
      </c>
      <c r="H5" s="1">
        <v>3.3627500402614099</v>
      </c>
      <c r="I5" s="1">
        <f t="shared" si="2"/>
        <v>2.4441531690916788E-2</v>
      </c>
      <c r="J5" s="1">
        <v>10310.992008499699</v>
      </c>
      <c r="K5">
        <f t="shared" si="3"/>
        <v>0.10765971367376034</v>
      </c>
      <c r="L5">
        <f t="shared" si="0"/>
        <v>1041135</v>
      </c>
      <c r="M5" s="1">
        <v>4.90890000946819E-3</v>
      </c>
      <c r="N5">
        <f t="shared" si="4"/>
        <v>4.7149505198347864E-9</v>
      </c>
    </row>
    <row r="6" spans="1:14" ht="15">
      <c r="A6">
        <f t="shared" si="1"/>
        <v>1.5625E-2</v>
      </c>
      <c r="B6">
        <f t="shared" si="5"/>
        <v>0.125</v>
      </c>
      <c r="C6">
        <f t="shared" si="6"/>
        <v>4</v>
      </c>
      <c r="D6" s="1">
        <v>12045</v>
      </c>
      <c r="E6" s="1">
        <v>13379</v>
      </c>
      <c r="F6" s="1">
        <v>204149</v>
      </c>
      <c r="G6" s="1">
        <v>55</v>
      </c>
      <c r="H6" s="1">
        <v>3.3953492318494498</v>
      </c>
      <c r="I6" s="1">
        <f t="shared" si="2"/>
        <v>1.4984266942428272E-2</v>
      </c>
      <c r="J6" s="1">
        <v>10728.8583272996</v>
      </c>
      <c r="K6">
        <f t="shared" si="3"/>
        <v>7.1496466698433556E-2</v>
      </c>
      <c r="L6">
        <f t="shared" si="0"/>
        <v>11228195</v>
      </c>
      <c r="M6" s="1">
        <v>4.88144000119064E-2</v>
      </c>
      <c r="N6">
        <f t="shared" si="4"/>
        <v>4.3474841692637507E-9</v>
      </c>
    </row>
    <row r="7" spans="1:14" ht="15">
      <c r="A7">
        <f t="shared" si="1"/>
        <v>3.90625E-3</v>
      </c>
      <c r="B7">
        <f t="shared" si="5"/>
        <v>6.25E-2</v>
      </c>
      <c r="C7">
        <f t="shared" si="6"/>
        <v>5</v>
      </c>
      <c r="D7" s="1">
        <v>70381</v>
      </c>
      <c r="E7" s="1">
        <v>79774</v>
      </c>
      <c r="F7" s="1">
        <v>1252352</v>
      </c>
      <c r="G7" s="1">
        <v>90</v>
      </c>
      <c r="H7" s="1">
        <v>3.4226335393271801</v>
      </c>
      <c r="I7" s="1">
        <f t="shared" si="2"/>
        <v>7.0688890840789088E-3</v>
      </c>
      <c r="J7" s="1">
        <v>11203.6405779137</v>
      </c>
      <c r="K7">
        <f t="shared" si="3"/>
        <v>3.0407565736590193E-2</v>
      </c>
      <c r="L7">
        <f t="shared" si="0"/>
        <v>112711680</v>
      </c>
      <c r="M7" s="1">
        <v>0.56189660000381902</v>
      </c>
      <c r="N7">
        <f t="shared" si="4"/>
        <v>4.9852561864379895E-9</v>
      </c>
    </row>
    <row r="8" spans="1:14" ht="15">
      <c r="A8">
        <f t="shared" si="1"/>
        <v>9.765625E-4</v>
      </c>
      <c r="B8">
        <f t="shared" si="5"/>
        <v>3.125E-2</v>
      </c>
      <c r="C8">
        <f t="shared" si="6"/>
        <v>6</v>
      </c>
      <c r="D8" s="1">
        <v>476710</v>
      </c>
      <c r="E8" s="1">
        <v>547338</v>
      </c>
      <c r="F8" s="1">
        <v>8768706</v>
      </c>
      <c r="G8" s="1">
        <v>194</v>
      </c>
      <c r="H8" s="1">
        <v>3.4368119971567199</v>
      </c>
      <c r="I8" s="1">
        <f t="shared" si="2"/>
        <v>2.9556144018799365E-3</v>
      </c>
      <c r="J8" s="1">
        <v>11406.849638392599</v>
      </c>
      <c r="K8">
        <f t="shared" si="3"/>
        <v>1.2821320779524064E-2</v>
      </c>
      <c r="L8">
        <f t="shared" si="0"/>
        <v>1701128964</v>
      </c>
      <c r="M8" s="1">
        <v>9.5253295000002201</v>
      </c>
      <c r="N8">
        <f t="shared" si="4"/>
        <v>5.5994164473001236E-9</v>
      </c>
    </row>
    <row r="9" spans="1:14" ht="15">
      <c r="A9">
        <f t="shared" si="1"/>
        <v>2.44140625E-4</v>
      </c>
      <c r="B9">
        <f t="shared" si="5"/>
        <v>1.5625E-2</v>
      </c>
      <c r="C9">
        <f t="shared" si="6"/>
        <v>7</v>
      </c>
      <c r="D9" s="1">
        <v>3590156</v>
      </c>
      <c r="E9" s="1">
        <v>4156336</v>
      </c>
      <c r="F9" s="1">
        <v>67379946</v>
      </c>
      <c r="G9" s="1">
        <v>369</v>
      </c>
      <c r="H9" s="1">
        <v>3.4428524986191702</v>
      </c>
      <c r="I9" s="1">
        <f t="shared" si="2"/>
        <v>1.2032205920597232E-3</v>
      </c>
      <c r="J9" s="1">
        <v>11486.649797796101</v>
      </c>
      <c r="K9">
        <f t="shared" si="3"/>
        <v>5.9152057294590433E-3</v>
      </c>
      <c r="L9">
        <f t="shared" si="0"/>
        <v>24863200074</v>
      </c>
      <c r="M9" s="1">
        <v>155.592629699996</v>
      </c>
      <c r="N9">
        <f t="shared" si="4"/>
        <v>6.2579486645688326E-9</v>
      </c>
    </row>
    <row r="10" spans="1:14" ht="15">
      <c r="D10" s="1"/>
      <c r="E10" s="1"/>
      <c r="F10" s="1"/>
      <c r="G10" s="1"/>
      <c r="H10" s="1"/>
      <c r="I10" s="1"/>
      <c r="J10" s="1"/>
      <c r="M10" s="1"/>
    </row>
    <row r="11" spans="1:14">
      <c r="A11" t="s">
        <v>28</v>
      </c>
      <c r="C11" t="s">
        <v>17</v>
      </c>
      <c r="I11">
        <v>3.4470000000000001</v>
      </c>
      <c r="K11">
        <v>11555</v>
      </c>
      <c r="M11" t="s">
        <v>21</v>
      </c>
    </row>
    <row r="12" spans="1:14">
      <c r="C12" t="s">
        <v>10</v>
      </c>
      <c r="D12" t="s">
        <v>11</v>
      </c>
      <c r="E12" t="s">
        <v>12</v>
      </c>
      <c r="F12" t="s">
        <v>2</v>
      </c>
      <c r="G12" t="s">
        <v>14</v>
      </c>
      <c r="H12" t="s">
        <v>15</v>
      </c>
      <c r="J12" t="s">
        <v>16</v>
      </c>
    </row>
    <row r="13" spans="1:14" ht="15">
      <c r="A13">
        <f>POWER(B13,2)</f>
        <v>1</v>
      </c>
      <c r="B13">
        <v>1</v>
      </c>
      <c r="D13" s="1">
        <v>680</v>
      </c>
      <c r="E13" s="1">
        <v>3317</v>
      </c>
      <c r="F13" s="1">
        <v>81139</v>
      </c>
      <c r="G13" s="1">
        <v>36</v>
      </c>
      <c r="H13" s="1">
        <v>3.4352198293473002</v>
      </c>
      <c r="I13" s="1">
        <f t="shared" ref="I13:I18" si="7">($I$20-H13)/$I$20</f>
        <v>3.4175139694516601E-3</v>
      </c>
      <c r="J13" s="1">
        <v>10807.3347793582</v>
      </c>
      <c r="K13">
        <f t="shared" ref="K13:K18" si="8">($K$20-J13)/$K$20</f>
        <v>6.4704908753076606E-2</v>
      </c>
      <c r="L13">
        <f t="shared" ref="L13:L18" si="9">F13*G13</f>
        <v>2921004</v>
      </c>
      <c r="M13" s="1">
        <v>1.0339600004954199E-2</v>
      </c>
      <c r="N13">
        <f>M13/L13</f>
        <v>3.5397418164967249E-9</v>
      </c>
    </row>
    <row r="14" spans="1:14" ht="15">
      <c r="A14">
        <f t="shared" ref="A14:A18" si="10">POWER(B14,2)</f>
        <v>0.25</v>
      </c>
      <c r="B14">
        <f>B13/2</f>
        <v>0.5</v>
      </c>
      <c r="C14">
        <v>1</v>
      </c>
      <c r="D14" s="1">
        <v>732</v>
      </c>
      <c r="E14" s="1">
        <v>3544</v>
      </c>
      <c r="F14" s="1">
        <v>86162</v>
      </c>
      <c r="G14" s="1">
        <v>34</v>
      </c>
      <c r="H14" s="1">
        <v>3.3692762865680899</v>
      </c>
      <c r="I14" s="1">
        <f t="shared" si="7"/>
        <v>2.2548219736556484E-2</v>
      </c>
      <c r="J14" s="1">
        <v>10977.860564382599</v>
      </c>
      <c r="K14">
        <f t="shared" si="8"/>
        <v>4.9947160157282608E-2</v>
      </c>
      <c r="L14">
        <f t="shared" si="9"/>
        <v>2929508</v>
      </c>
      <c r="M14" s="1">
        <v>9.7367000125814195E-3</v>
      </c>
      <c r="N14">
        <f t="shared" ref="N14:N18" si="11">M14/L14</f>
        <v>3.323663909633092E-9</v>
      </c>
    </row>
    <row r="15" spans="1:14" ht="15">
      <c r="A15">
        <f t="shared" si="10"/>
        <v>6.25E-2</v>
      </c>
      <c r="B15">
        <f t="shared" ref="B15:B18" si="12">B14/2</f>
        <v>0.25</v>
      </c>
      <c r="C15">
        <f>C14+1</f>
        <v>2</v>
      </c>
      <c r="D15" s="1">
        <v>2102</v>
      </c>
      <c r="E15" s="1">
        <v>10479</v>
      </c>
      <c r="F15" s="1">
        <v>274347</v>
      </c>
      <c r="G15" s="1">
        <v>42</v>
      </c>
      <c r="H15" s="1">
        <v>3.4180419718897799</v>
      </c>
      <c r="I15" s="1">
        <f t="shared" si="7"/>
        <v>8.4009364984682887E-3</v>
      </c>
      <c r="J15" s="1">
        <v>11271.781073673201</v>
      </c>
      <c r="K15">
        <f t="shared" si="8"/>
        <v>2.4510508552730351E-2</v>
      </c>
      <c r="L15">
        <f t="shared" si="9"/>
        <v>11522574</v>
      </c>
      <c r="M15" s="1">
        <v>3.70611999969696E-2</v>
      </c>
      <c r="N15">
        <f t="shared" si="11"/>
        <v>3.2163993910535615E-9</v>
      </c>
    </row>
    <row r="16" spans="1:14" ht="15">
      <c r="A16">
        <f t="shared" si="10"/>
        <v>1.5625E-2</v>
      </c>
      <c r="B16">
        <f t="shared" si="12"/>
        <v>0.125</v>
      </c>
      <c r="C16">
        <f t="shared" ref="C16:C18" si="13">C15+1</f>
        <v>3</v>
      </c>
      <c r="D16" s="1">
        <v>12045</v>
      </c>
      <c r="E16" s="1">
        <v>60623</v>
      </c>
      <c r="F16" s="1">
        <v>1634123</v>
      </c>
      <c r="G16" s="1">
        <v>80</v>
      </c>
      <c r="H16" s="1">
        <v>3.4332502949819799</v>
      </c>
      <c r="I16" s="1">
        <f t="shared" si="7"/>
        <v>3.9888903446533789E-3</v>
      </c>
      <c r="J16" s="1">
        <v>11362.8833882777</v>
      </c>
      <c r="K16">
        <f t="shared" si="8"/>
        <v>1.6626275354591099E-2</v>
      </c>
      <c r="L16">
        <f t="shared" si="9"/>
        <v>130729840</v>
      </c>
      <c r="M16" s="1">
        <v>0.425790799999958</v>
      </c>
      <c r="N16">
        <f t="shared" si="11"/>
        <v>3.2570283877036642E-9</v>
      </c>
    </row>
    <row r="17" spans="1:14" ht="15">
      <c r="A17">
        <f t="shared" si="10"/>
        <v>3.90625E-3</v>
      </c>
      <c r="B17">
        <f t="shared" si="12"/>
        <v>6.25E-2</v>
      </c>
      <c r="C17">
        <f t="shared" si="13"/>
        <v>4</v>
      </c>
      <c r="D17" s="1">
        <v>70381</v>
      </c>
      <c r="E17" s="1">
        <v>357926</v>
      </c>
      <c r="F17" s="1">
        <v>9857098</v>
      </c>
      <c r="G17" s="1">
        <v>124</v>
      </c>
      <c r="H17" s="1">
        <v>3.4430121502559601</v>
      </c>
      <c r="I17" s="1">
        <f t="shared" si="7"/>
        <v>1.1569044804293541E-3</v>
      </c>
      <c r="J17" s="1">
        <v>11485.8010884164</v>
      </c>
      <c r="K17">
        <f t="shared" si="8"/>
        <v>5.9886552646993005E-3</v>
      </c>
      <c r="L17">
        <f t="shared" si="9"/>
        <v>1222280152</v>
      </c>
      <c r="M17" s="1">
        <v>4.2393921000038901</v>
      </c>
      <c r="N17">
        <f t="shared" si="11"/>
        <v>3.4684291429154205E-9</v>
      </c>
    </row>
    <row r="18" spans="1:14" ht="15">
      <c r="A18">
        <f t="shared" si="10"/>
        <v>9.765625E-4</v>
      </c>
      <c r="B18">
        <f t="shared" si="12"/>
        <v>3.125E-2</v>
      </c>
      <c r="C18">
        <f t="shared" si="13"/>
        <v>5</v>
      </c>
      <c r="D18" s="1">
        <v>476710</v>
      </c>
      <c r="E18" s="1">
        <v>2441052</v>
      </c>
      <c r="F18" s="1">
        <v>68243930</v>
      </c>
      <c r="G18" s="1">
        <v>269</v>
      </c>
      <c r="H18" s="1">
        <v>3.4456286899519601</v>
      </c>
      <c r="I18" s="1">
        <f t="shared" si="7"/>
        <v>3.9782710996226278E-4</v>
      </c>
      <c r="J18" s="1">
        <v>11527.717091753801</v>
      </c>
      <c r="K18">
        <f t="shared" si="8"/>
        <v>2.3611344219990863E-3</v>
      </c>
      <c r="L18">
        <f t="shared" si="9"/>
        <v>18357617170</v>
      </c>
      <c r="M18" s="1">
        <v>69.308145000002696</v>
      </c>
      <c r="N18">
        <f t="shared" si="11"/>
        <v>3.7754434226499718E-9</v>
      </c>
    </row>
    <row r="20" spans="1:14">
      <c r="A20" t="s">
        <v>23</v>
      </c>
      <c r="C20" t="s">
        <v>17</v>
      </c>
      <c r="I20">
        <v>3.4470000000000001</v>
      </c>
      <c r="K20">
        <v>11555</v>
      </c>
      <c r="M20" t="s">
        <v>21</v>
      </c>
    </row>
    <row r="21" spans="1:14">
      <c r="C21" t="s">
        <v>10</v>
      </c>
      <c r="D21" t="s">
        <v>11</v>
      </c>
      <c r="E21" t="s">
        <v>12</v>
      </c>
      <c r="F21" t="s">
        <v>2</v>
      </c>
      <c r="G21" t="s">
        <v>14</v>
      </c>
      <c r="H21" t="s">
        <v>15</v>
      </c>
      <c r="J21" t="s">
        <v>16</v>
      </c>
    </row>
    <row r="22" spans="1:14" ht="15">
      <c r="A22">
        <f>POWER(B22,2)</f>
        <v>1</v>
      </c>
      <c r="B22">
        <v>1</v>
      </c>
      <c r="C22">
        <v>1</v>
      </c>
      <c r="D22" s="1">
        <v>680</v>
      </c>
      <c r="E22" s="1">
        <v>9266</v>
      </c>
      <c r="F22" s="1">
        <v>415202</v>
      </c>
      <c r="G22" s="1">
        <v>54</v>
      </c>
      <c r="H22" s="1">
        <v>3.4341125760149001</v>
      </c>
      <c r="I22" s="1">
        <f>($I$20-H22)/$I$20</f>
        <v>3.7387362881056022E-3</v>
      </c>
      <c r="J22" s="1">
        <v>11217.493292847899</v>
      </c>
      <c r="K22">
        <f>($K$20-J22)/$K$20</f>
        <v>2.9208715461021266E-2</v>
      </c>
      <c r="L22">
        <f t="shared" ref="L22:L28" si="14">F22*G22</f>
        <v>22420908</v>
      </c>
      <c r="M22" s="1">
        <v>6.7357399995671502E-2</v>
      </c>
    </row>
    <row r="23" spans="1:14" ht="15">
      <c r="A23">
        <f t="shared" ref="A23:A33" si="15">POWER(B23,2)</f>
        <v>0.25</v>
      </c>
      <c r="B23">
        <f>B22/2</f>
        <v>0.5</v>
      </c>
      <c r="C23">
        <f>C22+1</f>
        <v>2</v>
      </c>
      <c r="D23" s="1">
        <v>732</v>
      </c>
      <c r="E23" s="1">
        <v>9925</v>
      </c>
      <c r="F23" s="1">
        <v>442159</v>
      </c>
      <c r="G23" s="1">
        <v>46</v>
      </c>
      <c r="H23" s="1">
        <v>3.4347824780187302</v>
      </c>
      <c r="I23" s="1">
        <f t="shared" ref="I23:I26" si="16">($I$20-H23)/$I$20</f>
        <v>3.5443927999042378E-3</v>
      </c>
      <c r="J23" s="1">
        <v>11301.021613785801</v>
      </c>
      <c r="K23">
        <f t="shared" ref="K23:K26" si="17">($K$20-J23)/$K$20</f>
        <v>2.1979955535629547E-2</v>
      </c>
      <c r="L23">
        <f t="shared" si="14"/>
        <v>20339314</v>
      </c>
      <c r="M23" s="1">
        <v>5.6562399986432803E-2</v>
      </c>
    </row>
    <row r="24" spans="1:14" ht="15">
      <c r="A24">
        <f t="shared" si="15"/>
        <v>6.25E-2</v>
      </c>
      <c r="B24">
        <f t="shared" ref="B24:B28" si="18">B23/2</f>
        <v>0.25</v>
      </c>
      <c r="C24">
        <f>C23+1</f>
        <v>3</v>
      </c>
      <c r="D24" s="1">
        <v>2102</v>
      </c>
      <c r="E24" s="1">
        <v>29064</v>
      </c>
      <c r="F24" s="1">
        <v>1370884</v>
      </c>
      <c r="G24" s="1">
        <v>48</v>
      </c>
      <c r="H24" s="1">
        <v>3.44121442062908</v>
      </c>
      <c r="I24" s="1">
        <f t="shared" si="16"/>
        <v>1.6784390400116211E-3</v>
      </c>
      <c r="J24" s="1">
        <v>11429.2704713687</v>
      </c>
      <c r="K24">
        <f t="shared" si="17"/>
        <v>1.0880963100934671E-2</v>
      </c>
      <c r="L24">
        <f t="shared" si="14"/>
        <v>65802432</v>
      </c>
      <c r="M24" s="1">
        <v>0.199754400004167</v>
      </c>
    </row>
    <row r="25" spans="1:14" ht="15">
      <c r="A25">
        <f t="shared" si="15"/>
        <v>1.5625E-2</v>
      </c>
      <c r="B25">
        <f t="shared" si="18"/>
        <v>0.125</v>
      </c>
      <c r="C25">
        <f>C24+1</f>
        <v>4</v>
      </c>
      <c r="D25" s="1">
        <v>12045</v>
      </c>
      <c r="E25" s="1">
        <v>167624</v>
      </c>
      <c r="F25" s="1">
        <v>8087460</v>
      </c>
      <c r="G25" s="1">
        <v>116</v>
      </c>
      <c r="H25" s="1">
        <v>3.4431043190812201</v>
      </c>
      <c r="I25" s="1">
        <f t="shared" si="16"/>
        <v>1.1301656277284621E-3</v>
      </c>
      <c r="J25" s="1">
        <v>11467.956456882501</v>
      </c>
      <c r="K25">
        <f t="shared" si="17"/>
        <v>7.53297647057544E-3</v>
      </c>
      <c r="L25">
        <f t="shared" si="14"/>
        <v>938145360</v>
      </c>
      <c r="M25" s="1">
        <v>2.9647116999985799</v>
      </c>
    </row>
    <row r="26" spans="1:14" ht="15">
      <c r="A26">
        <f t="shared" si="15"/>
        <v>3.90625E-3</v>
      </c>
      <c r="B26">
        <f t="shared" si="18"/>
        <v>6.25E-2</v>
      </c>
      <c r="C26">
        <f>C25+1</f>
        <v>5</v>
      </c>
      <c r="D26" s="1">
        <v>70381</v>
      </c>
      <c r="E26" s="1">
        <v>986297</v>
      </c>
      <c r="F26" s="1">
        <v>48395435</v>
      </c>
      <c r="G26" s="1">
        <v>154</v>
      </c>
      <c r="H26" s="1">
        <v>3.4457353032408702</v>
      </c>
      <c r="I26" s="1">
        <f t="shared" si="16"/>
        <v>3.6689781233823025E-4</v>
      </c>
      <c r="J26" s="1">
        <v>11524.0773751048</v>
      </c>
      <c r="K26">
        <f t="shared" si="17"/>
        <v>2.6761250450194709E-3</v>
      </c>
      <c r="L26">
        <f t="shared" si="14"/>
        <v>7452896990</v>
      </c>
      <c r="M26" s="1">
        <v>25.4679820000019</v>
      </c>
    </row>
    <row r="27" spans="1:14" ht="15">
      <c r="D27" s="1"/>
      <c r="E27" s="1"/>
      <c r="F27" s="1"/>
      <c r="G27" s="1"/>
      <c r="H27" s="1"/>
      <c r="I27" s="1"/>
      <c r="J27" s="1"/>
      <c r="M27" s="1"/>
    </row>
    <row r="28" spans="1:14" ht="15">
      <c r="A28" t="s">
        <v>24</v>
      </c>
      <c r="D28" s="1"/>
      <c r="E28" s="1"/>
      <c r="F28" s="1"/>
      <c r="G28" s="1"/>
      <c r="H28" s="1"/>
      <c r="I28" s="1"/>
      <c r="J28" s="1"/>
    </row>
    <row r="29" spans="1:14" ht="15">
      <c r="A29">
        <f>POWER(B29,2)</f>
        <v>1</v>
      </c>
      <c r="B29">
        <v>1</v>
      </c>
      <c r="C29">
        <v>1</v>
      </c>
      <c r="D29" s="1">
        <v>680</v>
      </c>
      <c r="E29" s="1">
        <v>19918</v>
      </c>
      <c r="F29" s="1">
        <v>1511986</v>
      </c>
      <c r="G29" s="1">
        <v>87</v>
      </c>
      <c r="H29" s="1">
        <v>3.4377070221310801</v>
      </c>
      <c r="I29" s="1">
        <f>($I$20-H29)/$I$20</f>
        <v>2.6959610875891835E-3</v>
      </c>
      <c r="J29" s="1">
        <v>11366.3909825766</v>
      </c>
      <c r="K29">
        <f>($K$20-J29)/$K$20</f>
        <v>1.6322718946205069E-2</v>
      </c>
      <c r="L29">
        <f t="shared" ref="L29:L33" si="19">F29*G29</f>
        <v>131542782</v>
      </c>
      <c r="M29" s="1">
        <v>0.54287950001889795</v>
      </c>
    </row>
    <row r="30" spans="1:14" ht="15">
      <c r="A30">
        <f t="shared" si="15"/>
        <v>0.25</v>
      </c>
      <c r="B30">
        <f>B29/2</f>
        <v>0.5</v>
      </c>
      <c r="C30">
        <f>C29+1</f>
        <v>2</v>
      </c>
      <c r="D30" s="1">
        <v>732</v>
      </c>
      <c r="E30" s="1">
        <v>21361</v>
      </c>
      <c r="F30" s="1">
        <v>1613183</v>
      </c>
      <c r="G30" s="1">
        <v>66</v>
      </c>
      <c r="H30" s="1">
        <v>3.4406979104925699</v>
      </c>
      <c r="I30" s="1">
        <f t="shared" ref="I30:I33" si="20">($I$20-H30)/$I$20</f>
        <v>1.8282824216507584E-3</v>
      </c>
      <c r="J30" s="1">
        <v>11412.5820519272</v>
      </c>
      <c r="K30">
        <f t="shared" ref="K30:K33" si="21">($K$20-J30)/$K$20</f>
        <v>1.2325222680467316E-2</v>
      </c>
      <c r="L30">
        <f t="shared" si="19"/>
        <v>106470078</v>
      </c>
      <c r="M30" s="1">
        <v>0.29763269997783898</v>
      </c>
    </row>
    <row r="31" spans="1:14" ht="15">
      <c r="A31">
        <f t="shared" si="15"/>
        <v>6.25E-2</v>
      </c>
      <c r="B31">
        <f t="shared" ref="B31:B33" si="22">B30/2</f>
        <v>0.25</v>
      </c>
      <c r="C31">
        <f>C30+1</f>
        <v>3</v>
      </c>
      <c r="D31" s="1">
        <v>2102</v>
      </c>
      <c r="E31" s="1">
        <v>62252</v>
      </c>
      <c r="F31" s="1">
        <v>4926672</v>
      </c>
      <c r="G31" s="1">
        <v>68</v>
      </c>
      <c r="H31" s="1">
        <v>3.4439654291011599</v>
      </c>
      <c r="I31" s="1">
        <f t="shared" si="20"/>
        <v>8.8035129064119029E-4</v>
      </c>
      <c r="J31" s="1">
        <v>11484.758374307699</v>
      </c>
      <c r="K31">
        <f t="shared" si="21"/>
        <v>6.0788944779143796E-3</v>
      </c>
      <c r="L31">
        <f t="shared" si="19"/>
        <v>335013696</v>
      </c>
      <c r="M31" s="1">
        <v>1.0137374000041699</v>
      </c>
    </row>
    <row r="32" spans="1:14" ht="15">
      <c r="A32">
        <f t="shared" si="15"/>
        <v>1.5625E-2</v>
      </c>
      <c r="B32">
        <f t="shared" si="22"/>
        <v>0.125</v>
      </c>
      <c r="C32">
        <f>C31+1</f>
        <v>4</v>
      </c>
      <c r="D32" s="1">
        <v>12045</v>
      </c>
      <c r="E32" s="1">
        <v>358472</v>
      </c>
      <c r="F32" s="1">
        <v>28906738</v>
      </c>
      <c r="G32" s="1">
        <v>86</v>
      </c>
      <c r="H32" s="1">
        <v>3.4449327944618502</v>
      </c>
      <c r="I32" s="1">
        <f t="shared" si="20"/>
        <v>5.9971149931821129E-4</v>
      </c>
      <c r="J32" s="1">
        <v>11506.2523313566</v>
      </c>
      <c r="K32">
        <f t="shared" si="21"/>
        <v>4.2187510725573496E-3</v>
      </c>
      <c r="L32">
        <f t="shared" si="19"/>
        <v>2485979468</v>
      </c>
      <c r="M32" s="1">
        <v>7.6923943000147101</v>
      </c>
    </row>
    <row r="33" spans="1:13" ht="15">
      <c r="A33">
        <f t="shared" si="15"/>
        <v>3.90625E-3</v>
      </c>
      <c r="B33">
        <f t="shared" si="22"/>
        <v>6.25E-2</v>
      </c>
      <c r="C33">
        <f>C32+1</f>
        <v>5</v>
      </c>
      <c r="D33" s="1">
        <v>70381</v>
      </c>
      <c r="E33" s="1">
        <v>2105649</v>
      </c>
      <c r="F33" s="1">
        <v>172190035</v>
      </c>
      <c r="G33" s="1">
        <v>167</v>
      </c>
      <c r="H33" s="1">
        <v>3.446318521702</v>
      </c>
      <c r="I33" s="1">
        <f t="shared" si="20"/>
        <v>1.9770185610676723E-4</v>
      </c>
      <c r="J33" s="1">
        <v>11537.522757799499</v>
      </c>
      <c r="K33">
        <f t="shared" si="21"/>
        <v>1.5125263695803348E-3</v>
      </c>
      <c r="L33">
        <f t="shared" si="19"/>
        <v>28755735845</v>
      </c>
      <c r="M33" s="1">
        <v>545.52851040000598</v>
      </c>
    </row>
    <row r="34" spans="1:13" ht="15">
      <c r="E34" s="1"/>
      <c r="F34" s="1"/>
      <c r="G34" s="1"/>
      <c r="H34" s="1"/>
      <c r="I34" s="1"/>
      <c r="J34" s="1"/>
      <c r="M34" s="1"/>
    </row>
    <row r="35" spans="1:13" ht="15">
      <c r="A35" t="s">
        <v>25</v>
      </c>
      <c r="E35" s="1"/>
      <c r="F35" s="1"/>
      <c r="G35" s="1"/>
      <c r="H35" s="1"/>
      <c r="I35" s="1"/>
      <c r="J35" s="1"/>
      <c r="M35" s="1"/>
    </row>
    <row r="36" spans="1:13" ht="15">
      <c r="A36">
        <f>POWER(B36,2)</f>
        <v>1</v>
      </c>
      <c r="B36">
        <v>1</v>
      </c>
      <c r="C36">
        <v>1</v>
      </c>
      <c r="D36" s="1">
        <v>680</v>
      </c>
      <c r="E36" s="1">
        <v>36633</v>
      </c>
      <c r="F36" s="1">
        <v>4380799</v>
      </c>
      <c r="G36" s="1">
        <v>187</v>
      </c>
      <c r="H36" s="1">
        <v>3.4417905728826801</v>
      </c>
      <c r="I36" s="1">
        <f t="shared" ref="I36" si="23">($I$20-H36)/$I$20</f>
        <v>1.5112930424484989E-3</v>
      </c>
      <c r="J36" s="1">
        <v>11432.8907651348</v>
      </c>
      <c r="K36">
        <f t="shared" ref="K36" si="24">($K$20-J36)/$K$20</f>
        <v>1.0567653385131982E-2</v>
      </c>
      <c r="L36">
        <f t="shared" ref="L36:L39" si="25">F36*G36</f>
        <v>819209413</v>
      </c>
      <c r="M36" s="1">
        <v>3.7462747000099599</v>
      </c>
    </row>
    <row r="37" spans="1:13" ht="15">
      <c r="A37">
        <f t="shared" ref="A37:A39" si="26">POWER(B37,2)</f>
        <v>0.25</v>
      </c>
      <c r="B37">
        <f>B36/2</f>
        <v>0.5</v>
      </c>
      <c r="C37">
        <f>C36+1</f>
        <v>2</v>
      </c>
      <c r="D37" s="1">
        <v>732</v>
      </c>
      <c r="E37" s="1">
        <v>39316</v>
      </c>
      <c r="F37" s="1">
        <v>4680270</v>
      </c>
      <c r="G37" s="1">
        <v>94</v>
      </c>
      <c r="H37" s="1">
        <v>3.44324759329134</v>
      </c>
      <c r="I37" s="1">
        <f>($I$20-H37)/$I$20</f>
        <v>1.0886007277806965E-3</v>
      </c>
      <c r="J37" s="1">
        <v>11460.8501141579</v>
      </c>
      <c r="K37">
        <f>($K$20-J37)/$K$20</f>
        <v>8.1479780045088743E-3</v>
      </c>
      <c r="L37">
        <f t="shared" si="25"/>
        <v>439945380</v>
      </c>
      <c r="M37" s="1">
        <v>1.4658670999924599</v>
      </c>
    </row>
    <row r="38" spans="1:13" ht="15">
      <c r="A38">
        <f t="shared" si="26"/>
        <v>6.25E-2</v>
      </c>
      <c r="B38">
        <f t="shared" ref="B38:B39" si="27">B37/2</f>
        <v>0.25</v>
      </c>
      <c r="C38">
        <f>C37+1</f>
        <v>3</v>
      </c>
      <c r="D38" s="1">
        <v>2102</v>
      </c>
      <c r="E38" s="1">
        <v>114247</v>
      </c>
      <c r="F38" s="1">
        <v>14156835</v>
      </c>
      <c r="G38" s="1">
        <v>92</v>
      </c>
      <c r="H38" s="1">
        <v>3.4451753423924099</v>
      </c>
      <c r="I38" s="1">
        <f t="shared" ref="I38:I39" si="28">($I$20-H38)/$I$20</f>
        <v>5.2934656442999936E-4</v>
      </c>
      <c r="J38" s="1">
        <v>11509.5688461095</v>
      </c>
      <c r="K38">
        <f t="shared" ref="K38:K39" si="29">($K$20-J38)/$K$20</f>
        <v>3.9317311891389319E-3</v>
      </c>
      <c r="L38">
        <f t="shared" si="25"/>
        <v>1302428820</v>
      </c>
      <c r="M38" s="1">
        <v>4.1307357999903598</v>
      </c>
    </row>
    <row r="39" spans="1:13" ht="15">
      <c r="A39">
        <f t="shared" si="26"/>
        <v>1.5625E-2</v>
      </c>
      <c r="B39">
        <f t="shared" si="27"/>
        <v>0.125</v>
      </c>
      <c r="C39">
        <f>C38+1</f>
        <v>4</v>
      </c>
      <c r="D39" s="1">
        <v>12045</v>
      </c>
      <c r="E39" s="1">
        <v>657257</v>
      </c>
      <c r="F39" s="1">
        <v>82770315</v>
      </c>
      <c r="G39" s="1">
        <v>162</v>
      </c>
      <c r="H39" s="1">
        <v>3.4457470848314999</v>
      </c>
      <c r="I39" s="1">
        <f t="shared" si="28"/>
        <v>3.6347988642301241E-4</v>
      </c>
      <c r="J39" s="1">
        <v>11523.977626796401</v>
      </c>
      <c r="K39">
        <f t="shared" si="29"/>
        <v>2.6847575251924944E-3</v>
      </c>
      <c r="L39">
        <f t="shared" si="25"/>
        <v>13408791030</v>
      </c>
      <c r="M39" s="1">
        <v>41.587202900001998</v>
      </c>
    </row>
    <row r="40" spans="1:13" ht="15">
      <c r="E40" s="1"/>
      <c r="F40" s="1"/>
      <c r="G40" s="1"/>
      <c r="H40" s="1"/>
      <c r="I40" s="1"/>
      <c r="J40" s="1"/>
      <c r="M40" s="1"/>
    </row>
    <row r="41" spans="1:13" ht="15">
      <c r="A41" t="s">
        <v>26</v>
      </c>
      <c r="E41" s="1"/>
      <c r="F41" s="1"/>
      <c r="G41" s="1"/>
      <c r="H41" s="1"/>
      <c r="I41" s="1"/>
      <c r="J41" s="1"/>
      <c r="M41" s="1"/>
    </row>
    <row r="42" spans="1:13" ht="15">
      <c r="A42">
        <f>POWER(B42,2)</f>
        <v>1</v>
      </c>
      <c r="B42">
        <v>1</v>
      </c>
      <c r="C42">
        <v>1</v>
      </c>
      <c r="D42" s="1">
        <v>680</v>
      </c>
      <c r="E42" s="1">
        <v>60771</v>
      </c>
      <c r="F42" s="1">
        <v>10803509</v>
      </c>
      <c r="G42" s="1">
        <v>400</v>
      </c>
      <c r="H42" s="1">
        <v>3.4436306925781199</v>
      </c>
      <c r="I42" s="1">
        <f t="shared" ref="I42" si="30">($I$20-H42)/$I$20</f>
        <v>9.7746081284599069E-4</v>
      </c>
      <c r="J42" s="1">
        <v>11464.0737247249</v>
      </c>
      <c r="K42">
        <f t="shared" ref="K42" si="31">($K$20-J42)/$K$20</f>
        <v>7.8689982929554415E-3</v>
      </c>
      <c r="L42">
        <f t="shared" ref="L42:L44" si="32">F42*G42</f>
        <v>4321403600</v>
      </c>
      <c r="M42" s="1">
        <v>18.178696200018699</v>
      </c>
    </row>
    <row r="43" spans="1:13" ht="15">
      <c r="A43">
        <f t="shared" ref="A43:A44" si="33">POWER(B43,2)</f>
        <v>0.25</v>
      </c>
      <c r="B43">
        <f>B42/2</f>
        <v>0.5</v>
      </c>
      <c r="C43">
        <f>C42+1</f>
        <v>2</v>
      </c>
      <c r="D43" s="1">
        <v>732</v>
      </c>
      <c r="E43" s="1">
        <v>65254</v>
      </c>
      <c r="F43" s="1">
        <v>11553086</v>
      </c>
      <c r="G43" s="1">
        <v>139</v>
      </c>
      <c r="H43" s="1">
        <v>3.4445561440271302</v>
      </c>
      <c r="I43" s="1">
        <f>($I$20-H43)/$I$20</f>
        <v>7.0898055493759512E-4</v>
      </c>
      <c r="J43" s="1">
        <v>11482.0762904195</v>
      </c>
      <c r="K43">
        <f>($K$20-J43)/$K$20</f>
        <v>6.3110090506707179E-3</v>
      </c>
      <c r="L43">
        <f t="shared" si="32"/>
        <v>1605878954</v>
      </c>
      <c r="M43" s="1">
        <v>5.1894142999954003</v>
      </c>
    </row>
    <row r="44" spans="1:13" ht="15">
      <c r="A44">
        <f t="shared" si="33"/>
        <v>6.25E-2</v>
      </c>
      <c r="B44">
        <f t="shared" ref="B44" si="34">B43/2</f>
        <v>0.25</v>
      </c>
      <c r="C44">
        <f>C43+1</f>
        <v>3</v>
      </c>
      <c r="D44" s="1">
        <v>2102</v>
      </c>
      <c r="E44" s="1">
        <v>189253</v>
      </c>
      <c r="F44" s="1">
        <v>34710585</v>
      </c>
      <c r="G44" s="1">
        <v>127</v>
      </c>
      <c r="H44" s="1">
        <v>3.44580152043007</v>
      </c>
      <c r="I44" s="1">
        <f t="shared" ref="I44" si="35">($I$20-H44)/$I$20</f>
        <v>3.4768771973600875E-4</v>
      </c>
      <c r="J44" s="1">
        <v>11521.6929696406</v>
      </c>
      <c r="K44">
        <f t="shared" ref="K44" si="36">($K$20-J44)/$K$20</f>
        <v>2.8824777463781486E-3</v>
      </c>
      <c r="L44">
        <f t="shared" si="32"/>
        <v>4408244295</v>
      </c>
      <c r="M44" s="1">
        <v>14.3586738999874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A-Ar</vt:lpstr>
      <vt:lpstr>O-Or</vt:lpstr>
      <vt:lpstr>A-Ar  Order2</vt:lpstr>
      <vt:lpstr>O-Or Order2</vt:lpstr>
      <vt:lpstr>O-Or Order3</vt:lpstr>
      <vt:lpstr>Sheet6</vt:lpstr>
      <vt:lpstr>A-Ar+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2025-08-18T10:19:00Z</dcterms:created>
  <dcterms:modified xsi:type="dcterms:W3CDTF">2025-08-27T10:35:32Z</dcterms:modified>
</cp:coreProperties>
</file>