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348" windowWidth="12168" windowHeight="8124" activeTab="4"/>
  </bookViews>
  <sheets>
    <sheet name="A-Ar" sheetId="4" r:id="rId1"/>
    <sheet name="A-Or" sheetId="5" r:id="rId2"/>
    <sheet name="O-Or" sheetId="8" r:id="rId3"/>
    <sheet name="A-Ar (2)" sheetId="6" r:id="rId4"/>
    <sheet name="A-Or (2)" sheetId="7" r:id="rId5"/>
    <sheet name="Sheet1" sheetId="1" r:id="rId6"/>
    <sheet name="Sheet2" sheetId="2" r:id="rId7"/>
    <sheet name="Sheet3" sheetId="3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C4" i="7"/>
  <c r="C4" i="8"/>
  <c r="C5" s="1"/>
  <c r="C6" s="1"/>
  <c r="C7" s="1"/>
  <c r="C8" s="1"/>
  <c r="K1"/>
  <c r="K7" s="1"/>
  <c r="I1"/>
  <c r="I16" s="1"/>
  <c r="A3"/>
  <c r="L3"/>
  <c r="B4"/>
  <c r="K4"/>
  <c r="L4"/>
  <c r="L5"/>
  <c r="L6"/>
  <c r="L7"/>
  <c r="K8"/>
  <c r="L8"/>
  <c r="L9"/>
  <c r="L12"/>
  <c r="C13"/>
  <c r="C14" s="1"/>
  <c r="C15" s="1"/>
  <c r="C16" s="1"/>
  <c r="C17" s="1"/>
  <c r="C18" s="1"/>
  <c r="C19" s="1"/>
  <c r="L13"/>
  <c r="K14"/>
  <c r="L14"/>
  <c r="L15"/>
  <c r="L16"/>
  <c r="L17"/>
  <c r="K18"/>
  <c r="L18"/>
  <c r="L19"/>
  <c r="K19" l="1"/>
  <c r="M19" s="1"/>
  <c r="K15"/>
  <c r="M15" s="1"/>
  <c r="K5"/>
  <c r="M14"/>
  <c r="K3"/>
  <c r="K12"/>
  <c r="K16"/>
  <c r="M16" s="1"/>
  <c r="M12"/>
  <c r="K6"/>
  <c r="K17"/>
  <c r="M17" s="1"/>
  <c r="K13"/>
  <c r="I19"/>
  <c r="I6"/>
  <c r="I14"/>
  <c r="I17"/>
  <c r="I12"/>
  <c r="I4"/>
  <c r="I7"/>
  <c r="I15"/>
  <c r="I18"/>
  <c r="I5"/>
  <c r="I3"/>
  <c r="I13"/>
  <c r="I8"/>
  <c r="M18"/>
  <c r="M13"/>
  <c r="A4"/>
  <c r="B5"/>
  <c r="A5" l="1"/>
  <c r="B6"/>
  <c r="A6" l="1"/>
  <c r="B7"/>
  <c r="A7" l="1"/>
  <c r="B8"/>
  <c r="A8" s="1"/>
  <c r="B4" i="6" l="1"/>
  <c r="C4"/>
  <c r="C5" s="1"/>
  <c r="C6" s="1"/>
  <c r="C7" s="1"/>
  <c r="C8" s="1"/>
  <c r="L43" i="7"/>
  <c r="K43"/>
  <c r="I43"/>
  <c r="L42"/>
  <c r="K42"/>
  <c r="I42"/>
  <c r="C42"/>
  <c r="C43" s="1"/>
  <c r="B42"/>
  <c r="A42" s="1"/>
  <c r="L41"/>
  <c r="K41"/>
  <c r="I41"/>
  <c r="A41"/>
  <c r="L38"/>
  <c r="K38"/>
  <c r="I38"/>
  <c r="L37"/>
  <c r="K37"/>
  <c r="I37"/>
  <c r="L36"/>
  <c r="K36"/>
  <c r="I36"/>
  <c r="C36"/>
  <c r="C37" s="1"/>
  <c r="C38" s="1"/>
  <c r="B36"/>
  <c r="B37" s="1"/>
  <c r="L35"/>
  <c r="K35"/>
  <c r="I35"/>
  <c r="A35"/>
  <c r="L32"/>
  <c r="K32"/>
  <c r="I32"/>
  <c r="L31"/>
  <c r="K31"/>
  <c r="I31"/>
  <c r="L30"/>
  <c r="K30"/>
  <c r="I30"/>
  <c r="L29"/>
  <c r="K29"/>
  <c r="I29"/>
  <c r="C29"/>
  <c r="C30" s="1"/>
  <c r="C31" s="1"/>
  <c r="C32" s="1"/>
  <c r="B29"/>
  <c r="B30" s="1"/>
  <c r="L28"/>
  <c r="K28"/>
  <c r="I28"/>
  <c r="A28"/>
  <c r="L25"/>
  <c r="K25"/>
  <c r="I25"/>
  <c r="L24"/>
  <c r="K24"/>
  <c r="I24"/>
  <c r="L23"/>
  <c r="K23"/>
  <c r="I23"/>
  <c r="L22"/>
  <c r="K22"/>
  <c r="I22"/>
  <c r="C22"/>
  <c r="C23" s="1"/>
  <c r="C24" s="1"/>
  <c r="C25" s="1"/>
  <c r="B22"/>
  <c r="B23" s="1"/>
  <c r="L21"/>
  <c r="K21"/>
  <c r="I21"/>
  <c r="A21"/>
  <c r="N17"/>
  <c r="L17"/>
  <c r="K17"/>
  <c r="I17"/>
  <c r="L16"/>
  <c r="N16" s="1"/>
  <c r="K16"/>
  <c r="I16"/>
  <c r="N15"/>
  <c r="L15"/>
  <c r="K15"/>
  <c r="I15"/>
  <c r="N14"/>
  <c r="L14"/>
  <c r="K14"/>
  <c r="I14"/>
  <c r="C14"/>
  <c r="C15" s="1"/>
  <c r="C16" s="1"/>
  <c r="C17" s="1"/>
  <c r="B14"/>
  <c r="B15" s="1"/>
  <c r="L13"/>
  <c r="N13" s="1"/>
  <c r="K13"/>
  <c r="I13"/>
  <c r="B13"/>
  <c r="A13" s="1"/>
  <c r="N12"/>
  <c r="L12"/>
  <c r="K12"/>
  <c r="I12"/>
  <c r="A12"/>
  <c r="L8"/>
  <c r="N8" s="1"/>
  <c r="L7"/>
  <c r="N7" s="1"/>
  <c r="K7"/>
  <c r="L6"/>
  <c r="L5"/>
  <c r="L4"/>
  <c r="N4" s="1"/>
  <c r="C5"/>
  <c r="C6" s="1"/>
  <c r="C7" s="1"/>
  <c r="C8" s="1"/>
  <c r="B4"/>
  <c r="L3"/>
  <c r="N3" s="1"/>
  <c r="K3"/>
  <c r="A3"/>
  <c r="K1"/>
  <c r="K5" s="1"/>
  <c r="I1"/>
  <c r="I7" s="1"/>
  <c r="L43" i="6"/>
  <c r="K43"/>
  <c r="I43"/>
  <c r="L42"/>
  <c r="K42"/>
  <c r="I42"/>
  <c r="C42"/>
  <c r="C43" s="1"/>
  <c r="B42"/>
  <c r="B43" s="1"/>
  <c r="A43" s="1"/>
  <c r="A42"/>
  <c r="L41"/>
  <c r="K41"/>
  <c r="I41"/>
  <c r="A41"/>
  <c r="L38"/>
  <c r="K38"/>
  <c r="I38"/>
  <c r="L37"/>
  <c r="K37"/>
  <c r="I37"/>
  <c r="L36"/>
  <c r="K36"/>
  <c r="I36"/>
  <c r="C36"/>
  <c r="C37" s="1"/>
  <c r="C38" s="1"/>
  <c r="B36"/>
  <c r="B37" s="1"/>
  <c r="L35"/>
  <c r="K35"/>
  <c r="I35"/>
  <c r="A35"/>
  <c r="L32"/>
  <c r="K32"/>
  <c r="I32"/>
  <c r="L31"/>
  <c r="K31"/>
  <c r="I31"/>
  <c r="L30"/>
  <c r="K30"/>
  <c r="I30"/>
  <c r="L29"/>
  <c r="K29"/>
  <c r="I29"/>
  <c r="C29"/>
  <c r="C30" s="1"/>
  <c r="C31" s="1"/>
  <c r="C32" s="1"/>
  <c r="B29"/>
  <c r="A29" s="1"/>
  <c r="L28"/>
  <c r="K28"/>
  <c r="I28"/>
  <c r="A28"/>
  <c r="L25"/>
  <c r="K25"/>
  <c r="I25"/>
  <c r="L24"/>
  <c r="K24"/>
  <c r="I24"/>
  <c r="L23"/>
  <c r="K23"/>
  <c r="I23"/>
  <c r="B23"/>
  <c r="B24" s="1"/>
  <c r="L22"/>
  <c r="K22"/>
  <c r="I22"/>
  <c r="C22"/>
  <c r="C23" s="1"/>
  <c r="C24" s="1"/>
  <c r="C25" s="1"/>
  <c r="B22"/>
  <c r="A22" s="1"/>
  <c r="L21"/>
  <c r="K21"/>
  <c r="I21"/>
  <c r="A21"/>
  <c r="N17"/>
  <c r="L17"/>
  <c r="K17"/>
  <c r="I17"/>
  <c r="N16"/>
  <c r="L16"/>
  <c r="K16"/>
  <c r="I16"/>
  <c r="N15"/>
  <c r="L15"/>
  <c r="K15"/>
  <c r="I15"/>
  <c r="N14"/>
  <c r="L14"/>
  <c r="K14"/>
  <c r="I14"/>
  <c r="C14"/>
  <c r="C15" s="1"/>
  <c r="C16" s="1"/>
  <c r="C17" s="1"/>
  <c r="L13"/>
  <c r="N13" s="1"/>
  <c r="K13"/>
  <c r="I13"/>
  <c r="B13"/>
  <c r="B14" s="1"/>
  <c r="L12"/>
  <c r="N12" s="1"/>
  <c r="K12"/>
  <c r="I12"/>
  <c r="A12"/>
  <c r="N8"/>
  <c r="L8"/>
  <c r="K8"/>
  <c r="I8"/>
  <c r="L7"/>
  <c r="N7" s="1"/>
  <c r="K7"/>
  <c r="I7"/>
  <c r="N6"/>
  <c r="L6"/>
  <c r="K6"/>
  <c r="I6"/>
  <c r="L5"/>
  <c r="N5" s="1"/>
  <c r="K5"/>
  <c r="I5"/>
  <c r="N4"/>
  <c r="L4"/>
  <c r="K4"/>
  <c r="I4"/>
  <c r="N3"/>
  <c r="L3"/>
  <c r="K3"/>
  <c r="I3"/>
  <c r="A3"/>
  <c r="I6" i="1"/>
  <c r="L9"/>
  <c r="N9" s="1"/>
  <c r="I9"/>
  <c r="N8"/>
  <c r="L8"/>
  <c r="L7"/>
  <c r="L6"/>
  <c r="L5"/>
  <c r="N5" s="1"/>
  <c r="K5"/>
  <c r="I5"/>
  <c r="L4"/>
  <c r="N4" s="1"/>
  <c r="C4"/>
  <c r="C5" s="1"/>
  <c r="C6" s="1"/>
  <c r="C7" s="1"/>
  <c r="C8" s="1"/>
  <c r="C9" s="1"/>
  <c r="B4"/>
  <c r="B5" s="1"/>
  <c r="L3"/>
  <c r="N3" s="1"/>
  <c r="I3"/>
  <c r="A3"/>
  <c r="K1"/>
  <c r="K9" s="1"/>
  <c r="I1"/>
  <c r="I8" s="1"/>
  <c r="K1" i="5"/>
  <c r="K4" s="1"/>
  <c r="K3" i="4"/>
  <c r="K9" i="5"/>
  <c r="K3"/>
  <c r="I1"/>
  <c r="I3" s="1"/>
  <c r="L44"/>
  <c r="K44"/>
  <c r="I44"/>
  <c r="L43"/>
  <c r="K43"/>
  <c r="I43"/>
  <c r="C43"/>
  <c r="C44" s="1"/>
  <c r="B43"/>
  <c r="B44" s="1"/>
  <c r="A44" s="1"/>
  <c r="L42"/>
  <c r="K42"/>
  <c r="I42"/>
  <c r="A42"/>
  <c r="L39"/>
  <c r="K39"/>
  <c r="I39"/>
  <c r="L38"/>
  <c r="K38"/>
  <c r="I38"/>
  <c r="C38"/>
  <c r="C39" s="1"/>
  <c r="L37"/>
  <c r="K37"/>
  <c r="I37"/>
  <c r="C37"/>
  <c r="B37"/>
  <c r="A37" s="1"/>
  <c r="L36"/>
  <c r="K36"/>
  <c r="I36"/>
  <c r="A36"/>
  <c r="L33"/>
  <c r="K33"/>
  <c r="I33"/>
  <c r="L32"/>
  <c r="K32"/>
  <c r="I32"/>
  <c r="B32"/>
  <c r="B33" s="1"/>
  <c r="A33" s="1"/>
  <c r="L31"/>
  <c r="K31"/>
  <c r="I31"/>
  <c r="C31"/>
  <c r="C32" s="1"/>
  <c r="C33" s="1"/>
  <c r="B31"/>
  <c r="A31" s="1"/>
  <c r="L30"/>
  <c r="K30"/>
  <c r="I30"/>
  <c r="C30"/>
  <c r="B30"/>
  <c r="A30"/>
  <c r="L29"/>
  <c r="K29"/>
  <c r="I29"/>
  <c r="A29"/>
  <c r="L26"/>
  <c r="K26"/>
  <c r="I26"/>
  <c r="L25"/>
  <c r="K25"/>
  <c r="I25"/>
  <c r="L24"/>
  <c r="K24"/>
  <c r="I24"/>
  <c r="C24"/>
  <c r="C25" s="1"/>
  <c r="C26" s="1"/>
  <c r="L23"/>
  <c r="K23"/>
  <c r="I23"/>
  <c r="C23"/>
  <c r="B23"/>
  <c r="A23" s="1"/>
  <c r="L22"/>
  <c r="K22"/>
  <c r="I22"/>
  <c r="A22"/>
  <c r="N18"/>
  <c r="L18"/>
  <c r="K18"/>
  <c r="I18"/>
  <c r="L17"/>
  <c r="N17" s="1"/>
  <c r="K17"/>
  <c r="I17"/>
  <c r="L16"/>
  <c r="N16" s="1"/>
  <c r="K16"/>
  <c r="I16"/>
  <c r="C16"/>
  <c r="C17" s="1"/>
  <c r="C18" s="1"/>
  <c r="N15"/>
  <c r="L15"/>
  <c r="K15"/>
  <c r="I15"/>
  <c r="C15"/>
  <c r="B15"/>
  <c r="B16" s="1"/>
  <c r="N14"/>
  <c r="L14"/>
  <c r="K14"/>
  <c r="I14"/>
  <c r="B14"/>
  <c r="A14" s="1"/>
  <c r="N13"/>
  <c r="L13"/>
  <c r="K13"/>
  <c r="I13"/>
  <c r="A13"/>
  <c r="L9"/>
  <c r="N9" s="1"/>
  <c r="L8"/>
  <c r="N8" s="1"/>
  <c r="L7"/>
  <c r="L6"/>
  <c r="L5"/>
  <c r="N5" s="1"/>
  <c r="B5"/>
  <c r="B6" s="1"/>
  <c r="L4"/>
  <c r="N4" s="1"/>
  <c r="C4"/>
  <c r="C5" s="1"/>
  <c r="C6" s="1"/>
  <c r="C7" s="1"/>
  <c r="C8" s="1"/>
  <c r="C9" s="1"/>
  <c r="B4"/>
  <c r="A4"/>
  <c r="L3"/>
  <c r="N3" s="1"/>
  <c r="A3"/>
  <c r="A3" i="4"/>
  <c r="I3"/>
  <c r="L3"/>
  <c r="N3"/>
  <c r="A4"/>
  <c r="B4"/>
  <c r="C4"/>
  <c r="I4"/>
  <c r="K4"/>
  <c r="L4"/>
  <c r="N4"/>
  <c r="A5"/>
  <c r="B5"/>
  <c r="C5"/>
  <c r="I5"/>
  <c r="K5"/>
  <c r="L5"/>
  <c r="N5"/>
  <c r="B6"/>
  <c r="A6" s="1"/>
  <c r="C6"/>
  <c r="I6"/>
  <c r="K6"/>
  <c r="L6"/>
  <c r="N6" s="1"/>
  <c r="B7"/>
  <c r="A7" s="1"/>
  <c r="C7"/>
  <c r="I7"/>
  <c r="K7"/>
  <c r="L7"/>
  <c r="N7"/>
  <c r="C8"/>
  <c r="C9" s="1"/>
  <c r="I8"/>
  <c r="K8"/>
  <c r="L8"/>
  <c r="N8" s="1"/>
  <c r="I9"/>
  <c r="K9"/>
  <c r="L9"/>
  <c r="N9" s="1"/>
  <c r="A13"/>
  <c r="I13"/>
  <c r="K13"/>
  <c r="L13"/>
  <c r="N13"/>
  <c r="A14"/>
  <c r="B14"/>
  <c r="I14"/>
  <c r="K14"/>
  <c r="L14"/>
  <c r="N14" s="1"/>
  <c r="B15"/>
  <c r="A15" s="1"/>
  <c r="C15"/>
  <c r="I15"/>
  <c r="K15"/>
  <c r="L15"/>
  <c r="N15" s="1"/>
  <c r="C16"/>
  <c r="C17" s="1"/>
  <c r="C18" s="1"/>
  <c r="I16"/>
  <c r="K16"/>
  <c r="L16"/>
  <c r="N16" s="1"/>
  <c r="I17"/>
  <c r="K17"/>
  <c r="L17"/>
  <c r="N17"/>
  <c r="I18"/>
  <c r="K18"/>
  <c r="L18"/>
  <c r="N18" s="1"/>
  <c r="A22"/>
  <c r="I22"/>
  <c r="K22"/>
  <c r="L22"/>
  <c r="B23"/>
  <c r="A23" s="1"/>
  <c r="C23"/>
  <c r="I23"/>
  <c r="K23"/>
  <c r="L23"/>
  <c r="C24"/>
  <c r="C25" s="1"/>
  <c r="C26" s="1"/>
  <c r="I24"/>
  <c r="K24"/>
  <c r="L24"/>
  <c r="I25"/>
  <c r="K25"/>
  <c r="L25"/>
  <c r="I26"/>
  <c r="K26"/>
  <c r="L26"/>
  <c r="A29"/>
  <c r="I29"/>
  <c r="K29"/>
  <c r="L29"/>
  <c r="A30"/>
  <c r="B30"/>
  <c r="C30"/>
  <c r="I30"/>
  <c r="K30"/>
  <c r="L30"/>
  <c r="A31"/>
  <c r="B31"/>
  <c r="C31"/>
  <c r="I31"/>
  <c r="K31"/>
  <c r="L31"/>
  <c r="B32"/>
  <c r="A32" s="1"/>
  <c r="C32"/>
  <c r="C33" s="1"/>
  <c r="I32"/>
  <c r="K32"/>
  <c r="L32"/>
  <c r="I33"/>
  <c r="K33"/>
  <c r="L33"/>
  <c r="A36"/>
  <c r="I36"/>
  <c r="K36"/>
  <c r="L36"/>
  <c r="B37"/>
  <c r="A37" s="1"/>
  <c r="C37"/>
  <c r="C38" s="1"/>
  <c r="C39" s="1"/>
  <c r="I37"/>
  <c r="K37"/>
  <c r="L37"/>
  <c r="I38"/>
  <c r="K38"/>
  <c r="L38"/>
  <c r="I39"/>
  <c r="K39"/>
  <c r="L39"/>
  <c r="A42"/>
  <c r="I42"/>
  <c r="K42"/>
  <c r="L42"/>
  <c r="A43"/>
  <c r="B43"/>
  <c r="C43"/>
  <c r="C44" s="1"/>
  <c r="I43"/>
  <c r="K43"/>
  <c r="L43"/>
  <c r="A44"/>
  <c r="B44"/>
  <c r="I44"/>
  <c r="K44"/>
  <c r="L44"/>
  <c r="K6" i="7" l="1"/>
  <c r="B43"/>
  <c r="A43" s="1"/>
  <c r="K8"/>
  <c r="B38" i="6"/>
  <c r="A38" s="1"/>
  <c r="A37"/>
  <c r="A23"/>
  <c r="A36"/>
  <c r="B5" i="7"/>
  <c r="A4"/>
  <c r="B16"/>
  <c r="A15"/>
  <c r="A30"/>
  <c r="B31"/>
  <c r="B24"/>
  <c r="A23"/>
  <c r="B38"/>
  <c r="A38" s="1"/>
  <c r="A37"/>
  <c r="K4"/>
  <c r="A14"/>
  <c r="A22"/>
  <c r="A36"/>
  <c r="I3"/>
  <c r="I8"/>
  <c r="I4"/>
  <c r="I5"/>
  <c r="I6"/>
  <c r="A29"/>
  <c r="B5" i="6"/>
  <c r="A4"/>
  <c r="B15"/>
  <c r="A14"/>
  <c r="B25"/>
  <c r="A25" s="1"/>
  <c r="A24"/>
  <c r="B30"/>
  <c r="A13"/>
  <c r="K4" i="1"/>
  <c r="I4"/>
  <c r="I8" i="5"/>
  <c r="I7"/>
  <c r="I6"/>
  <c r="B6" i="1"/>
  <c r="A5"/>
  <c r="A4"/>
  <c r="K7"/>
  <c r="I7"/>
  <c r="K8"/>
  <c r="K6"/>
  <c r="K3"/>
  <c r="K8" i="5"/>
  <c r="K6"/>
  <c r="K7"/>
  <c r="K5"/>
  <c r="I9"/>
  <c r="I5"/>
  <c r="I4"/>
  <c r="B17"/>
  <c r="A16"/>
  <c r="A6"/>
  <c r="B7"/>
  <c r="A32"/>
  <c r="B24"/>
  <c r="B38"/>
  <c r="A43"/>
  <c r="A15"/>
  <c r="A5"/>
  <c r="B38" i="4"/>
  <c r="B33"/>
  <c r="A33" s="1"/>
  <c r="B24"/>
  <c r="B16"/>
  <c r="B8"/>
  <c r="B17" i="7" l="1"/>
  <c r="A17" s="1"/>
  <c r="A16"/>
  <c r="B32"/>
  <c r="A32" s="1"/>
  <c r="A31"/>
  <c r="B25"/>
  <c r="A25" s="1"/>
  <c r="A24"/>
  <c r="B6"/>
  <c r="A5"/>
  <c r="B16" i="6"/>
  <c r="A15"/>
  <c r="B31"/>
  <c r="A30"/>
  <c r="B6"/>
  <c r="A5"/>
  <c r="B7" i="1"/>
  <c r="A6"/>
  <c r="A7" i="5"/>
  <c r="B8"/>
  <c r="B25"/>
  <c r="A24"/>
  <c r="B39"/>
  <c r="A39" s="1"/>
  <c r="A38"/>
  <c r="B18"/>
  <c r="A18" s="1"/>
  <c r="A17"/>
  <c r="A16" i="4"/>
  <c r="B17"/>
  <c r="A8"/>
  <c r="B9"/>
  <c r="A9" s="1"/>
  <c r="A38"/>
  <c r="B39"/>
  <c r="A39" s="1"/>
  <c r="A24"/>
  <c r="B25"/>
  <c r="B7" i="7" l="1"/>
  <c r="A6"/>
  <c r="B32" i="6"/>
  <c r="A32" s="1"/>
  <c r="A31"/>
  <c r="B7"/>
  <c r="A6"/>
  <c r="B17"/>
  <c r="A17" s="1"/>
  <c r="A16"/>
  <c r="A7" i="1"/>
  <c r="B8"/>
  <c r="B9" i="5"/>
  <c r="A9" s="1"/>
  <c r="A8"/>
  <c r="B26"/>
  <c r="A26" s="1"/>
  <c r="A25"/>
  <c r="A25" i="4"/>
  <c r="B26"/>
  <c r="A26" s="1"/>
  <c r="A17"/>
  <c r="B18"/>
  <c r="A18" s="1"/>
  <c r="B8" i="7" l="1"/>
  <c r="A8" s="1"/>
  <c r="A7"/>
  <c r="B8" i="6"/>
  <c r="A8" s="1"/>
  <c r="A7"/>
  <c r="B9" i="1"/>
  <c r="A9" s="1"/>
  <c r="A8"/>
</calcChain>
</file>

<file path=xl/sharedStrings.xml><?xml version="1.0" encoding="utf-8"?>
<sst xmlns="http://schemas.openxmlformats.org/spreadsheetml/2006/main" count="151" uniqueCount="18">
  <si>
    <t>p=6</t>
    <phoneticPr fontId="1"/>
  </si>
  <si>
    <t>p=5</t>
    <phoneticPr fontId="1"/>
  </si>
  <si>
    <t>p=4</t>
    <phoneticPr fontId="1"/>
  </si>
  <si>
    <t>Wm</t>
    <phoneticPr fontId="1"/>
  </si>
  <si>
    <t>Bz0</t>
    <phoneticPr fontId="1"/>
  </si>
  <si>
    <t>Iterations</t>
    <phoneticPr fontId="1"/>
  </si>
  <si>
    <t>Nonzeros</t>
    <phoneticPr fontId="1"/>
  </si>
  <si>
    <t>dof</t>
    <phoneticPr fontId="1"/>
  </si>
  <si>
    <t>ne</t>
    <phoneticPr fontId="1"/>
  </si>
  <si>
    <t>ndiv</t>
    <phoneticPr fontId="1"/>
  </si>
  <si>
    <t>Time</t>
    <phoneticPr fontId="1"/>
  </si>
  <si>
    <t>A-Ar</t>
    <phoneticPr fontId="1"/>
  </si>
  <si>
    <t>p=3</t>
    <phoneticPr fontId="1"/>
  </si>
  <si>
    <t>p=2</t>
    <phoneticPr fontId="1"/>
  </si>
  <si>
    <t>P=1</t>
    <phoneticPr fontId="1"/>
  </si>
  <si>
    <t>feorder</t>
    <phoneticPr fontId="1"/>
  </si>
  <si>
    <t>O-Or</t>
    <phoneticPr fontId="1"/>
  </si>
  <si>
    <t>Time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</si>
</sst>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</a:t>
            </a:r>
            <a:r>
              <a:rPr lang="en-US" altLang="en-US" baseline="0"/>
              <a:t> in Bzo</a:t>
            </a:r>
            <a:endParaRPr lang="en-US" altLang="en-US"/>
          </a:p>
        </c:rich>
      </c:tx>
    </c:title>
    <c:plotArea>
      <c:layout>
        <c:manualLayout>
          <c:layoutTarget val="inner"/>
          <c:xMode val="edge"/>
          <c:yMode val="edge"/>
          <c:x val="0.21310596996930153"/>
          <c:y val="0.1798186284406757"/>
          <c:w val="0.54451323001585927"/>
          <c:h val="0.61205464701527756"/>
        </c:manualLayout>
      </c:layout>
      <c:scatterChart>
        <c:scatterStyle val="lineMarker"/>
        <c:ser>
          <c:idx val="0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'A-Ar'!$M$3:$M$9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154.301584699991</c:v>
                </c:pt>
              </c:numCache>
            </c:numRef>
          </c:xVal>
          <c:yVal>
            <c:numRef>
              <c:f>'[1]A-Ar'!$I$4:$I$10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3"/>
          <c:tx>
            <c:v>A-Ar, p=4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00433920"/>
        <c:axId val="100436224"/>
      </c:scatterChart>
      <c:valAx>
        <c:axId val="1004339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Computation</a:t>
                </a:r>
                <a:r>
                  <a:rPr lang="en-US" altLang="ja-JP" sz="1200" baseline="0"/>
                  <a:t> time (sec)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00436224"/>
        <c:crossesAt val="1.0000000000000026E-4"/>
        <c:crossBetween val="midCat"/>
      </c:valAx>
      <c:valAx>
        <c:axId val="100436224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00433920"/>
        <c:crossesAt val="1.0000000000000026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40959263653696"/>
          <c:y val="0.2632451712766673"/>
          <c:w val="0.22106043894318658"/>
          <c:h val="0.47213873070043783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</a:t>
            </a:r>
            <a:r>
              <a:rPr lang="en-US" altLang="en-US" baseline="0"/>
              <a:t> in Bzo</a:t>
            </a:r>
            <a:endParaRPr lang="en-US" altLang="en-US"/>
          </a:p>
        </c:rich>
      </c:tx>
    </c:title>
    <c:plotArea>
      <c:layout>
        <c:manualLayout>
          <c:layoutTarget val="inner"/>
          <c:xMode val="edge"/>
          <c:yMode val="edge"/>
          <c:x val="0.21310596996930153"/>
          <c:y val="0.1798186284406757"/>
          <c:w val="0.54451323001585927"/>
          <c:h val="0.6120546470152779"/>
        </c:manualLayout>
      </c:layout>
      <c:scatterChart>
        <c:scatterStyle val="lineMarker"/>
        <c:ser>
          <c:idx val="0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'A-Ar (2)'!$M$3:$M$8</c:f>
              <c:numCache>
                <c:formatCode>General</c:formatCode>
                <c:ptCount val="6"/>
                <c:pt idx="0">
                  <c:v>1.0623999987728801E-3</c:v>
                </c:pt>
                <c:pt idx="1">
                  <c:v>4.90890000946819E-3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9.5253295000002201</c:v>
                </c:pt>
                <c:pt idx="5">
                  <c:v>154.301584699991</c:v>
                </c:pt>
              </c:numCache>
            </c:numRef>
          </c:xVal>
          <c:yVal>
            <c:numRef>
              <c:f>'[1]A-Ar'!$I$4:$I$10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3"/>
          <c:tx>
            <c:v>A-Ar, p=4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6449920"/>
        <c:axId val="146456576"/>
      </c:scatterChart>
      <c:valAx>
        <c:axId val="1464499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Computation</a:t>
                </a:r>
                <a:r>
                  <a:rPr lang="en-US" altLang="ja-JP" sz="1200" baseline="0"/>
                  <a:t> time (sec)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6456576"/>
        <c:crossesAt val="1.0000000000000032E-4"/>
        <c:crossBetween val="midCat"/>
      </c:valAx>
      <c:valAx>
        <c:axId val="146456576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6449920"/>
        <c:crossesAt val="1.0000000000000031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409592636536983"/>
          <c:y val="0.2632451712766673"/>
          <c:w val="0.22106043894318658"/>
          <c:h val="0.47213873070043783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 in Wm</a:t>
            </a:r>
          </a:p>
        </c:rich>
      </c:tx>
    </c:title>
    <c:plotArea>
      <c:layout>
        <c:manualLayout>
          <c:layoutTarget val="inner"/>
          <c:xMode val="edge"/>
          <c:yMode val="edge"/>
          <c:x val="0.18505525350997823"/>
          <c:y val="0.18455751237202242"/>
          <c:w val="0.5182779235928846"/>
          <c:h val="0.5939068208077033"/>
        </c:manualLayout>
      </c:layout>
      <c:scatterChart>
        <c:scatterStyle val="lineMarker"/>
        <c:ser>
          <c:idx val="1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'[1]A-Ar'!$M$4:$M$10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'[1]A-Ar'!$K$4:$K$10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0"/>
          <c:order val="3"/>
          <c:tx>
            <c:v>A-Ar, p=4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6279808"/>
        <c:axId val="146311040"/>
      </c:scatterChart>
      <c:valAx>
        <c:axId val="146279808"/>
        <c:scaling>
          <c:logBase val="10"/>
          <c:orientation val="minMax"/>
          <c:min val="1.0000000000000031E-3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Computation time(sec)</a:t>
                </a:r>
              </a:p>
            </c:rich>
          </c:tx>
        </c:title>
        <c:numFmt formatCode="General" sourceLinked="1"/>
        <c:majorTickMark val="none"/>
        <c:tickLblPos val="nextTo"/>
        <c:crossAx val="146311040"/>
        <c:crossesAt val="1.0000000000000035E-3"/>
        <c:crossBetween val="midCat"/>
      </c:valAx>
      <c:valAx>
        <c:axId val="14631104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9.9206349206349426E-3"/>
              <c:y val="0.33357843628325179"/>
            </c:manualLayout>
          </c:layout>
        </c:title>
        <c:numFmt formatCode="General" sourceLinked="1"/>
        <c:majorTickMark val="none"/>
        <c:tickLblPos val="nextTo"/>
        <c:crossAx val="146279808"/>
        <c:crossesAt val="1.0000000000000035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0782750257679"/>
          <c:y val="0.23773342987299051"/>
          <c:w val="0.2254465587634879"/>
          <c:h val="0.460125022540121"/>
        </c:manualLayout>
      </c:layout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</a:t>
            </a:r>
            <a:r>
              <a:rPr lang="en-US" altLang="en-US" baseline="0"/>
              <a:t> in Bzo</a:t>
            </a:r>
            <a:endParaRPr lang="en-US" altLang="en-US"/>
          </a:p>
        </c:rich>
      </c:tx>
    </c:title>
    <c:plotArea>
      <c:layout>
        <c:manualLayout>
          <c:layoutTarget val="inner"/>
          <c:xMode val="edge"/>
          <c:yMode val="edge"/>
          <c:x val="0.21310596996930153"/>
          <c:y val="0.1798186284406757"/>
          <c:w val="0.54451323001585927"/>
          <c:h val="0.61205464701527812"/>
        </c:manualLayout>
      </c:layout>
      <c:scatterChart>
        <c:scatterStyle val="lineMarker"/>
        <c:ser>
          <c:idx val="0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'A-Or (2)'!$M$3:$M$8</c:f>
              <c:numCache>
                <c:formatCode>General</c:formatCode>
                <c:ptCount val="6"/>
                <c:pt idx="0">
                  <c:v>5.4350000573322101E-4</c:v>
                </c:pt>
                <c:pt idx="1">
                  <c:v>2.4738999927649201E-3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7.2462111000058904</c:v>
                </c:pt>
                <c:pt idx="5">
                  <c:v>201.397593500005</c:v>
                </c:pt>
              </c:numCache>
            </c:numRef>
          </c:xVal>
          <c:yVal>
            <c:numRef>
              <c:f>'[1]A-Ar'!$I$4:$I$10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3"/>
          <c:tx>
            <c:v>A-Ar, p=4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7654528"/>
        <c:axId val="147673472"/>
      </c:scatterChart>
      <c:valAx>
        <c:axId val="147654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Computation</a:t>
                </a:r>
                <a:r>
                  <a:rPr lang="en-US" altLang="ja-JP" sz="1200" baseline="0"/>
                  <a:t> time (sec)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7673472"/>
        <c:crossesAt val="1.000000000000004E-4"/>
        <c:crossBetween val="midCat"/>
      </c:valAx>
      <c:valAx>
        <c:axId val="147673472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7654528"/>
        <c:crossesAt val="1.0000000000000035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409592636537005"/>
          <c:y val="0.2632451712766673"/>
          <c:w val="0.22106043894318658"/>
          <c:h val="0.47213873070043783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 in Wm</a:t>
            </a:r>
          </a:p>
        </c:rich>
      </c:tx>
    </c:title>
    <c:plotArea>
      <c:layout>
        <c:manualLayout>
          <c:layoutTarget val="inner"/>
          <c:xMode val="edge"/>
          <c:yMode val="edge"/>
          <c:x val="0.18505525350997828"/>
          <c:y val="0.18455751237202248"/>
          <c:w val="0.5182779235928846"/>
          <c:h val="0.59390682080770307"/>
        </c:manualLayout>
      </c:layout>
      <c:scatterChart>
        <c:scatterStyle val="lineMarker"/>
        <c:ser>
          <c:idx val="1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'[1]A-Ar'!$M$4:$M$10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'[1]A-Ar'!$K$4:$K$10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0"/>
          <c:order val="3"/>
          <c:tx>
            <c:v>A-Ar, p=4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7705856"/>
        <c:axId val="147708160"/>
      </c:scatterChart>
      <c:valAx>
        <c:axId val="147705856"/>
        <c:scaling>
          <c:logBase val="10"/>
          <c:orientation val="minMax"/>
          <c:min val="1.0000000000000035E-3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Computation time(sec)</a:t>
                </a:r>
              </a:p>
            </c:rich>
          </c:tx>
        </c:title>
        <c:numFmt formatCode="General" sourceLinked="1"/>
        <c:majorTickMark val="none"/>
        <c:tickLblPos val="nextTo"/>
        <c:crossAx val="147708160"/>
        <c:crossesAt val="1.0000000000000039E-3"/>
        <c:crossBetween val="midCat"/>
      </c:valAx>
      <c:valAx>
        <c:axId val="14770816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9.9206349206349496E-3"/>
              <c:y val="0.33357843628325207"/>
            </c:manualLayout>
          </c:layout>
        </c:title>
        <c:numFmt formatCode="General" sourceLinked="1"/>
        <c:majorTickMark val="none"/>
        <c:tickLblPos val="nextTo"/>
        <c:crossAx val="147705856"/>
        <c:crossesAt val="1.0000000000000039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0782750257724"/>
          <c:y val="0.23773342987299062"/>
          <c:w val="0.2254465587634879"/>
          <c:h val="0.46012502254012089"/>
        </c:manualLayout>
      </c:layout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 (2)'!$M$3:$M$8</c:f>
              <c:numCache>
                <c:formatCode>General</c:formatCode>
                <c:ptCount val="6"/>
                <c:pt idx="0">
                  <c:v>1.0623999987728801E-3</c:v>
                </c:pt>
                <c:pt idx="1">
                  <c:v>4.90890000946819E-3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9.5253295000002201</c:v>
                </c:pt>
                <c:pt idx="5">
                  <c:v>154.301584699991</c:v>
                </c:pt>
              </c:numCache>
            </c:numRef>
          </c:xVal>
          <c:yVal>
            <c:numRef>
              <c:f>'A-Ar'!$I$3:$I$9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xVal>
            <c:numRef>
              <c:f>'A-Or (2)'!$M$3:$M$8</c:f>
              <c:numCache>
                <c:formatCode>General</c:formatCode>
                <c:ptCount val="6"/>
                <c:pt idx="0">
                  <c:v>5.4350000573322101E-4</c:v>
                </c:pt>
                <c:pt idx="1">
                  <c:v>2.4738999927649201E-3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7.2462111000058904</c:v>
                </c:pt>
                <c:pt idx="5">
                  <c:v>201.397593500005</c:v>
                </c:pt>
              </c:numCache>
            </c:numRef>
          </c:xVal>
          <c:yVal>
            <c:numRef>
              <c:f>'A-Or (2)'!$I$3:$I$8</c:f>
              <c:numCache>
                <c:formatCode>General</c:formatCode>
                <c:ptCount val="6"/>
                <c:pt idx="0">
                  <c:v>1.269603640466065E-2</c:v>
                </c:pt>
                <c:pt idx="1">
                  <c:v>1.850121316889795E-2</c:v>
                </c:pt>
                <c:pt idx="2">
                  <c:v>1.3019183121403873E-3</c:v>
                </c:pt>
                <c:pt idx="3">
                  <c:v>1.5385635123724441E-3</c:v>
                </c:pt>
                <c:pt idx="4">
                  <c:v>6.0736443883704233E-4</c:v>
                </c:pt>
                <c:pt idx="5">
                  <c:v>1.3609871119778802E-4</c:v>
                </c:pt>
              </c:numCache>
            </c:numRef>
          </c:yVal>
        </c:ser>
        <c:ser>
          <c:idx val="2"/>
          <c:order val="2"/>
          <c:xVal>
            <c:numRef>
              <c:f>'O-Or'!$M$3:$M$8</c:f>
              <c:numCache>
                <c:formatCode>General</c:formatCode>
                <c:ptCount val="6"/>
                <c:pt idx="0">
                  <c:v>1.16900002467446E-4</c:v>
                </c:pt>
                <c:pt idx="1">
                  <c:v>4.2330000724177802E-4</c:v>
                </c:pt>
                <c:pt idx="2">
                  <c:v>3.8892000011401199E-3</c:v>
                </c:pt>
                <c:pt idx="3">
                  <c:v>4.02602000103797E-2</c:v>
                </c:pt>
                <c:pt idx="4">
                  <c:v>0.69102579999889702</c:v>
                </c:pt>
                <c:pt idx="5">
                  <c:v>10.7162059999973</c:v>
                </c:pt>
              </c:numCache>
            </c:numRef>
          </c:xVal>
          <c:yVal>
            <c:numRef>
              <c:f>'O-Or'!$I$3:$I$8</c:f>
              <c:numCache>
                <c:formatCode>General</c:formatCode>
                <c:ptCount val="6"/>
                <c:pt idx="0">
                  <c:v>0.10652139226903427</c:v>
                </c:pt>
                <c:pt idx="1">
                  <c:v>4.889864904924305E-2</c:v>
                </c:pt>
                <c:pt idx="2">
                  <c:v>2.3464157869854962E-2</c:v>
                </c:pt>
                <c:pt idx="3">
                  <c:v>1.0974123717853848E-2</c:v>
                </c:pt>
                <c:pt idx="4">
                  <c:v>4.3453748528306056E-3</c:v>
                </c:pt>
                <c:pt idx="5">
                  <c:v>1.7065576485267408E-3</c:v>
                </c:pt>
              </c:numCache>
            </c:numRef>
          </c:yVal>
        </c:ser>
        <c:axId val="147877888"/>
        <c:axId val="147879424"/>
      </c:scatterChart>
      <c:valAx>
        <c:axId val="147877888"/>
        <c:scaling>
          <c:logBase val="10"/>
          <c:orientation val="minMax"/>
        </c:scaling>
        <c:axPos val="b"/>
        <c:numFmt formatCode="General" sourceLinked="1"/>
        <c:tickLblPos val="nextTo"/>
        <c:crossAx val="147879424"/>
        <c:crosses val="autoZero"/>
        <c:crossBetween val="midCat"/>
      </c:valAx>
      <c:valAx>
        <c:axId val="147879424"/>
        <c:scaling>
          <c:logBase val="10"/>
          <c:orientation val="minMax"/>
        </c:scaling>
        <c:axPos val="l"/>
        <c:majorGridlines/>
        <c:minorGridlines/>
        <c:numFmt formatCode="General" sourceLinked="1"/>
        <c:tickLblPos val="nextTo"/>
        <c:crossAx val="14787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 (2)'!$M$3:$M$8</c:f>
              <c:numCache>
                <c:formatCode>General</c:formatCode>
                <c:ptCount val="6"/>
                <c:pt idx="0">
                  <c:v>1.0623999987728801E-3</c:v>
                </c:pt>
                <c:pt idx="1">
                  <c:v>4.90890000946819E-3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9.5253295000002201</c:v>
                </c:pt>
                <c:pt idx="5">
                  <c:v>154.301584699991</c:v>
                </c:pt>
              </c:numCache>
            </c:numRef>
          </c:xVal>
          <c:yVal>
            <c:numRef>
              <c:f>'A-Ar'!$K$3:$K$9</c:f>
              <c:numCache>
                <c:formatCode>General</c:formatCode>
                <c:ptCount val="7"/>
                <c:pt idx="0">
                  <c:v>0.23567577420462252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5.915224123565533E-3</c:v>
                </c:pt>
              </c:numCache>
            </c:numRef>
          </c:yVal>
        </c:ser>
        <c:ser>
          <c:idx val="1"/>
          <c:order val="1"/>
          <c:xVal>
            <c:numRef>
              <c:f>'A-Or (2)'!$M$3:$M$8</c:f>
              <c:numCache>
                <c:formatCode>General</c:formatCode>
                <c:ptCount val="6"/>
                <c:pt idx="0">
                  <c:v>5.4350000573322101E-4</c:v>
                </c:pt>
                <c:pt idx="1">
                  <c:v>2.4738999927649201E-3</c:v>
                </c:pt>
                <c:pt idx="2">
                  <c:v>4.88144000119064E-2</c:v>
                </c:pt>
                <c:pt idx="3">
                  <c:v>0.56189660000381902</c:v>
                </c:pt>
                <c:pt idx="4">
                  <c:v>7.2462111000058904</c:v>
                </c:pt>
                <c:pt idx="5">
                  <c:v>201.397593500005</c:v>
                </c:pt>
              </c:numCache>
            </c:numRef>
          </c:xVal>
          <c:yVal>
            <c:numRef>
              <c:f>'A-Or (2)'!$K$3:$K$8</c:f>
              <c:numCache>
                <c:formatCode>General</c:formatCode>
                <c:ptCount val="6"/>
                <c:pt idx="0">
                  <c:v>6.5029304400650245E-2</c:v>
                </c:pt>
                <c:pt idx="1">
                  <c:v>1.6997040907784946E-2</c:v>
                </c:pt>
                <c:pt idx="2">
                  <c:v>3.6229975891920188E-2</c:v>
                </c:pt>
                <c:pt idx="3">
                  <c:v>1.0383556588045007E-2</c:v>
                </c:pt>
                <c:pt idx="4">
                  <c:v>2.9213408231036522E-3</c:v>
                </c:pt>
                <c:pt idx="5">
                  <c:v>1.1331850541829609E-3</c:v>
                </c:pt>
              </c:numCache>
            </c:numRef>
          </c:yVal>
        </c:ser>
        <c:ser>
          <c:idx val="2"/>
          <c:order val="2"/>
          <c:xVal>
            <c:numRef>
              <c:f>'O-Or'!$M$3:$M$8</c:f>
              <c:numCache>
                <c:formatCode>General</c:formatCode>
                <c:ptCount val="6"/>
                <c:pt idx="0">
                  <c:v>1.16900002467446E-4</c:v>
                </c:pt>
                <c:pt idx="1">
                  <c:v>4.2330000724177802E-4</c:v>
                </c:pt>
                <c:pt idx="2">
                  <c:v>3.8892000011401199E-3</c:v>
                </c:pt>
                <c:pt idx="3">
                  <c:v>4.02602000103797E-2</c:v>
                </c:pt>
                <c:pt idx="4">
                  <c:v>0.69102579999889702</c:v>
                </c:pt>
                <c:pt idx="5">
                  <c:v>10.7162059999973</c:v>
                </c:pt>
              </c:numCache>
            </c:numRef>
          </c:xVal>
          <c:yVal>
            <c:numRef>
              <c:f>'A-Or (2)'!$K$3:$K$8</c:f>
              <c:numCache>
                <c:formatCode>General</c:formatCode>
                <c:ptCount val="6"/>
                <c:pt idx="0">
                  <c:v>6.5029304400650245E-2</c:v>
                </c:pt>
                <c:pt idx="1">
                  <c:v>1.6997040907784946E-2</c:v>
                </c:pt>
                <c:pt idx="2">
                  <c:v>3.6229975891920188E-2</c:v>
                </c:pt>
                <c:pt idx="3">
                  <c:v>1.0383556588045007E-2</c:v>
                </c:pt>
                <c:pt idx="4">
                  <c:v>2.9213408231036522E-3</c:v>
                </c:pt>
                <c:pt idx="5">
                  <c:v>1.1331850541829609E-3</c:v>
                </c:pt>
              </c:numCache>
            </c:numRef>
          </c:yVal>
        </c:ser>
        <c:axId val="147900672"/>
        <c:axId val="147980288"/>
      </c:scatterChart>
      <c:valAx>
        <c:axId val="147900672"/>
        <c:scaling>
          <c:logBase val="10"/>
          <c:orientation val="minMax"/>
        </c:scaling>
        <c:axPos val="b"/>
        <c:numFmt formatCode="General" sourceLinked="1"/>
        <c:tickLblPos val="nextTo"/>
        <c:crossAx val="147980288"/>
        <c:crosses val="autoZero"/>
        <c:crossBetween val="midCat"/>
      </c:valAx>
      <c:valAx>
        <c:axId val="147980288"/>
        <c:scaling>
          <c:logBase val="10"/>
          <c:orientation val="minMax"/>
        </c:scaling>
        <c:axPos val="l"/>
        <c:majorGridlines/>
        <c:minorGridlines/>
        <c:numFmt formatCode="General" sourceLinked="1"/>
        <c:tickLblPos val="nextTo"/>
        <c:crossAx val="14790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 in Wm</a:t>
            </a:r>
          </a:p>
        </c:rich>
      </c:tx>
    </c:title>
    <c:plotArea>
      <c:layout>
        <c:manualLayout>
          <c:layoutTarget val="inner"/>
          <c:xMode val="edge"/>
          <c:yMode val="edge"/>
          <c:x val="0.18505525350997812"/>
          <c:y val="0.18455751237202236"/>
          <c:w val="0.5182779235928846"/>
          <c:h val="0.59390682080770363"/>
        </c:manualLayout>
      </c:layout>
      <c:scatterChart>
        <c:scatterStyle val="lineMarker"/>
        <c:ser>
          <c:idx val="1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'[1]A-Ar'!$M$4:$M$10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'[1]A-Ar'!$K$4:$K$10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0"/>
          <c:order val="3"/>
          <c:tx>
            <c:v>A-Ar, p=4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97458048"/>
        <c:axId val="97481088"/>
      </c:scatterChart>
      <c:valAx>
        <c:axId val="97458048"/>
        <c:scaling>
          <c:logBase val="10"/>
          <c:orientation val="minMax"/>
          <c:min val="1.0000000000000026E-3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Computation time(sec)</a:t>
                </a:r>
              </a:p>
            </c:rich>
          </c:tx>
        </c:title>
        <c:numFmt formatCode="General" sourceLinked="1"/>
        <c:majorTickMark val="none"/>
        <c:tickLblPos val="nextTo"/>
        <c:crossAx val="97481088"/>
        <c:crossesAt val="1.0000000000000031E-3"/>
        <c:crossBetween val="midCat"/>
      </c:valAx>
      <c:valAx>
        <c:axId val="9748108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9.9206349206349357E-3"/>
              <c:y val="0.33357843628325157"/>
            </c:manualLayout>
          </c:layout>
        </c:title>
        <c:numFmt formatCode="General" sourceLinked="1"/>
        <c:majorTickMark val="none"/>
        <c:tickLblPos val="nextTo"/>
        <c:crossAx val="97458048"/>
        <c:crossesAt val="1.0000000000000031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0782750257624"/>
          <c:y val="0.2377334298729904"/>
          <c:w val="0.2254465587634879"/>
          <c:h val="0.46012502254012111"/>
        </c:manualLayout>
      </c:layout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</a:t>
            </a:r>
            <a:r>
              <a:rPr lang="en-US" altLang="en-US" baseline="0"/>
              <a:t> in Bzo</a:t>
            </a:r>
            <a:endParaRPr lang="en-US" altLang="en-US"/>
          </a:p>
        </c:rich>
      </c:tx>
    </c:title>
    <c:plotArea>
      <c:layout>
        <c:manualLayout>
          <c:layoutTarget val="inner"/>
          <c:xMode val="edge"/>
          <c:yMode val="edge"/>
          <c:x val="0.21310596996930153"/>
          <c:y val="0.1798186284406757"/>
          <c:w val="0.54451323001585927"/>
          <c:h val="0.6120546470152779"/>
        </c:manualLayout>
      </c:layout>
      <c:scatterChart>
        <c:scatterStyle val="lineMarker"/>
        <c:ser>
          <c:idx val="0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'A-Or'!$M$3:$M$9</c:f>
              <c:numCache>
                <c:formatCode>General</c:formatCode>
                <c:ptCount val="7"/>
                <c:pt idx="0">
                  <c:v>5.4350000573322101E-4</c:v>
                </c:pt>
                <c:pt idx="1">
                  <c:v>5.8369999169372E-4</c:v>
                </c:pt>
                <c:pt idx="2">
                  <c:v>2.4738999927649201E-3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7.2462111000058904</c:v>
                </c:pt>
                <c:pt idx="6">
                  <c:v>201.397593500005</c:v>
                </c:pt>
              </c:numCache>
            </c:numRef>
          </c:xVal>
          <c:yVal>
            <c:numRef>
              <c:f>'[1]A-Ar'!$I$4:$I$10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3"/>
          <c:tx>
            <c:v>A-Ar, p=4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04829312"/>
        <c:axId val="104831616"/>
      </c:scatterChart>
      <c:valAx>
        <c:axId val="1048293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Computation</a:t>
                </a:r>
                <a:r>
                  <a:rPr lang="en-US" altLang="ja-JP" sz="1200" baseline="0"/>
                  <a:t> time (sec)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04831616"/>
        <c:crossesAt val="1.0000000000000032E-4"/>
        <c:crossBetween val="midCat"/>
      </c:valAx>
      <c:valAx>
        <c:axId val="104831616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04829312"/>
        <c:crossesAt val="1.0000000000000031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409592636536983"/>
          <c:y val="0.2632451712766673"/>
          <c:w val="0.22106043894318658"/>
          <c:h val="0.47213873070043783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 in Wm</a:t>
            </a:r>
          </a:p>
        </c:rich>
      </c:tx>
    </c:title>
    <c:plotArea>
      <c:layout>
        <c:manualLayout>
          <c:layoutTarget val="inner"/>
          <c:xMode val="edge"/>
          <c:yMode val="edge"/>
          <c:x val="0.18505525350997823"/>
          <c:y val="0.18455751237202242"/>
          <c:w val="0.5182779235928846"/>
          <c:h val="0.5939068208077033"/>
        </c:manualLayout>
      </c:layout>
      <c:scatterChart>
        <c:scatterStyle val="lineMarker"/>
        <c:ser>
          <c:idx val="1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'[1]A-Ar'!$M$4:$M$10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'[1]A-Ar'!$K$4:$K$10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0"/>
          <c:order val="3"/>
          <c:tx>
            <c:v>A-Ar, p=4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42747904"/>
        <c:axId val="142766848"/>
      </c:scatterChart>
      <c:valAx>
        <c:axId val="142747904"/>
        <c:scaling>
          <c:logBase val="10"/>
          <c:orientation val="minMax"/>
          <c:min val="1.0000000000000031E-3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Computation time(sec)</a:t>
                </a:r>
              </a:p>
            </c:rich>
          </c:tx>
        </c:title>
        <c:numFmt formatCode="General" sourceLinked="1"/>
        <c:majorTickMark val="none"/>
        <c:tickLblPos val="nextTo"/>
        <c:crossAx val="142766848"/>
        <c:crossesAt val="1.0000000000000035E-3"/>
        <c:crossBetween val="midCat"/>
      </c:valAx>
      <c:valAx>
        <c:axId val="14276684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9.9206349206349426E-3"/>
              <c:y val="0.33357843628325179"/>
            </c:manualLayout>
          </c:layout>
        </c:title>
        <c:numFmt formatCode="General" sourceLinked="1"/>
        <c:majorTickMark val="none"/>
        <c:tickLblPos val="nextTo"/>
        <c:crossAx val="142747904"/>
        <c:crossesAt val="1.0000000000000035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0782750257679"/>
          <c:y val="0.23773342987299051"/>
          <c:w val="0.2254465587634879"/>
          <c:h val="0.460125022540121"/>
        </c:manualLayout>
      </c:layout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'A-Ar'!$M$3:$M$9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154.301584699991</c:v>
                </c:pt>
              </c:numCache>
            </c:numRef>
          </c:xVal>
          <c:yVal>
            <c:numRef>
              <c:f>'A-Ar'!$I$3:$I$9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xVal>
            <c:numRef>
              <c:f>'A-Or'!$M$3:$M$9</c:f>
              <c:numCache>
                <c:formatCode>General</c:formatCode>
                <c:ptCount val="7"/>
                <c:pt idx="0">
                  <c:v>5.4350000573322101E-4</c:v>
                </c:pt>
                <c:pt idx="1">
                  <c:v>5.8369999169372E-4</c:v>
                </c:pt>
                <c:pt idx="2">
                  <c:v>2.4738999927649201E-3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7.2462111000058904</c:v>
                </c:pt>
                <c:pt idx="6">
                  <c:v>201.397593500005</c:v>
                </c:pt>
              </c:numCache>
            </c:numRef>
          </c:xVal>
          <c:yVal>
            <c:numRef>
              <c:f>'A-Or'!$I$3:$I$9</c:f>
              <c:numCache>
                <c:formatCode>General</c:formatCode>
                <c:ptCount val="7"/>
                <c:pt idx="0">
                  <c:v>1.269603640466065E-2</c:v>
                </c:pt>
                <c:pt idx="1">
                  <c:v>6.2436994237282557E-2</c:v>
                </c:pt>
                <c:pt idx="2">
                  <c:v>1.850121316889795E-2</c:v>
                </c:pt>
                <c:pt idx="3">
                  <c:v>1.3019183121403873E-3</c:v>
                </c:pt>
                <c:pt idx="4">
                  <c:v>1.5385635123724441E-3</c:v>
                </c:pt>
                <c:pt idx="5">
                  <c:v>6.0736443883704233E-4</c:v>
                </c:pt>
                <c:pt idx="6">
                  <c:v>1.3609871119778802E-4</c:v>
                </c:pt>
              </c:numCache>
            </c:numRef>
          </c:yVal>
        </c:ser>
        <c:axId val="142792192"/>
        <c:axId val="142793728"/>
      </c:scatterChart>
      <c:valAx>
        <c:axId val="142792192"/>
        <c:scaling>
          <c:logBase val="10"/>
          <c:orientation val="minMax"/>
        </c:scaling>
        <c:axPos val="b"/>
        <c:numFmt formatCode="General" sourceLinked="1"/>
        <c:tickLblPos val="nextTo"/>
        <c:crossAx val="142793728"/>
        <c:crosses val="autoZero"/>
        <c:crossBetween val="midCat"/>
      </c:valAx>
      <c:valAx>
        <c:axId val="142793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279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'A-Ar'!$M$3:$M$9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154.301584699991</c:v>
                </c:pt>
              </c:numCache>
            </c:numRef>
          </c:xVal>
          <c:yVal>
            <c:numRef>
              <c:f>'A-Ar'!$K$3:$K$9</c:f>
              <c:numCache>
                <c:formatCode>General</c:formatCode>
                <c:ptCount val="7"/>
                <c:pt idx="0">
                  <c:v>0.23567577420462252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5.915224123565533E-3</c:v>
                </c:pt>
              </c:numCache>
            </c:numRef>
          </c:yVal>
        </c:ser>
        <c:ser>
          <c:idx val="1"/>
          <c:order val="1"/>
          <c:xVal>
            <c:numRef>
              <c:f>'A-Or'!$M$3:$M$9</c:f>
              <c:numCache>
                <c:formatCode>General</c:formatCode>
                <c:ptCount val="7"/>
                <c:pt idx="0">
                  <c:v>5.4350000573322101E-4</c:v>
                </c:pt>
                <c:pt idx="1">
                  <c:v>5.8369999169372E-4</c:v>
                </c:pt>
                <c:pt idx="2">
                  <c:v>2.4738999927649201E-3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7.2462111000058904</c:v>
                </c:pt>
                <c:pt idx="6">
                  <c:v>201.397593500005</c:v>
                </c:pt>
              </c:numCache>
            </c:numRef>
          </c:xVal>
          <c:yVal>
            <c:numRef>
              <c:f>'A-Or'!$K$3:$K$9</c:f>
              <c:numCache>
                <c:formatCode>General</c:formatCode>
                <c:ptCount val="7"/>
                <c:pt idx="0">
                  <c:v>6.5029304400650245E-2</c:v>
                </c:pt>
                <c:pt idx="1">
                  <c:v>1.84081553636757E-2</c:v>
                </c:pt>
                <c:pt idx="2">
                  <c:v>1.6997040907784946E-2</c:v>
                </c:pt>
                <c:pt idx="3">
                  <c:v>3.6229975891920188E-2</c:v>
                </c:pt>
                <c:pt idx="4">
                  <c:v>1.0383556588045007E-2</c:v>
                </c:pt>
                <c:pt idx="5">
                  <c:v>2.9213408231036522E-3</c:v>
                </c:pt>
                <c:pt idx="6">
                  <c:v>1.1331850541829609E-3</c:v>
                </c:pt>
              </c:numCache>
            </c:numRef>
          </c:yVal>
        </c:ser>
        <c:axId val="100539392"/>
        <c:axId val="100557568"/>
      </c:scatterChart>
      <c:valAx>
        <c:axId val="100539392"/>
        <c:scaling>
          <c:logBase val="10"/>
          <c:orientation val="minMax"/>
        </c:scaling>
        <c:axPos val="b"/>
        <c:numFmt formatCode="General" sourceLinked="1"/>
        <c:tickLblPos val="nextTo"/>
        <c:crossAx val="100557568"/>
        <c:crosses val="autoZero"/>
        <c:crossBetween val="midCat"/>
      </c:valAx>
      <c:valAx>
        <c:axId val="1005575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053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0999942372472924"/>
          <c:y val="0.18503763876481141"/>
          <c:w val="0.52810782634206654"/>
          <c:h val="0.6115468251165177"/>
        </c:manualLayout>
      </c:layout>
      <c:scatterChart>
        <c:scatterStyle val="lineMarker"/>
        <c:ser>
          <c:idx val="0"/>
          <c:order val="0"/>
          <c:tx>
            <c:v>A-Aｒ, h=2</c:v>
          </c:tx>
          <c:xVal>
            <c:numRef>
              <c:f>'[1]A-Ar'!$C$13:$C$20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'[1]A-Ar'!$J$13:$J$20</c:f>
              <c:numCache>
                <c:formatCode>General</c:formatCode>
                <c:ptCount val="8"/>
                <c:pt idx="0">
                  <c:v>9260.8233118205499</c:v>
                </c:pt>
                <c:pt idx="1">
                  <c:v>10977.860564382599</c:v>
                </c:pt>
                <c:pt idx="2">
                  <c:v>11301.021607069</c:v>
                </c:pt>
                <c:pt idx="3">
                  <c:v>11412.582043246999</c:v>
                </c:pt>
                <c:pt idx="4">
                  <c:v>11460.8501159321</c:v>
                </c:pt>
                <c:pt idx="5">
                  <c:v>11482.076296446299</c:v>
                </c:pt>
                <c:pt idx="6">
                  <c:v>11502.5173826585</c:v>
                </c:pt>
                <c:pt idx="7">
                  <c:v>11518.0779482334</c:v>
                </c:pt>
              </c:numCache>
            </c:numRef>
          </c:yVal>
        </c:ser>
        <c:ser>
          <c:idx val="1"/>
          <c:order val="1"/>
          <c:tx>
            <c:v>A-Ar, p=1</c:v>
          </c:tx>
          <c:xVal>
            <c:numRef>
              <c:f>'[1]A-Ar'!$C$5:$C$10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'[1]A-Ar'!$J$4:$J$10</c:f>
              <c:numCache>
                <c:formatCode>General</c:formatCode>
                <c:ptCount val="7"/>
                <c:pt idx="0">
                  <c:v>8816.4799445496792</c:v>
                </c:pt>
                <c:pt idx="1">
                  <c:v>9260.8232625810197</c:v>
                </c:pt>
                <c:pt idx="2">
                  <c:v>10310.992008499699</c:v>
                </c:pt>
                <c:pt idx="3">
                  <c:v>10728.8583272996</c:v>
                </c:pt>
                <c:pt idx="4">
                  <c:v>11203.6405779137</c:v>
                </c:pt>
                <c:pt idx="5">
                  <c:v>11406.849638392599</c:v>
                </c:pt>
                <c:pt idx="6">
                  <c:v>11486.649797796101</c:v>
                </c:pt>
              </c:numCache>
            </c:numRef>
          </c:yVal>
        </c:ser>
        <c:ser>
          <c:idx val="3"/>
          <c:order val="2"/>
          <c:tx>
            <c:v>Ω-Ωｒ, h=2</c:v>
          </c:tx>
          <c:marker>
            <c:symbol val="circle"/>
            <c:size val="7"/>
          </c:marker>
          <c:xVal>
            <c:numRef>
              <c:f>'O-Or'!$C$12:$C$19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'O-Or'!$J$12:$J$19</c:f>
              <c:numCache>
                <c:formatCode>General</c:formatCode>
                <c:ptCount val="8"/>
                <c:pt idx="0">
                  <c:v>15914.108653653901</c:v>
                </c:pt>
                <c:pt idx="1">
                  <c:v>12391.566064807799</c:v>
                </c:pt>
                <c:pt idx="2">
                  <c:v>11886.9460791322</c:v>
                </c:pt>
                <c:pt idx="3">
                  <c:v>11720.0357287077</c:v>
                </c:pt>
                <c:pt idx="4">
                  <c:v>11632.196847986599</c:v>
                </c:pt>
                <c:pt idx="5">
                  <c:v>11576.4655411321</c:v>
                </c:pt>
                <c:pt idx="6">
                  <c:v>11534.271020378999</c:v>
                </c:pt>
                <c:pt idx="7">
                  <c:v>11575.3657367835</c:v>
                </c:pt>
              </c:numCache>
            </c:numRef>
          </c:yVal>
        </c:ser>
        <c:ser>
          <c:idx val="2"/>
          <c:order val="3"/>
          <c:tx>
            <c:v>Ω-Ωｒ, p=1</c:v>
          </c:tx>
          <c:xVal>
            <c:numRef>
              <c:f>'O-Or'!$C$4:$C$8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'O-Or'!$J$4:$J$8</c:f>
              <c:numCache>
                <c:formatCode>General</c:formatCode>
                <c:ptCount val="5"/>
                <c:pt idx="0">
                  <c:v>14059.5149103863</c:v>
                </c:pt>
                <c:pt idx="1">
                  <c:v>13161.074717150999</c:v>
                </c:pt>
                <c:pt idx="2">
                  <c:v>12188.087674541301</c:v>
                </c:pt>
                <c:pt idx="3">
                  <c:v>11795.761855925901</c:v>
                </c:pt>
                <c:pt idx="4">
                  <c:v>11675.531458379901</c:v>
                </c:pt>
              </c:numCache>
            </c:numRef>
          </c:yVal>
        </c:ser>
        <c:axId val="142981760"/>
        <c:axId val="142988032"/>
      </c:scatterChart>
      <c:valAx>
        <c:axId val="142981760"/>
        <c:scaling>
          <c:orientation val="minMax"/>
          <c:max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h,p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2988032"/>
        <c:crosses val="autoZero"/>
        <c:crossBetween val="midCat"/>
      </c:valAx>
      <c:valAx>
        <c:axId val="142988032"/>
        <c:scaling>
          <c:orientation val="minMax"/>
          <c:max val="16000"/>
          <c:min val="8000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42981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5534951881014872"/>
          <c:y val="0.19028944298629358"/>
          <c:w val="0.55106014873140807"/>
          <c:h val="0.62333697871099447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'O-Or'!$E$3:$E$8</c:f>
              <c:numCache>
                <c:formatCode>General</c:formatCode>
                <c:ptCount val="6"/>
                <c:pt idx="0">
                  <c:v>145</c:v>
                </c:pt>
                <c:pt idx="1">
                  <c:v>413</c:v>
                </c:pt>
                <c:pt idx="2">
                  <c:v>2270</c:v>
                </c:pt>
                <c:pt idx="3">
                  <c:v>12765</c:v>
                </c:pt>
                <c:pt idx="4">
                  <c:v>83754</c:v>
                </c:pt>
                <c:pt idx="5">
                  <c:v>616842</c:v>
                </c:pt>
              </c:numCache>
            </c:numRef>
          </c:xVal>
          <c:yVal>
            <c:numRef>
              <c:f>'O-Or'!$I$3:$I$8</c:f>
              <c:numCache>
                <c:formatCode>General</c:formatCode>
                <c:ptCount val="6"/>
                <c:pt idx="0">
                  <c:v>0.10652139226903427</c:v>
                </c:pt>
                <c:pt idx="1">
                  <c:v>4.889864904924305E-2</c:v>
                </c:pt>
                <c:pt idx="2">
                  <c:v>2.3464157869854962E-2</c:v>
                </c:pt>
                <c:pt idx="3">
                  <c:v>1.0974123717853848E-2</c:v>
                </c:pt>
                <c:pt idx="4">
                  <c:v>4.3453748528306056E-3</c:v>
                </c:pt>
                <c:pt idx="5">
                  <c:v>1.7065576485267408E-3</c:v>
                </c:pt>
              </c:numCache>
            </c:numRef>
          </c:yVal>
        </c:ser>
        <c:ser>
          <c:idx val="1"/>
          <c:order val="1"/>
          <c:tx>
            <c:v>h, Wm</c:v>
          </c:tx>
          <c:marker>
            <c:spPr>
              <a:solidFill>
                <a:srgbClr val="C00000"/>
              </a:solidFill>
            </c:spPr>
          </c:marker>
          <c:xVal>
            <c:numRef>
              <c:f>'O-Or'!$E$3:$E$8</c:f>
              <c:numCache>
                <c:formatCode>General</c:formatCode>
                <c:ptCount val="6"/>
                <c:pt idx="0">
                  <c:v>145</c:v>
                </c:pt>
                <c:pt idx="1">
                  <c:v>413</c:v>
                </c:pt>
                <c:pt idx="2">
                  <c:v>2270</c:v>
                </c:pt>
                <c:pt idx="3">
                  <c:v>12765</c:v>
                </c:pt>
                <c:pt idx="4">
                  <c:v>83754</c:v>
                </c:pt>
                <c:pt idx="5">
                  <c:v>616842</c:v>
                </c:pt>
              </c:numCache>
            </c:numRef>
          </c:xVal>
          <c:yVal>
            <c:numRef>
              <c:f>'O-Or'!$K$3:$K$8</c:f>
              <c:numCache>
                <c:formatCode>General</c:formatCode>
                <c:ptCount val="6"/>
                <c:pt idx="0">
                  <c:v>0.45831326377542264</c:v>
                </c:pt>
                <c:pt idx="1">
                  <c:v>0.21885694931827485</c:v>
                </c:pt>
                <c:pt idx="2">
                  <c:v>0.14096876611625481</c:v>
                </c:pt>
                <c:pt idx="3">
                  <c:v>5.6617917168730006E-2</c:v>
                </c:pt>
                <c:pt idx="4">
                  <c:v>2.260614268971832E-2</c:v>
                </c:pt>
                <c:pt idx="5">
                  <c:v>1.2183047973983605E-2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'O-Or'!$E$12:$E$19</c:f>
              <c:numCache>
                <c:formatCode>General</c:formatCode>
                <c:ptCount val="8"/>
                <c:pt idx="0">
                  <c:v>160</c:v>
                </c:pt>
                <c:pt idx="1">
                  <c:v>1121</c:v>
                </c:pt>
                <c:pt idx="2">
                  <c:v>3615</c:v>
                </c:pt>
                <c:pt idx="3">
                  <c:v>8374</c:v>
                </c:pt>
                <c:pt idx="4">
                  <c:v>16130</c:v>
                </c:pt>
                <c:pt idx="5">
                  <c:v>27615</c:v>
                </c:pt>
                <c:pt idx="6">
                  <c:v>43561</c:v>
                </c:pt>
                <c:pt idx="7">
                  <c:v>64700</c:v>
                </c:pt>
              </c:numCache>
            </c:numRef>
          </c:xVal>
          <c:yVal>
            <c:numRef>
              <c:f>'O-Or'!$I$12:$I$19</c:f>
              <c:numCache>
                <c:formatCode>General</c:formatCode>
                <c:ptCount val="8"/>
                <c:pt idx="0">
                  <c:v>2.5164858269622992E-2</c:v>
                </c:pt>
                <c:pt idx="1">
                  <c:v>3.2821495002453668E-2</c:v>
                </c:pt>
                <c:pt idx="2">
                  <c:v>4.1113050685643686E-3</c:v>
                </c:pt>
                <c:pt idx="3">
                  <c:v>1.9300587429959795E-3</c:v>
                </c:pt>
                <c:pt idx="4">
                  <c:v>9.8039247569321839E-4</c:v>
                </c:pt>
                <c:pt idx="5">
                  <c:v>5.12343529846306E-4</c:v>
                </c:pt>
                <c:pt idx="6">
                  <c:v>2.50300462378143E-4</c:v>
                </c:pt>
                <c:pt idx="7">
                  <c:v>9.1350708291823207E-5</c:v>
                </c:pt>
              </c:numCache>
            </c:numRef>
          </c:yVal>
        </c:ser>
        <c:ser>
          <c:idx val="3"/>
          <c:order val="3"/>
          <c:tx>
            <c:v>p, Wm</c:v>
          </c:tx>
          <c:marker>
            <c:symbol val="square"/>
            <c:size val="7"/>
            <c:spPr>
              <a:solidFill>
                <a:srgbClr val="0070C0"/>
              </a:solidFill>
            </c:spPr>
          </c:marker>
          <c:dPt>
            <c:idx val="1"/>
            <c:spPr>
              <a:ln>
                <a:solidFill>
                  <a:srgbClr val="0070C0"/>
                </a:solidFill>
              </a:ln>
            </c:spPr>
          </c:dPt>
          <c:dPt>
            <c:idx val="2"/>
            <c:spPr>
              <a:ln>
                <a:solidFill>
                  <a:srgbClr val="0070C0"/>
                </a:solidFill>
              </a:ln>
            </c:spPr>
          </c:dPt>
          <c:xVal>
            <c:numRef>
              <c:f>'O-Or'!$E$12:$E$17</c:f>
              <c:numCache>
                <c:formatCode>General</c:formatCode>
                <c:ptCount val="6"/>
                <c:pt idx="0">
                  <c:v>160</c:v>
                </c:pt>
                <c:pt idx="1">
                  <c:v>1121</c:v>
                </c:pt>
                <c:pt idx="2">
                  <c:v>3615</c:v>
                </c:pt>
                <c:pt idx="3">
                  <c:v>8374</c:v>
                </c:pt>
                <c:pt idx="4">
                  <c:v>16130</c:v>
                </c:pt>
                <c:pt idx="5">
                  <c:v>27615</c:v>
                </c:pt>
              </c:numCache>
            </c:numRef>
          </c:xVal>
          <c:yVal>
            <c:numRef>
              <c:f>'O-Or'!$K$12:$K$17</c:f>
              <c:numCache>
                <c:formatCode>General</c:formatCode>
                <c:ptCount val="6"/>
                <c:pt idx="0">
                  <c:v>0.37963664097563071</c:v>
                </c:pt>
                <c:pt idx="1">
                  <c:v>7.4258003017581203E-2</c:v>
                </c:pt>
                <c:pt idx="2">
                  <c:v>3.0511146868851313E-2</c:v>
                </c:pt>
                <c:pt idx="3">
                  <c:v>1.6041242193992233E-2</c:v>
                </c:pt>
                <c:pt idx="4">
                  <c:v>8.4262547019158304E-3</c:v>
                </c:pt>
                <c:pt idx="5">
                  <c:v>3.5947586590463843E-3</c:v>
                </c:pt>
              </c:numCache>
            </c:numRef>
          </c:yVal>
        </c:ser>
        <c:axId val="142913536"/>
        <c:axId val="142915456"/>
      </c:scatterChart>
      <c:valAx>
        <c:axId val="142913536"/>
        <c:scaling>
          <c:logBase val="10"/>
          <c:orientation val="minMax"/>
          <c:max val="10000000"/>
          <c:min val="1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DOF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42915456"/>
        <c:crossesAt val="1.0000000000000015E-4"/>
        <c:crossBetween val="midCat"/>
      </c:valAx>
      <c:valAx>
        <c:axId val="14291545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913536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3868285214348206"/>
          <c:y val="0.21343759113444186"/>
          <c:w val="0.53161570428696359"/>
          <c:h val="0.57241105278506854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'[1]A-Ar'!$F$4:$F$10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'[1]A-Ar'!$I$4:$I$10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tx>
            <c:v>h, Wm</c:v>
          </c:tx>
          <c:xVal>
            <c:numRef>
              <c:f>'[1]A-Ar'!$F$4:$F$10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'[1]A-Ar'!$K$4:$K$10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'[1]A-Ar'!$F$13:$F$20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'[1]A-Ar'!$I$13:$I$20</c:f>
              <c:numCache>
                <c:formatCode>General</c:formatCode>
                <c:ptCount val="8"/>
                <c:pt idx="0">
                  <c:v>3.0413130980348087E-2</c:v>
                </c:pt>
                <c:pt idx="1">
                  <c:v>2.2548219736556484E-2</c:v>
                </c:pt>
                <c:pt idx="2">
                  <c:v>3.5444042681027719E-3</c:v>
                </c:pt>
                <c:pt idx="3">
                  <c:v>1.8282783105105515E-3</c:v>
                </c:pt>
                <c:pt idx="4">
                  <c:v>1.0885947175921212E-3</c:v>
                </c:pt>
                <c:pt idx="5">
                  <c:v>7.0897667048734408E-4</c:v>
                </c:pt>
                <c:pt idx="6">
                  <c:v>4.9166098968962506E-4</c:v>
                </c:pt>
                <c:pt idx="7">
                  <c:v>3.5776885862200261E-4</c:v>
                </c:pt>
              </c:numCache>
            </c:numRef>
          </c:yVal>
        </c:ser>
        <c:ser>
          <c:idx val="3"/>
          <c:order val="3"/>
          <c:tx>
            <c:v>p, Wm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</c:spPr>
          </c:marker>
          <c:xVal>
            <c:numRef>
              <c:f>'[1]A-Ar'!$F$13:$F$20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'[1]A-Ar'!$K$13:$K$20</c:f>
              <c:numCache>
                <c:formatCode>General</c:formatCode>
                <c:ptCount val="8"/>
                <c:pt idx="0">
                  <c:v>0.19854406648026396</c:v>
                </c:pt>
                <c:pt idx="1">
                  <c:v>4.9947160157282608E-2</c:v>
                </c:pt>
                <c:pt idx="2">
                  <c:v>2.1979956116919056E-2</c:v>
                </c:pt>
                <c:pt idx="3">
                  <c:v>1.2325223431674678E-2</c:v>
                </c:pt>
                <c:pt idx="4">
                  <c:v>8.1479778509649173E-3</c:v>
                </c:pt>
                <c:pt idx="5">
                  <c:v>6.3110085290956951E-3</c:v>
                </c:pt>
                <c:pt idx="6">
                  <c:v>4.5419833268282453E-3</c:v>
                </c:pt>
                <c:pt idx="7">
                  <c:v>3.1953311784162618E-3</c:v>
                </c:pt>
              </c:numCache>
            </c:numRef>
          </c:yVal>
        </c:ser>
        <c:axId val="146247680"/>
        <c:axId val="146249600"/>
      </c:scatterChart>
      <c:valAx>
        <c:axId val="146247680"/>
        <c:scaling>
          <c:logBase val="10"/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Nonzeros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46249600"/>
        <c:crossesAt val="1.0000000000000015E-4"/>
        <c:crossBetween val="midCat"/>
        <c:minorUnit val="100"/>
      </c:valAx>
      <c:valAx>
        <c:axId val="14624960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6247680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48</xdr:row>
      <xdr:rowOff>53340</xdr:rowOff>
    </xdr:from>
    <xdr:to>
      <xdr:col>6</xdr:col>
      <xdr:colOff>541020</xdr:colOff>
      <xdr:row>65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47</xdr:row>
      <xdr:rowOff>152400</xdr:rowOff>
    </xdr:from>
    <xdr:to>
      <xdr:col>13</xdr:col>
      <xdr:colOff>220980</xdr:colOff>
      <xdr:row>65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48</xdr:row>
      <xdr:rowOff>53340</xdr:rowOff>
    </xdr:from>
    <xdr:to>
      <xdr:col>6</xdr:col>
      <xdr:colOff>541020</xdr:colOff>
      <xdr:row>65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47</xdr:row>
      <xdr:rowOff>152400</xdr:rowOff>
    </xdr:from>
    <xdr:to>
      <xdr:col>13</xdr:col>
      <xdr:colOff>220980</xdr:colOff>
      <xdr:row>65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13</xdr:row>
      <xdr:rowOff>53340</xdr:rowOff>
    </xdr:from>
    <xdr:to>
      <xdr:col>10</xdr:col>
      <xdr:colOff>182880</xdr:colOff>
      <xdr:row>28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12</xdr:row>
      <xdr:rowOff>152400</xdr:rowOff>
    </xdr:from>
    <xdr:to>
      <xdr:col>16</xdr:col>
      <xdr:colOff>76200</xdr:colOff>
      <xdr:row>26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16</xdr:row>
      <xdr:rowOff>76200</xdr:rowOff>
    </xdr:from>
    <xdr:to>
      <xdr:col>21</xdr:col>
      <xdr:colOff>129540</xdr:colOff>
      <xdr:row>33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23</xdr:row>
      <xdr:rowOff>91440</xdr:rowOff>
    </xdr:from>
    <xdr:to>
      <xdr:col>9</xdr:col>
      <xdr:colOff>426720</xdr:colOff>
      <xdr:row>39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556260</xdr:colOff>
      <xdr:row>25</xdr:row>
      <xdr:rowOff>22860</xdr:rowOff>
    </xdr:from>
    <xdr:to>
      <xdr:col>16</xdr:col>
      <xdr:colOff>586740</xdr:colOff>
      <xdr:row>41</xdr:row>
      <xdr:rowOff>83820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0.44167</cdr:x>
      <cdr:y>0.05278</cdr:y>
    </cdr:from>
    <cdr:to>
      <cdr:x>0.60167</cdr:x>
      <cdr:y>0.15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019300" y="144780"/>
          <a:ext cx="73152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kumimoji="1" lang="en-US" altLang="ja-JP" sz="1600">
              <a:latin typeface="Calibri"/>
              <a:ea typeface="+mn-ea"/>
              <a:cs typeface="+mn-cs"/>
            </a:rPr>
            <a:t>Ω-Ω</a:t>
          </a:r>
          <a:r>
            <a:rPr kumimoji="1" lang="ja-JP" altLang="ja-JP" sz="1600">
              <a:latin typeface="Calibri"/>
              <a:ea typeface="+mn-ea"/>
              <a:cs typeface="+mn-cs"/>
            </a:rPr>
            <a:t>ｒ</a:t>
          </a:r>
          <a:endParaRPr lang="ja-JP" altLang="en-US" sz="2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0.40167</cdr:x>
      <cdr:y>0.05556</cdr:y>
    </cdr:from>
    <cdr:to>
      <cdr:x>0.56167</cdr:x>
      <cdr:y>0.15278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836420" y="152400"/>
          <a:ext cx="7315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ja-JP" sz="1400"/>
            <a:t>A-Ar</a:t>
          </a:r>
          <a:endParaRPr lang="ja-JP" altLang="en-US" sz="14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47</xdr:row>
      <xdr:rowOff>53340</xdr:rowOff>
    </xdr:from>
    <xdr:to>
      <xdr:col>6</xdr:col>
      <xdr:colOff>541020</xdr:colOff>
      <xdr:row>64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46</xdr:row>
      <xdr:rowOff>152400</xdr:rowOff>
    </xdr:from>
    <xdr:to>
      <xdr:col>13</xdr:col>
      <xdr:colOff>220980</xdr:colOff>
      <xdr:row>64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47</xdr:row>
      <xdr:rowOff>53340</xdr:rowOff>
    </xdr:from>
    <xdr:to>
      <xdr:col>6</xdr:col>
      <xdr:colOff>541020</xdr:colOff>
      <xdr:row>64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46</xdr:row>
      <xdr:rowOff>152400</xdr:rowOff>
    </xdr:from>
    <xdr:to>
      <xdr:col>13</xdr:col>
      <xdr:colOff>220980</xdr:colOff>
      <xdr:row>64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12</xdr:row>
      <xdr:rowOff>53340</xdr:rowOff>
    </xdr:from>
    <xdr:to>
      <xdr:col>10</xdr:col>
      <xdr:colOff>182880</xdr:colOff>
      <xdr:row>27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6</xdr:row>
      <xdr:rowOff>137160</xdr:rowOff>
    </xdr:from>
    <xdr:to>
      <xdr:col>15</xdr:col>
      <xdr:colOff>381000</xdr:colOff>
      <xdr:row>20</xdr:row>
      <xdr:rowOff>182880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-Ar"/>
      <sheetName val="A-Ar  Order2"/>
      <sheetName val="O-Or Order2"/>
      <sheetName val="O-Or Order3"/>
      <sheetName val="Sheet6"/>
      <sheetName val="A-Ar+"/>
    </sheetNames>
    <sheetDataSet>
      <sheetData sheetId="0"/>
      <sheetData sheetId="1">
        <row r="4">
          <cell r="F4">
            <v>9409</v>
          </cell>
          <cell r="I4">
            <v>7.5316249387832948E-2</v>
          </cell>
          <cell r="J4">
            <v>8816.4799445496792</v>
          </cell>
          <cell r="K4">
            <v>0.23699870665948256</v>
          </cell>
          <cell r="M4">
            <v>1.0623999987728801E-3</v>
          </cell>
        </row>
        <row r="5">
          <cell r="C5">
            <v>2</v>
          </cell>
          <cell r="F5">
            <v>9956</v>
          </cell>
          <cell r="I5">
            <v>3.0413141525065236E-2</v>
          </cell>
          <cell r="J5">
            <v>9260.8232625810197</v>
          </cell>
          <cell r="K5">
            <v>0.19854407074158203</v>
          </cell>
          <cell r="M5">
            <v>1.0886999953072501E-3</v>
          </cell>
        </row>
        <row r="6">
          <cell r="C6">
            <v>3</v>
          </cell>
          <cell r="F6">
            <v>33585</v>
          </cell>
          <cell r="I6">
            <v>2.4441531690916788E-2</v>
          </cell>
          <cell r="J6">
            <v>10310.992008499699</v>
          </cell>
          <cell r="K6">
            <v>0.10765971367376034</v>
          </cell>
          <cell r="M6">
            <v>4.90890000946819E-3</v>
          </cell>
        </row>
        <row r="7">
          <cell r="C7">
            <v>4</v>
          </cell>
          <cell r="F7">
            <v>204149</v>
          </cell>
          <cell r="I7">
            <v>1.4984266942428272E-2</v>
          </cell>
          <cell r="J7">
            <v>10728.8583272996</v>
          </cell>
          <cell r="K7">
            <v>7.1496466698433556E-2</v>
          </cell>
          <cell r="M7">
            <v>4.88144000119064E-2</v>
          </cell>
        </row>
        <row r="8">
          <cell r="C8">
            <v>5</v>
          </cell>
          <cell r="F8">
            <v>1252352</v>
          </cell>
          <cell r="I8">
            <v>7.0688890840789088E-3</v>
          </cell>
          <cell r="J8">
            <v>11203.6405779137</v>
          </cell>
          <cell r="K8">
            <v>3.0407565736590193E-2</v>
          </cell>
          <cell r="M8">
            <v>0.56189660000381902</v>
          </cell>
        </row>
        <row r="9">
          <cell r="C9">
            <v>6</v>
          </cell>
          <cell r="F9">
            <v>8768706</v>
          </cell>
          <cell r="I9">
            <v>2.9556144018799365E-3</v>
          </cell>
          <cell r="J9">
            <v>11406.849638392599</v>
          </cell>
          <cell r="K9">
            <v>1.2821320779524064E-2</v>
          </cell>
          <cell r="M9">
            <v>9.5253295000002201</v>
          </cell>
        </row>
        <row r="10">
          <cell r="C10">
            <v>7</v>
          </cell>
          <cell r="F10">
            <v>67379946</v>
          </cell>
          <cell r="I10">
            <v>1.2032205920597232E-3</v>
          </cell>
          <cell r="J10">
            <v>11486.649797796101</v>
          </cell>
          <cell r="K10">
            <v>5.9152057294590433E-3</v>
          </cell>
          <cell r="M10">
            <v>155.592629699996</v>
          </cell>
        </row>
        <row r="13">
          <cell r="C13">
            <v>1</v>
          </cell>
          <cell r="F13">
            <v>9956</v>
          </cell>
          <cell r="I13">
            <v>3.0413130980348087E-2</v>
          </cell>
          <cell r="J13">
            <v>9260.8233118205499</v>
          </cell>
          <cell r="K13">
            <v>0.19854406648026396</v>
          </cell>
        </row>
        <row r="14">
          <cell r="C14">
            <v>2</v>
          </cell>
          <cell r="F14">
            <v>86162</v>
          </cell>
          <cell r="I14">
            <v>2.2548219736556484E-2</v>
          </cell>
          <cell r="J14">
            <v>10977.860564382599</v>
          </cell>
          <cell r="K14">
            <v>4.9947160157282608E-2</v>
          </cell>
        </row>
        <row r="15">
          <cell r="C15">
            <v>3</v>
          </cell>
          <cell r="F15">
            <v>442159</v>
          </cell>
          <cell r="I15">
            <v>3.5444042681027719E-3</v>
          </cell>
          <cell r="J15">
            <v>11301.021607069</v>
          </cell>
          <cell r="K15">
            <v>2.1979956116919056E-2</v>
          </cell>
        </row>
        <row r="16">
          <cell r="C16">
            <v>4</v>
          </cell>
          <cell r="F16">
            <v>1613183</v>
          </cell>
          <cell r="I16">
            <v>1.8282783105105515E-3</v>
          </cell>
          <cell r="J16">
            <v>11412.582043246999</v>
          </cell>
          <cell r="K16">
            <v>1.2325223431674678E-2</v>
          </cell>
        </row>
        <row r="17">
          <cell r="C17">
            <v>5</v>
          </cell>
          <cell r="F17">
            <v>4680270</v>
          </cell>
          <cell r="I17">
            <v>1.0885947175921212E-3</v>
          </cell>
          <cell r="J17">
            <v>11460.8501159321</v>
          </cell>
          <cell r="K17">
            <v>8.1479778509649173E-3</v>
          </cell>
        </row>
        <row r="18">
          <cell r="C18">
            <v>6</v>
          </cell>
          <cell r="F18">
            <v>11553086</v>
          </cell>
          <cell r="I18">
            <v>7.0897667048734408E-4</v>
          </cell>
          <cell r="J18">
            <v>11482.076296446299</v>
          </cell>
          <cell r="K18">
            <v>6.3110085290956951E-3</v>
          </cell>
        </row>
        <row r="19">
          <cell r="C19">
            <v>7</v>
          </cell>
          <cell r="F19">
            <v>25322527</v>
          </cell>
          <cell r="I19">
            <v>4.9166098968962506E-4</v>
          </cell>
          <cell r="J19">
            <v>11502.5173826585</v>
          </cell>
          <cell r="K19">
            <v>4.5419833268282453E-3</v>
          </cell>
        </row>
        <row r="20">
          <cell r="C20">
            <v>8</v>
          </cell>
          <cell r="F20">
            <v>50610537</v>
          </cell>
          <cell r="I20">
            <v>3.5776885862200261E-4</v>
          </cell>
          <cell r="J20">
            <v>11518.0779482334</v>
          </cell>
          <cell r="K20">
            <v>3.1953311784162618E-3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topLeftCell="B1" workbookViewId="0">
      <selection activeCell="E24" sqref="E24"/>
    </sheetView>
  </sheetViews>
  <sheetFormatPr defaultRowHeight="13.2"/>
  <sheetData>
    <row r="1" spans="1:14">
      <c r="A1" t="s">
        <v>14</v>
      </c>
      <c r="C1" t="s">
        <v>11</v>
      </c>
      <c r="I1">
        <v>3.448</v>
      </c>
      <c r="K1">
        <v>11535</v>
      </c>
      <c r="M1" t="s">
        <v>10</v>
      </c>
    </row>
    <row r="2" spans="1:14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4" ht="15">
      <c r="A3">
        <f t="shared" ref="A3:A9" si="0">POWER(B3,2)</f>
        <v>1</v>
      </c>
      <c r="B3">
        <v>1</v>
      </c>
      <c r="C3">
        <v>1</v>
      </c>
      <c r="D3" s="1">
        <v>680</v>
      </c>
      <c r="E3" s="1">
        <v>711</v>
      </c>
      <c r="F3" s="1">
        <v>9409</v>
      </c>
      <c r="G3" s="1">
        <v>24</v>
      </c>
      <c r="H3" s="1">
        <v>3.1873848883601399</v>
      </c>
      <c r="I3" s="1">
        <f t="shared" ref="I3:I9" si="1">($I$20-H3)/$I$20</f>
        <v>7.5316249387832948E-2</v>
      </c>
      <c r="J3" s="1">
        <v>8816.4799445496792</v>
      </c>
      <c r="K3">
        <f>($K$1-J3)/$K$1</f>
        <v>0.23567577420462252</v>
      </c>
      <c r="L3">
        <f t="shared" ref="L3:L9" si="2">F3*G3</f>
        <v>225816</v>
      </c>
      <c r="M3" s="1">
        <v>1.0623999987728801E-3</v>
      </c>
      <c r="N3">
        <f t="shared" ref="N3:N9" si="3">M3/L3</f>
        <v>4.7047153380313178E-9</v>
      </c>
    </row>
    <row r="4" spans="1:14" ht="15">
      <c r="A4">
        <f t="shared" si="0"/>
        <v>0.25</v>
      </c>
      <c r="B4">
        <f t="shared" ref="B4:B9" si="4">B3/2</f>
        <v>0.5</v>
      </c>
      <c r="C4">
        <f t="shared" ref="C4:C9" si="5">C3+1</f>
        <v>2</v>
      </c>
      <c r="D4" s="1">
        <v>732</v>
      </c>
      <c r="E4" s="1">
        <v>754</v>
      </c>
      <c r="F4" s="1">
        <v>9956</v>
      </c>
      <c r="G4" s="1">
        <v>23</v>
      </c>
      <c r="H4" s="1">
        <v>3.3421659011631002</v>
      </c>
      <c r="I4" s="1">
        <f t="shared" si="1"/>
        <v>3.0413141525065236E-2</v>
      </c>
      <c r="J4" s="1">
        <v>9260.8232625810197</v>
      </c>
      <c r="K4">
        <f t="shared" ref="K4:K9" si="6">($K$20-J4)/$K$20</f>
        <v>0.19854407074158203</v>
      </c>
      <c r="L4">
        <f t="shared" si="2"/>
        <v>228988</v>
      </c>
      <c r="M4" s="1">
        <v>1.0886999953072501E-3</v>
      </c>
      <c r="N4">
        <f t="shared" si="3"/>
        <v>4.7543975898616965E-9</v>
      </c>
    </row>
    <row r="5" spans="1:14" ht="15">
      <c r="A5">
        <f t="shared" si="0"/>
        <v>6.25E-2</v>
      </c>
      <c r="B5">
        <f t="shared" si="4"/>
        <v>0.25</v>
      </c>
      <c r="C5">
        <f t="shared" si="5"/>
        <v>3</v>
      </c>
      <c r="D5" s="1">
        <v>2102</v>
      </c>
      <c r="E5" s="1">
        <v>2293</v>
      </c>
      <c r="F5" s="1">
        <v>33585</v>
      </c>
      <c r="G5" s="1">
        <v>31</v>
      </c>
      <c r="H5" s="1">
        <v>3.3627500402614099</v>
      </c>
      <c r="I5" s="1">
        <f t="shared" si="1"/>
        <v>2.4441531690916788E-2</v>
      </c>
      <c r="J5" s="1">
        <v>10310.992008499699</v>
      </c>
      <c r="K5">
        <f t="shared" si="6"/>
        <v>0.10765971367376034</v>
      </c>
      <c r="L5">
        <f t="shared" si="2"/>
        <v>1041135</v>
      </c>
      <c r="M5" s="1">
        <v>4.90890000946819E-3</v>
      </c>
      <c r="N5">
        <f t="shared" si="3"/>
        <v>4.7149505198347864E-9</v>
      </c>
    </row>
    <row r="6" spans="1:14" ht="15">
      <c r="A6">
        <f t="shared" si="0"/>
        <v>1.5625E-2</v>
      </c>
      <c r="B6">
        <f t="shared" si="4"/>
        <v>0.125</v>
      </c>
      <c r="C6">
        <f t="shared" si="5"/>
        <v>4</v>
      </c>
      <c r="D6" s="1">
        <v>12045</v>
      </c>
      <c r="E6" s="1">
        <v>13379</v>
      </c>
      <c r="F6" s="1">
        <v>204149</v>
      </c>
      <c r="G6" s="1">
        <v>55</v>
      </c>
      <c r="H6" s="1">
        <v>3.3953492318494498</v>
      </c>
      <c r="I6" s="1">
        <f t="shared" si="1"/>
        <v>1.4984266942428272E-2</v>
      </c>
      <c r="J6" s="1">
        <v>10728.8583272996</v>
      </c>
      <c r="K6">
        <f t="shared" si="6"/>
        <v>7.1496466698433556E-2</v>
      </c>
      <c r="L6">
        <f t="shared" si="2"/>
        <v>11228195</v>
      </c>
      <c r="M6" s="1">
        <v>4.88144000119064E-2</v>
      </c>
      <c r="N6">
        <f t="shared" si="3"/>
        <v>4.3474841692637507E-9</v>
      </c>
    </row>
    <row r="7" spans="1:14" ht="15">
      <c r="A7">
        <f t="shared" si="0"/>
        <v>3.90625E-3</v>
      </c>
      <c r="B7">
        <f t="shared" si="4"/>
        <v>6.25E-2</v>
      </c>
      <c r="C7">
        <f t="shared" si="5"/>
        <v>5</v>
      </c>
      <c r="D7" s="1">
        <v>70381</v>
      </c>
      <c r="E7" s="1">
        <v>79774</v>
      </c>
      <c r="F7" s="1">
        <v>1252352</v>
      </c>
      <c r="G7" s="1">
        <v>90</v>
      </c>
      <c r="H7" s="1">
        <v>3.4226335393271801</v>
      </c>
      <c r="I7" s="1">
        <f t="shared" si="1"/>
        <v>7.0688890840789088E-3</v>
      </c>
      <c r="J7" s="1">
        <v>11203.6405779137</v>
      </c>
      <c r="K7">
        <f t="shared" si="6"/>
        <v>3.0407565736590193E-2</v>
      </c>
      <c r="L7">
        <f t="shared" si="2"/>
        <v>112711680</v>
      </c>
      <c r="M7" s="1">
        <v>0.56189660000381902</v>
      </c>
      <c r="N7">
        <f t="shared" si="3"/>
        <v>4.9852561864379895E-9</v>
      </c>
    </row>
    <row r="8" spans="1:14" ht="15">
      <c r="A8">
        <f t="shared" si="0"/>
        <v>9.765625E-4</v>
      </c>
      <c r="B8">
        <f t="shared" si="4"/>
        <v>3.125E-2</v>
      </c>
      <c r="C8">
        <f t="shared" si="5"/>
        <v>6</v>
      </c>
      <c r="D8" s="1">
        <v>476710</v>
      </c>
      <c r="E8" s="1">
        <v>547338</v>
      </c>
      <c r="F8" s="1">
        <v>8768706</v>
      </c>
      <c r="G8" s="1">
        <v>194</v>
      </c>
      <c r="H8" s="1">
        <v>3.4368119971567199</v>
      </c>
      <c r="I8" s="1">
        <f t="shared" si="1"/>
        <v>2.9556144018799365E-3</v>
      </c>
      <c r="J8" s="1">
        <v>11406.849638392599</v>
      </c>
      <c r="K8">
        <f t="shared" si="6"/>
        <v>1.2821320779524064E-2</v>
      </c>
      <c r="L8">
        <f t="shared" si="2"/>
        <v>1701128964</v>
      </c>
      <c r="M8" s="1">
        <v>9.5253295000002201</v>
      </c>
      <c r="N8">
        <f t="shared" si="3"/>
        <v>5.5994164473001236E-9</v>
      </c>
    </row>
    <row r="9" spans="1:14" ht="15">
      <c r="A9">
        <f t="shared" si="0"/>
        <v>2.44140625E-4</v>
      </c>
      <c r="B9">
        <f t="shared" si="4"/>
        <v>1.5625E-2</v>
      </c>
      <c r="C9">
        <f t="shared" si="5"/>
        <v>7</v>
      </c>
      <c r="D9" s="1">
        <v>3590156</v>
      </c>
      <c r="E9" s="1">
        <v>4156336</v>
      </c>
      <c r="F9" s="1">
        <v>67379946</v>
      </c>
      <c r="G9" s="1">
        <v>455</v>
      </c>
      <c r="H9" s="1">
        <v>3.4428524986191702</v>
      </c>
      <c r="I9" s="1">
        <f t="shared" si="1"/>
        <v>1.2032205920597232E-3</v>
      </c>
      <c r="J9" s="1">
        <v>11486.6495852522</v>
      </c>
      <c r="K9">
        <f t="shared" si="6"/>
        <v>5.915224123565533E-3</v>
      </c>
      <c r="L9">
        <f t="shared" si="2"/>
        <v>30657875430</v>
      </c>
      <c r="M9" s="1">
        <v>154.301584699991</v>
      </c>
      <c r="N9">
        <f t="shared" si="3"/>
        <v>5.0330162327230447E-9</v>
      </c>
    </row>
    <row r="10" spans="1:14" ht="15">
      <c r="D10" s="1"/>
      <c r="E10" s="1"/>
      <c r="F10" s="1"/>
      <c r="G10" s="1"/>
      <c r="H10" s="1"/>
      <c r="I10" s="1"/>
      <c r="J10" s="1"/>
    </row>
    <row r="11" spans="1:14" ht="15">
      <c r="A11" t="s">
        <v>13</v>
      </c>
      <c r="C11" t="s">
        <v>11</v>
      </c>
      <c r="I11">
        <v>3.4470000000000001</v>
      </c>
      <c r="K11">
        <v>11555</v>
      </c>
      <c r="M11" s="1"/>
    </row>
    <row r="12" spans="1:14">
      <c r="C12" t="s">
        <v>9</v>
      </c>
      <c r="D12" t="s">
        <v>8</v>
      </c>
      <c r="E12" t="s">
        <v>7</v>
      </c>
      <c r="F12" t="s">
        <v>6</v>
      </c>
      <c r="G12" t="s">
        <v>5</v>
      </c>
      <c r="H12" t="s">
        <v>4</v>
      </c>
      <c r="J12" t="s">
        <v>3</v>
      </c>
    </row>
    <row r="13" spans="1:14" ht="15">
      <c r="A13">
        <f t="shared" ref="A13:A18" si="7">POWER(B13,2)</f>
        <v>1</v>
      </c>
      <c r="B13">
        <v>1</v>
      </c>
      <c r="D13" s="1">
        <v>680</v>
      </c>
      <c r="E13" s="1">
        <v>3317</v>
      </c>
      <c r="F13" s="1">
        <v>81139</v>
      </c>
      <c r="G13" s="1">
        <v>36</v>
      </c>
      <c r="H13" s="1">
        <v>3.4352198293473002</v>
      </c>
      <c r="I13" s="1">
        <f t="shared" ref="I13:I18" si="8">($I$20-H13)/$I$20</f>
        <v>3.4175139694516601E-3</v>
      </c>
      <c r="J13" s="1">
        <v>10807.3347793582</v>
      </c>
      <c r="K13">
        <f t="shared" ref="K13:K18" si="9">($K$20-J13)/$K$20</f>
        <v>6.4704908753076606E-2</v>
      </c>
      <c r="L13">
        <f t="shared" ref="L13:L18" si="10">F13*G13</f>
        <v>2921004</v>
      </c>
      <c r="M13" s="1">
        <v>1.0339600004954199E-2</v>
      </c>
      <c r="N13">
        <f t="shared" ref="N13:N18" si="11">M13/L13</f>
        <v>3.5397418164967249E-9</v>
      </c>
    </row>
    <row r="14" spans="1:14" ht="15">
      <c r="A14">
        <f t="shared" si="7"/>
        <v>0.25</v>
      </c>
      <c r="B14">
        <f>B13/2</f>
        <v>0.5</v>
      </c>
      <c r="C14">
        <v>1</v>
      </c>
      <c r="D14" s="1">
        <v>732</v>
      </c>
      <c r="E14" s="1">
        <v>3544</v>
      </c>
      <c r="F14" s="1">
        <v>86162</v>
      </c>
      <c r="G14" s="1">
        <v>34</v>
      </c>
      <c r="H14" s="1">
        <v>3.3692762865680899</v>
      </c>
      <c r="I14" s="1">
        <f t="shared" si="8"/>
        <v>2.2548219736556484E-2</v>
      </c>
      <c r="J14" s="1">
        <v>10977.860564382599</v>
      </c>
      <c r="K14">
        <f t="shared" si="9"/>
        <v>4.9947160157282608E-2</v>
      </c>
      <c r="L14">
        <f t="shared" si="10"/>
        <v>2929508</v>
      </c>
      <c r="M14" s="1">
        <v>9.7367000125814195E-3</v>
      </c>
      <c r="N14">
        <f t="shared" si="11"/>
        <v>3.323663909633092E-9</v>
      </c>
    </row>
    <row r="15" spans="1:14" ht="15">
      <c r="A15">
        <f t="shared" si="7"/>
        <v>6.25E-2</v>
      </c>
      <c r="B15">
        <f>B14/2</f>
        <v>0.25</v>
      </c>
      <c r="C15">
        <f>C14+1</f>
        <v>2</v>
      </c>
      <c r="D15" s="1">
        <v>2102</v>
      </c>
      <c r="E15" s="1">
        <v>10479</v>
      </c>
      <c r="F15" s="1">
        <v>274347</v>
      </c>
      <c r="G15" s="1">
        <v>42</v>
      </c>
      <c r="H15" s="1">
        <v>3.4180419718897799</v>
      </c>
      <c r="I15" s="1">
        <f t="shared" si="8"/>
        <v>8.4009364984682887E-3</v>
      </c>
      <c r="J15" s="1">
        <v>11271.781073673201</v>
      </c>
      <c r="K15">
        <f t="shared" si="9"/>
        <v>2.4510508552730351E-2</v>
      </c>
      <c r="L15">
        <f t="shared" si="10"/>
        <v>11522574</v>
      </c>
      <c r="M15" s="1">
        <v>3.70611999969696E-2</v>
      </c>
      <c r="N15">
        <f t="shared" si="11"/>
        <v>3.2163993910535615E-9</v>
      </c>
    </row>
    <row r="16" spans="1:14" ht="15">
      <c r="A16">
        <f t="shared" si="7"/>
        <v>1.5625E-2</v>
      </c>
      <c r="B16">
        <f>B15/2</f>
        <v>0.125</v>
      </c>
      <c r="C16">
        <f>C15+1</f>
        <v>3</v>
      </c>
      <c r="D16" s="1">
        <v>12045</v>
      </c>
      <c r="E16" s="1">
        <v>60623</v>
      </c>
      <c r="F16" s="1">
        <v>1634123</v>
      </c>
      <c r="G16" s="1">
        <v>80</v>
      </c>
      <c r="H16" s="1">
        <v>3.4332502949819799</v>
      </c>
      <c r="I16" s="1">
        <f t="shared" si="8"/>
        <v>3.9888903446533789E-3</v>
      </c>
      <c r="J16" s="1">
        <v>11362.8833882777</v>
      </c>
      <c r="K16">
        <f t="shared" si="9"/>
        <v>1.6626275354591099E-2</v>
      </c>
      <c r="L16">
        <f t="shared" si="10"/>
        <v>130729840</v>
      </c>
      <c r="M16" s="1">
        <v>0.425790799999958</v>
      </c>
      <c r="N16">
        <f t="shared" si="11"/>
        <v>3.2570283877036642E-9</v>
      </c>
    </row>
    <row r="17" spans="1:14" ht="15">
      <c r="A17">
        <f t="shared" si="7"/>
        <v>3.90625E-3</v>
      </c>
      <c r="B17">
        <f>B16/2</f>
        <v>6.25E-2</v>
      </c>
      <c r="C17">
        <f>C16+1</f>
        <v>4</v>
      </c>
      <c r="D17" s="1">
        <v>70381</v>
      </c>
      <c r="E17" s="1">
        <v>357926</v>
      </c>
      <c r="F17" s="1">
        <v>9857098</v>
      </c>
      <c r="G17" s="1">
        <v>124</v>
      </c>
      <c r="H17" s="1">
        <v>3.4430121502559601</v>
      </c>
      <c r="I17" s="1">
        <f t="shared" si="8"/>
        <v>1.1569044804293541E-3</v>
      </c>
      <c r="J17" s="1">
        <v>11485.8010884164</v>
      </c>
      <c r="K17">
        <f t="shared" si="9"/>
        <v>5.9886552646993005E-3</v>
      </c>
      <c r="L17">
        <f t="shared" si="10"/>
        <v>1222280152</v>
      </c>
      <c r="M17" s="1">
        <v>4.2393921000038901</v>
      </c>
      <c r="N17">
        <f t="shared" si="11"/>
        <v>3.4684291429154205E-9</v>
      </c>
    </row>
    <row r="18" spans="1:14" ht="15">
      <c r="A18">
        <f t="shared" si="7"/>
        <v>9.765625E-4</v>
      </c>
      <c r="B18">
        <f>B17/2</f>
        <v>3.125E-2</v>
      </c>
      <c r="C18">
        <f>C17+1</f>
        <v>5</v>
      </c>
      <c r="D18" s="1">
        <v>476710</v>
      </c>
      <c r="E18" s="1">
        <v>2441052</v>
      </c>
      <c r="F18" s="1">
        <v>68243930</v>
      </c>
      <c r="G18" s="1">
        <v>269</v>
      </c>
      <c r="H18" s="1">
        <v>3.4456286899519601</v>
      </c>
      <c r="I18" s="1">
        <f t="shared" si="8"/>
        <v>3.9782710996226278E-4</v>
      </c>
      <c r="J18" s="1">
        <v>11527.717091753801</v>
      </c>
      <c r="K18">
        <f t="shared" si="9"/>
        <v>2.3611344219990863E-3</v>
      </c>
      <c r="L18">
        <f t="shared" si="10"/>
        <v>18357617170</v>
      </c>
      <c r="M18" s="1">
        <v>69.308145000002696</v>
      </c>
      <c r="N18">
        <f t="shared" si="11"/>
        <v>3.7754434226499718E-9</v>
      </c>
    </row>
    <row r="20" spans="1:14">
      <c r="A20" t="s">
        <v>12</v>
      </c>
      <c r="C20" t="s">
        <v>11</v>
      </c>
      <c r="I20">
        <v>3.4470000000000001</v>
      </c>
      <c r="K20">
        <v>11555</v>
      </c>
      <c r="M20" t="s">
        <v>10</v>
      </c>
    </row>
    <row r="21" spans="1:14">
      <c r="C21" t="s">
        <v>9</v>
      </c>
      <c r="D21" t="s">
        <v>8</v>
      </c>
      <c r="E21" t="s">
        <v>7</v>
      </c>
      <c r="F21" t="s">
        <v>6</v>
      </c>
      <c r="G21" t="s">
        <v>5</v>
      </c>
      <c r="H21" t="s">
        <v>4</v>
      </c>
      <c r="J21" t="s">
        <v>3</v>
      </c>
    </row>
    <row r="22" spans="1:14" ht="15">
      <c r="A22">
        <f>POWER(B22,2)</f>
        <v>1</v>
      </c>
      <c r="B22">
        <v>1</v>
      </c>
      <c r="C22">
        <v>1</v>
      </c>
      <c r="D22" s="1">
        <v>680</v>
      </c>
      <c r="E22" s="1">
        <v>9266</v>
      </c>
      <c r="F22" s="1">
        <v>415202</v>
      </c>
      <c r="G22" s="1">
        <v>54</v>
      </c>
      <c r="H22" s="1">
        <v>3.4341125760149001</v>
      </c>
      <c r="I22" s="1">
        <f>($I$20-H22)/$I$20</f>
        <v>3.7387362881056022E-3</v>
      </c>
      <c r="J22" s="1">
        <v>11217.493292847899</v>
      </c>
      <c r="K22">
        <f>($K$20-J22)/$K$20</f>
        <v>2.9208715461021266E-2</v>
      </c>
      <c r="L22">
        <f>F22*G22</f>
        <v>22420908</v>
      </c>
      <c r="M22" s="1">
        <v>6.7357399995671502E-2</v>
      </c>
    </row>
    <row r="23" spans="1:14" ht="15">
      <c r="A23">
        <f>POWER(B23,2)</f>
        <v>0.25</v>
      </c>
      <c r="B23">
        <f>B22/2</f>
        <v>0.5</v>
      </c>
      <c r="C23">
        <f>C22+1</f>
        <v>2</v>
      </c>
      <c r="D23" s="1">
        <v>732</v>
      </c>
      <c r="E23" s="1">
        <v>9925</v>
      </c>
      <c r="F23" s="1">
        <v>442159</v>
      </c>
      <c r="G23" s="1">
        <v>46</v>
      </c>
      <c r="H23" s="1">
        <v>3.4347824780187302</v>
      </c>
      <c r="I23" s="1">
        <f>($I$20-H23)/$I$20</f>
        <v>3.5443927999042378E-3</v>
      </c>
      <c r="J23" s="1">
        <v>11301.021613785801</v>
      </c>
      <c r="K23">
        <f>($K$20-J23)/$K$20</f>
        <v>2.1979955535629547E-2</v>
      </c>
      <c r="L23">
        <f>F23*G23</f>
        <v>20339314</v>
      </c>
      <c r="M23" s="1">
        <v>5.6562399986432803E-2</v>
      </c>
    </row>
    <row r="24" spans="1:14" ht="15">
      <c r="A24">
        <f>POWER(B24,2)</f>
        <v>6.25E-2</v>
      </c>
      <c r="B24">
        <f>B23/2</f>
        <v>0.25</v>
      </c>
      <c r="C24">
        <f>C23+1</f>
        <v>3</v>
      </c>
      <c r="D24" s="1">
        <v>2102</v>
      </c>
      <c r="E24" s="1">
        <v>29064</v>
      </c>
      <c r="F24" s="1">
        <v>1370884</v>
      </c>
      <c r="G24" s="1">
        <v>48</v>
      </c>
      <c r="H24" s="1">
        <v>3.44121442062908</v>
      </c>
      <c r="I24" s="1">
        <f>($I$20-H24)/$I$20</f>
        <v>1.6784390400116211E-3</v>
      </c>
      <c r="J24" s="1">
        <v>11429.2704713687</v>
      </c>
      <c r="K24">
        <f>($K$20-J24)/$K$20</f>
        <v>1.0880963100934671E-2</v>
      </c>
      <c r="L24">
        <f>F24*G24</f>
        <v>65802432</v>
      </c>
      <c r="M24" s="1">
        <v>0.199754400004167</v>
      </c>
    </row>
    <row r="25" spans="1:14" ht="15">
      <c r="A25">
        <f>POWER(B25,2)</f>
        <v>1.5625E-2</v>
      </c>
      <c r="B25">
        <f>B24/2</f>
        <v>0.125</v>
      </c>
      <c r="C25">
        <f>C24+1</f>
        <v>4</v>
      </c>
      <c r="D25" s="1">
        <v>12045</v>
      </c>
      <c r="E25" s="1">
        <v>167624</v>
      </c>
      <c r="F25" s="1">
        <v>8087460</v>
      </c>
      <c r="G25" s="1">
        <v>116</v>
      </c>
      <c r="H25" s="1">
        <v>3.4431043190812201</v>
      </c>
      <c r="I25" s="1">
        <f>($I$20-H25)/$I$20</f>
        <v>1.1301656277284621E-3</v>
      </c>
      <c r="J25" s="1">
        <v>11467.956456882501</v>
      </c>
      <c r="K25">
        <f>($K$20-J25)/$K$20</f>
        <v>7.53297647057544E-3</v>
      </c>
      <c r="L25">
        <f>F25*G25</f>
        <v>938145360</v>
      </c>
      <c r="M25" s="1">
        <v>2.9647116999985799</v>
      </c>
    </row>
    <row r="26" spans="1:14" ht="15">
      <c r="A26">
        <f>POWER(B26,2)</f>
        <v>3.90625E-3</v>
      </c>
      <c r="B26">
        <f>B25/2</f>
        <v>6.25E-2</v>
      </c>
      <c r="C26">
        <f>C25+1</f>
        <v>5</v>
      </c>
      <c r="D26" s="1">
        <v>70381</v>
      </c>
      <c r="E26" s="1">
        <v>986297</v>
      </c>
      <c r="F26" s="1">
        <v>48395435</v>
      </c>
      <c r="G26" s="1">
        <v>154</v>
      </c>
      <c r="H26" s="1">
        <v>3.4457353032408702</v>
      </c>
      <c r="I26" s="1">
        <f>($I$20-H26)/$I$20</f>
        <v>3.6689781233823025E-4</v>
      </c>
      <c r="J26" s="1">
        <v>11524.0773751048</v>
      </c>
      <c r="K26">
        <f>($K$20-J26)/$K$20</f>
        <v>2.6761250450194709E-3</v>
      </c>
      <c r="L26">
        <f>F26*G26</f>
        <v>7452896990</v>
      </c>
      <c r="M26" s="1">
        <v>25.4679820000019</v>
      </c>
    </row>
    <row r="27" spans="1:14" ht="15">
      <c r="D27" s="1"/>
      <c r="E27" s="1"/>
      <c r="F27" s="1"/>
      <c r="G27" s="1"/>
      <c r="H27" s="1"/>
      <c r="I27" s="1"/>
      <c r="J27" s="1"/>
      <c r="M27" s="1"/>
    </row>
    <row r="28" spans="1:14" ht="15">
      <c r="A28" t="s">
        <v>2</v>
      </c>
      <c r="D28" s="1"/>
      <c r="E28" s="1"/>
      <c r="F28" s="1"/>
      <c r="G28" s="1"/>
      <c r="H28" s="1"/>
      <c r="I28" s="1"/>
      <c r="J28" s="1"/>
    </row>
    <row r="29" spans="1:14" ht="15">
      <c r="A29">
        <f>POWER(B29,2)</f>
        <v>1</v>
      </c>
      <c r="B29">
        <v>1</v>
      </c>
      <c r="C29">
        <v>1</v>
      </c>
      <c r="D29" s="1">
        <v>680</v>
      </c>
      <c r="E29" s="1">
        <v>19918</v>
      </c>
      <c r="F29" s="1">
        <v>1511986</v>
      </c>
      <c r="G29" s="1">
        <v>87</v>
      </c>
      <c r="H29" s="1">
        <v>3.4377070221310801</v>
      </c>
      <c r="I29" s="1">
        <f>($I$20-H29)/$I$20</f>
        <v>2.6959610875891835E-3</v>
      </c>
      <c r="J29" s="1">
        <v>11366.3909825766</v>
      </c>
      <c r="K29">
        <f>($K$20-J29)/$K$20</f>
        <v>1.6322718946205069E-2</v>
      </c>
      <c r="L29">
        <f>F29*G29</f>
        <v>131542782</v>
      </c>
      <c r="M29" s="1">
        <v>0.54287950001889795</v>
      </c>
    </row>
    <row r="30" spans="1:14" ht="15">
      <c r="A30">
        <f>POWER(B30,2)</f>
        <v>0.25</v>
      </c>
      <c r="B30">
        <f>B29/2</f>
        <v>0.5</v>
      </c>
      <c r="C30">
        <f>C29+1</f>
        <v>2</v>
      </c>
      <c r="D30" s="1">
        <v>732</v>
      </c>
      <c r="E30" s="1">
        <v>21361</v>
      </c>
      <c r="F30" s="1">
        <v>1613183</v>
      </c>
      <c r="G30" s="1">
        <v>66</v>
      </c>
      <c r="H30" s="1">
        <v>3.4406979104925699</v>
      </c>
      <c r="I30" s="1">
        <f>($I$20-H30)/$I$20</f>
        <v>1.8282824216507584E-3</v>
      </c>
      <c r="J30" s="1">
        <v>11412.5820519272</v>
      </c>
      <c r="K30">
        <f>($K$20-J30)/$K$20</f>
        <v>1.2325222680467316E-2</v>
      </c>
      <c r="L30">
        <f>F30*G30</f>
        <v>106470078</v>
      </c>
      <c r="M30" s="1">
        <v>0.29763269997783898</v>
      </c>
    </row>
    <row r="31" spans="1:14" ht="15">
      <c r="A31">
        <f>POWER(B31,2)</f>
        <v>6.25E-2</v>
      </c>
      <c r="B31">
        <f>B30/2</f>
        <v>0.25</v>
      </c>
      <c r="C31">
        <f>C30+1</f>
        <v>3</v>
      </c>
      <c r="D31" s="1">
        <v>2102</v>
      </c>
      <c r="E31" s="1">
        <v>62252</v>
      </c>
      <c r="F31" s="1">
        <v>4926672</v>
      </c>
      <c r="G31" s="1">
        <v>68</v>
      </c>
      <c r="H31" s="1">
        <v>3.4439654291011599</v>
      </c>
      <c r="I31" s="1">
        <f>($I$20-H31)/$I$20</f>
        <v>8.8035129064119029E-4</v>
      </c>
      <c r="J31" s="1">
        <v>11484.758374307699</v>
      </c>
      <c r="K31">
        <f>($K$20-J31)/$K$20</f>
        <v>6.0788944779143796E-3</v>
      </c>
      <c r="L31">
        <f>F31*G31</f>
        <v>335013696</v>
      </c>
      <c r="M31" s="1">
        <v>1.0137374000041699</v>
      </c>
    </row>
    <row r="32" spans="1:14" ht="15">
      <c r="A32">
        <f>POWER(B32,2)</f>
        <v>1.5625E-2</v>
      </c>
      <c r="B32">
        <f>B31/2</f>
        <v>0.125</v>
      </c>
      <c r="C32">
        <f>C31+1</f>
        <v>4</v>
      </c>
      <c r="D32" s="1">
        <v>12045</v>
      </c>
      <c r="E32" s="1">
        <v>358472</v>
      </c>
      <c r="F32" s="1">
        <v>28906738</v>
      </c>
      <c r="G32" s="1">
        <v>86</v>
      </c>
      <c r="H32" s="1">
        <v>3.4449327944618502</v>
      </c>
      <c r="I32" s="1">
        <f>($I$20-H32)/$I$20</f>
        <v>5.9971149931821129E-4</v>
      </c>
      <c r="J32" s="1">
        <v>11506.2523313566</v>
      </c>
      <c r="K32">
        <f>($K$20-J32)/$K$20</f>
        <v>4.2187510725573496E-3</v>
      </c>
      <c r="L32">
        <f>F32*G32</f>
        <v>2485979468</v>
      </c>
      <c r="M32" s="1">
        <v>7.6923943000147101</v>
      </c>
    </row>
    <row r="33" spans="1:13" ht="15">
      <c r="A33">
        <f>POWER(B33,2)</f>
        <v>3.90625E-3</v>
      </c>
      <c r="B33">
        <f>B32/2</f>
        <v>6.25E-2</v>
      </c>
      <c r="C33">
        <f>C32+1</f>
        <v>5</v>
      </c>
      <c r="D33" s="1">
        <v>70381</v>
      </c>
      <c r="E33" s="1">
        <v>2105649</v>
      </c>
      <c r="F33" s="1">
        <v>172190035</v>
      </c>
      <c r="G33" s="1">
        <v>167</v>
      </c>
      <c r="H33" s="1">
        <v>3.446318521702</v>
      </c>
      <c r="I33" s="1">
        <f>($I$20-H33)/$I$20</f>
        <v>1.9770185610676723E-4</v>
      </c>
      <c r="J33" s="1">
        <v>11537.522757799499</v>
      </c>
      <c r="K33">
        <f>($K$20-J33)/$K$20</f>
        <v>1.5125263695803348E-3</v>
      </c>
      <c r="L33">
        <f>F33*G33</f>
        <v>28755735845</v>
      </c>
      <c r="M33" s="1">
        <v>545.52851040000598</v>
      </c>
    </row>
    <row r="34" spans="1:13" ht="15">
      <c r="E34" s="1"/>
      <c r="F34" s="1"/>
      <c r="G34" s="1"/>
      <c r="H34" s="1"/>
      <c r="I34" s="1"/>
      <c r="J34" s="1"/>
      <c r="M34" s="1"/>
    </row>
    <row r="35" spans="1:13" ht="15">
      <c r="A35" t="s">
        <v>1</v>
      </c>
      <c r="E35" s="1"/>
      <c r="F35" s="1"/>
      <c r="G35" s="1"/>
      <c r="H35" s="1"/>
      <c r="I35" s="1"/>
      <c r="J35" s="1"/>
      <c r="M35" s="1"/>
    </row>
    <row r="36" spans="1:13" ht="15">
      <c r="A36">
        <f>POWER(B36,2)</f>
        <v>1</v>
      </c>
      <c r="B36">
        <v>1</v>
      </c>
      <c r="C36">
        <v>1</v>
      </c>
      <c r="D36" s="1">
        <v>680</v>
      </c>
      <c r="E36" s="1">
        <v>36633</v>
      </c>
      <c r="F36" s="1">
        <v>4380799</v>
      </c>
      <c r="G36" s="1">
        <v>187</v>
      </c>
      <c r="H36" s="1">
        <v>3.4417905728826801</v>
      </c>
      <c r="I36" s="1">
        <f>($I$20-H36)/$I$20</f>
        <v>1.5112930424484989E-3</v>
      </c>
      <c r="J36" s="1">
        <v>11432.8907651348</v>
      </c>
      <c r="K36">
        <f>($K$20-J36)/$K$20</f>
        <v>1.0567653385131982E-2</v>
      </c>
      <c r="L36">
        <f>F36*G36</f>
        <v>819209413</v>
      </c>
      <c r="M36" s="1">
        <v>3.7462747000099599</v>
      </c>
    </row>
    <row r="37" spans="1:13" ht="15">
      <c r="A37">
        <f>POWER(B37,2)</f>
        <v>0.25</v>
      </c>
      <c r="B37">
        <f>B36/2</f>
        <v>0.5</v>
      </c>
      <c r="C37">
        <f>C36+1</f>
        <v>2</v>
      </c>
      <c r="D37" s="1">
        <v>732</v>
      </c>
      <c r="E37" s="1">
        <v>39316</v>
      </c>
      <c r="F37" s="1">
        <v>4680270</v>
      </c>
      <c r="G37" s="1">
        <v>94</v>
      </c>
      <c r="H37" s="1">
        <v>3.44324759329134</v>
      </c>
      <c r="I37" s="1">
        <f>($I$20-H37)/$I$20</f>
        <v>1.0886007277806965E-3</v>
      </c>
      <c r="J37" s="1">
        <v>11460.8501141579</v>
      </c>
      <c r="K37">
        <f>($K$20-J37)/$K$20</f>
        <v>8.1479780045088743E-3</v>
      </c>
      <c r="L37">
        <f>F37*G37</f>
        <v>439945380</v>
      </c>
      <c r="M37" s="1">
        <v>1.4658670999924599</v>
      </c>
    </row>
    <row r="38" spans="1:13" ht="15">
      <c r="A38">
        <f>POWER(B38,2)</f>
        <v>6.25E-2</v>
      </c>
      <c r="B38">
        <f>B37/2</f>
        <v>0.25</v>
      </c>
      <c r="C38">
        <f>C37+1</f>
        <v>3</v>
      </c>
      <c r="D38" s="1">
        <v>2102</v>
      </c>
      <c r="E38" s="1">
        <v>114247</v>
      </c>
      <c r="F38" s="1">
        <v>14156835</v>
      </c>
      <c r="G38" s="1">
        <v>92</v>
      </c>
      <c r="H38" s="1">
        <v>3.4451753423924099</v>
      </c>
      <c r="I38" s="1">
        <f>($I$20-H38)/$I$20</f>
        <v>5.2934656442999936E-4</v>
      </c>
      <c r="J38" s="1">
        <v>11509.5688461095</v>
      </c>
      <c r="K38">
        <f>($K$20-J38)/$K$20</f>
        <v>3.9317311891389319E-3</v>
      </c>
      <c r="L38">
        <f>F38*G38</f>
        <v>1302428820</v>
      </c>
      <c r="M38" s="1">
        <v>4.1307357999903598</v>
      </c>
    </row>
    <row r="39" spans="1:13" ht="15">
      <c r="A39">
        <f>POWER(B39,2)</f>
        <v>1.5625E-2</v>
      </c>
      <c r="B39">
        <f>B38/2</f>
        <v>0.125</v>
      </c>
      <c r="C39">
        <f>C38+1</f>
        <v>4</v>
      </c>
      <c r="D39" s="1">
        <v>12045</v>
      </c>
      <c r="E39" s="1">
        <v>657257</v>
      </c>
      <c r="F39" s="1">
        <v>82770315</v>
      </c>
      <c r="G39" s="1">
        <v>162</v>
      </c>
      <c r="H39" s="1">
        <v>3.4457470848314999</v>
      </c>
      <c r="I39" s="1">
        <f>($I$20-H39)/$I$20</f>
        <v>3.6347988642301241E-4</v>
      </c>
      <c r="J39" s="1">
        <v>11523.977626796401</v>
      </c>
      <c r="K39">
        <f>($K$20-J39)/$K$20</f>
        <v>2.6847575251924944E-3</v>
      </c>
      <c r="L39">
        <f>F39*G39</f>
        <v>13408791030</v>
      </c>
      <c r="M39" s="1">
        <v>41.587202900001998</v>
      </c>
    </row>
    <row r="40" spans="1:13" ht="15">
      <c r="E40" s="1"/>
      <c r="F40" s="1"/>
      <c r="G40" s="1"/>
      <c r="H40" s="1"/>
      <c r="I40" s="1"/>
      <c r="J40" s="1"/>
      <c r="M40" s="1"/>
    </row>
    <row r="41" spans="1:13" ht="15">
      <c r="A41" t="s">
        <v>0</v>
      </c>
      <c r="E41" s="1"/>
      <c r="F41" s="1"/>
      <c r="G41" s="1"/>
      <c r="H41" s="1"/>
      <c r="I41" s="1"/>
      <c r="J41" s="1"/>
      <c r="M41" s="1"/>
    </row>
    <row r="42" spans="1:13" ht="15">
      <c r="A42">
        <f>POWER(B42,2)</f>
        <v>1</v>
      </c>
      <c r="B42">
        <v>1</v>
      </c>
      <c r="C42">
        <v>1</v>
      </c>
      <c r="D42" s="1">
        <v>680</v>
      </c>
      <c r="E42" s="1">
        <v>60771</v>
      </c>
      <c r="F42" s="1">
        <v>10803509</v>
      </c>
      <c r="G42" s="1">
        <v>400</v>
      </c>
      <c r="H42" s="1">
        <v>3.4436306925781199</v>
      </c>
      <c r="I42" s="1">
        <f>($I$20-H42)/$I$20</f>
        <v>9.7746081284599069E-4</v>
      </c>
      <c r="J42" s="1">
        <v>11464.0737247249</v>
      </c>
      <c r="K42">
        <f>($K$20-J42)/$K$20</f>
        <v>7.8689982929554415E-3</v>
      </c>
      <c r="L42">
        <f>F42*G42</f>
        <v>4321403600</v>
      </c>
      <c r="M42" s="1">
        <v>18.178696200018699</v>
      </c>
    </row>
    <row r="43" spans="1:13" ht="15">
      <c r="A43">
        <f>POWER(B43,2)</f>
        <v>0.25</v>
      </c>
      <c r="B43">
        <f>B42/2</f>
        <v>0.5</v>
      </c>
      <c r="C43">
        <f>C42+1</f>
        <v>2</v>
      </c>
      <c r="D43" s="1">
        <v>732</v>
      </c>
      <c r="E43" s="1">
        <v>65254</v>
      </c>
      <c r="F43" s="1">
        <v>11553086</v>
      </c>
      <c r="G43" s="1">
        <v>139</v>
      </c>
      <c r="H43" s="1">
        <v>3.4445561440271302</v>
      </c>
      <c r="I43" s="1">
        <f>($I$20-H43)/$I$20</f>
        <v>7.0898055493759512E-4</v>
      </c>
      <c r="J43" s="1">
        <v>11482.0762904195</v>
      </c>
      <c r="K43">
        <f>($K$20-J43)/$K$20</f>
        <v>6.3110090506707179E-3</v>
      </c>
      <c r="L43">
        <f>F43*G43</f>
        <v>1605878954</v>
      </c>
      <c r="M43" s="1">
        <v>5.1894142999954003</v>
      </c>
    </row>
    <row r="44" spans="1:13" ht="15">
      <c r="A44">
        <f>POWER(B44,2)</f>
        <v>6.25E-2</v>
      </c>
      <c r="B44">
        <f>B43/2</f>
        <v>0.25</v>
      </c>
      <c r="C44">
        <f>C43+1</f>
        <v>3</v>
      </c>
      <c r="D44" s="1">
        <v>2102</v>
      </c>
      <c r="E44" s="1">
        <v>189253</v>
      </c>
      <c r="F44" s="1">
        <v>34710585</v>
      </c>
      <c r="G44" s="1">
        <v>127</v>
      </c>
      <c r="H44" s="1">
        <v>3.44580152043007</v>
      </c>
      <c r="I44" s="1">
        <f>($I$20-H44)/$I$20</f>
        <v>3.4768771973600875E-4</v>
      </c>
      <c r="J44" s="1">
        <v>11521.6929696406</v>
      </c>
      <c r="K44">
        <f>($K$20-J44)/$K$20</f>
        <v>2.8824777463781486E-3</v>
      </c>
      <c r="L44">
        <f>F44*G44</f>
        <v>4408244295</v>
      </c>
      <c r="M44" s="1">
        <v>14.3586738999874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sqref="A1:XFD9"/>
    </sheetView>
  </sheetViews>
  <sheetFormatPr defaultRowHeight="13.2"/>
  <sheetData>
    <row r="1" spans="1:14">
      <c r="A1" t="s">
        <v>14</v>
      </c>
      <c r="C1" t="s">
        <v>11</v>
      </c>
      <c r="I1">
        <f>'A-Ar'!I1</f>
        <v>3.448</v>
      </c>
      <c r="K1">
        <f>'A-Ar'!K1</f>
        <v>11535</v>
      </c>
      <c r="M1" t="s">
        <v>10</v>
      </c>
    </row>
    <row r="2" spans="1:14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4" ht="15">
      <c r="A3">
        <f t="shared" ref="A3:A9" si="0">POWER(B3,2)</f>
        <v>1</v>
      </c>
      <c r="B3">
        <v>1</v>
      </c>
      <c r="C3">
        <v>1</v>
      </c>
      <c r="D3" s="1">
        <v>680</v>
      </c>
      <c r="E3" s="1">
        <v>364</v>
      </c>
      <c r="F3" s="1">
        <v>4608</v>
      </c>
      <c r="G3" s="1">
        <v>28</v>
      </c>
      <c r="H3" s="1">
        <v>3.4917759335232699</v>
      </c>
      <c r="I3" s="1">
        <f>ABS($I$1-H3)/$I$1</f>
        <v>1.269603640466065E-2</v>
      </c>
      <c r="J3" s="1">
        <v>10784.886973738499</v>
      </c>
      <c r="K3">
        <f>($K$1-J3)/$K$1</f>
        <v>6.5029304400650245E-2</v>
      </c>
      <c r="L3">
        <f t="shared" ref="L3:L9" si="1">F3*G3</f>
        <v>129024</v>
      </c>
      <c r="M3" s="1">
        <v>5.4350000573322101E-4</v>
      </c>
      <c r="N3">
        <f>M3/L3</f>
        <v>4.2123946376892753E-9</v>
      </c>
    </row>
    <row r="4" spans="1:14" ht="15">
      <c r="A4">
        <f t="shared" si="0"/>
        <v>0.25</v>
      </c>
      <c r="B4">
        <f t="shared" ref="B4:B9" si="2">B3/2</f>
        <v>0.5</v>
      </c>
      <c r="C4">
        <f t="shared" ref="C4:C9" si="3">C3+1</f>
        <v>2</v>
      </c>
      <c r="D4" s="1">
        <v>732</v>
      </c>
      <c r="E4" s="1">
        <v>402</v>
      </c>
      <c r="F4" s="1">
        <v>5116</v>
      </c>
      <c r="G4" s="1">
        <v>29</v>
      </c>
      <c r="H4" s="1">
        <v>3.6632827561301502</v>
      </c>
      <c r="I4" s="1">
        <f t="shared" ref="I4:I9" si="4">ABS($I$1-H4)/$I$1</f>
        <v>6.2436994237282557E-2</v>
      </c>
      <c r="J4" s="1">
        <v>11322.661927880001</v>
      </c>
      <c r="K4">
        <f t="shared" ref="K4:K9" si="5">($K$1-J4)/$K$1</f>
        <v>1.84081553636757E-2</v>
      </c>
      <c r="L4">
        <f t="shared" si="1"/>
        <v>148364</v>
      </c>
      <c r="M4" s="1">
        <v>5.8369999169372E-4</v>
      </c>
      <c r="N4">
        <f>M4/L4</f>
        <v>3.9342427522425928E-9</v>
      </c>
    </row>
    <row r="5" spans="1:14" ht="15">
      <c r="A5">
        <f t="shared" si="0"/>
        <v>6.25E-2</v>
      </c>
      <c r="B5">
        <f t="shared" si="2"/>
        <v>0.25</v>
      </c>
      <c r="C5">
        <f t="shared" si="3"/>
        <v>3</v>
      </c>
      <c r="D5" s="1">
        <v>2102</v>
      </c>
      <c r="E5" s="1">
        <v>1166</v>
      </c>
      <c r="F5" s="1">
        <v>16480</v>
      </c>
      <c r="G5" s="1">
        <v>41</v>
      </c>
      <c r="H5" s="1">
        <v>3.5117921830063601</v>
      </c>
      <c r="I5" s="1">
        <f t="shared" si="4"/>
        <v>1.850121316889795E-2</v>
      </c>
      <c r="J5" s="1">
        <v>11338.939133128701</v>
      </c>
      <c r="K5">
        <f t="shared" si="5"/>
        <v>1.6997040907784946E-2</v>
      </c>
      <c r="L5">
        <f t="shared" si="1"/>
        <v>675680</v>
      </c>
      <c r="M5" s="1">
        <v>2.4738999927649201E-3</v>
      </c>
      <c r="N5">
        <f>M5/L5</f>
        <v>3.6613485566613189E-9</v>
      </c>
    </row>
    <row r="6" spans="1:14" ht="15">
      <c r="A6">
        <f t="shared" si="0"/>
        <v>1.5625E-2</v>
      </c>
      <c r="B6">
        <f t="shared" si="2"/>
        <v>0.125</v>
      </c>
      <c r="C6">
        <f t="shared" si="3"/>
        <v>4</v>
      </c>
      <c r="D6" s="1">
        <v>12045</v>
      </c>
      <c r="E6" s="1">
        <v>6562</v>
      </c>
      <c r="F6" s="1">
        <v>97540</v>
      </c>
      <c r="G6" s="1">
        <v>74</v>
      </c>
      <c r="H6" s="1">
        <v>3.45248901434026</v>
      </c>
      <c r="I6" s="1">
        <f t="shared" si="4"/>
        <v>1.3019183121403873E-3</v>
      </c>
      <c r="J6" s="1">
        <v>11117.087228086701</v>
      </c>
      <c r="K6">
        <f t="shared" si="5"/>
        <v>3.6229975891920188E-2</v>
      </c>
      <c r="L6">
        <f t="shared" si="1"/>
        <v>7217960</v>
      </c>
      <c r="M6" s="1">
        <v>4.88144000119064E-2</v>
      </c>
      <c r="N6" s="1">
        <v>2.57070000079693E-2</v>
      </c>
    </row>
    <row r="7" spans="1:14" ht="15">
      <c r="A7">
        <f t="shared" si="0"/>
        <v>3.90625E-3</v>
      </c>
      <c r="B7">
        <f t="shared" si="2"/>
        <v>6.25E-2</v>
      </c>
      <c r="C7">
        <f t="shared" si="3"/>
        <v>5</v>
      </c>
      <c r="D7" s="1">
        <v>70381</v>
      </c>
      <c r="E7" s="1">
        <v>44639</v>
      </c>
      <c r="F7" s="1">
        <v>692055</v>
      </c>
      <c r="G7" s="1">
        <v>153</v>
      </c>
      <c r="H7" s="1">
        <v>3.4533049669906601</v>
      </c>
      <c r="I7" s="1">
        <f t="shared" si="4"/>
        <v>1.5385635123724441E-3</v>
      </c>
      <c r="J7" s="1">
        <v>11415.225674756901</v>
      </c>
      <c r="K7">
        <f t="shared" si="5"/>
        <v>1.0383556588045007E-2</v>
      </c>
      <c r="L7">
        <f t="shared" si="1"/>
        <v>105884415</v>
      </c>
      <c r="M7" s="1">
        <v>0.56189660000381902</v>
      </c>
      <c r="N7" s="1">
        <v>0.39755959999456503</v>
      </c>
    </row>
    <row r="8" spans="1:14" ht="15">
      <c r="A8">
        <f t="shared" si="0"/>
        <v>9.765625E-4</v>
      </c>
      <c r="B8">
        <f t="shared" si="2"/>
        <v>3.125E-2</v>
      </c>
      <c r="C8">
        <f t="shared" si="3"/>
        <v>6</v>
      </c>
      <c r="D8" s="1">
        <v>476710</v>
      </c>
      <c r="E8" s="1">
        <v>320173</v>
      </c>
      <c r="F8" s="1">
        <v>5076507</v>
      </c>
      <c r="G8" s="1">
        <v>320</v>
      </c>
      <c r="H8" s="1">
        <v>3.4500941925851101</v>
      </c>
      <c r="I8" s="1">
        <f t="shared" si="4"/>
        <v>6.0736443883704233E-4</v>
      </c>
      <c r="J8" s="1">
        <v>11501.302333605499</v>
      </c>
      <c r="K8">
        <f t="shared" si="5"/>
        <v>2.9213408231036522E-3</v>
      </c>
      <c r="L8">
        <f t="shared" si="1"/>
        <v>1624482240</v>
      </c>
      <c r="M8" s="1">
        <v>7.2462111000058904</v>
      </c>
      <c r="N8">
        <f>M8/L8</f>
        <v>4.4606280829551518E-9</v>
      </c>
    </row>
    <row r="9" spans="1:14" ht="15">
      <c r="A9">
        <f t="shared" si="0"/>
        <v>2.44140625E-4</v>
      </c>
      <c r="B9">
        <f t="shared" si="2"/>
        <v>1.5625E-2</v>
      </c>
      <c r="C9">
        <f t="shared" si="3"/>
        <v>7</v>
      </c>
      <c r="D9" s="1">
        <v>3590156</v>
      </c>
      <c r="E9" s="1">
        <v>2493507</v>
      </c>
      <c r="F9" s="1">
        <v>40044901</v>
      </c>
      <c r="G9" s="1">
        <v>866</v>
      </c>
      <c r="H9" s="1">
        <v>3.44753073164379</v>
      </c>
      <c r="I9" s="1">
        <f t="shared" si="4"/>
        <v>1.3609871119778802E-4</v>
      </c>
      <c r="J9" s="1">
        <v>11521.9287104</v>
      </c>
      <c r="K9">
        <f t="shared" si="5"/>
        <v>1.1331850541829609E-3</v>
      </c>
      <c r="L9">
        <f t="shared" si="1"/>
        <v>34678884266</v>
      </c>
      <c r="M9" s="1">
        <v>201.397593500005</v>
      </c>
      <c r="N9">
        <f>M9/L9</f>
        <v>5.8074992250387933E-9</v>
      </c>
    </row>
    <row r="10" spans="1:14" ht="15">
      <c r="D10" s="1"/>
      <c r="E10" s="1"/>
      <c r="F10" s="1"/>
      <c r="G10" s="1"/>
      <c r="H10" s="1"/>
      <c r="I10" s="1"/>
      <c r="J10" s="1"/>
      <c r="M10" s="1"/>
    </row>
    <row r="11" spans="1:14">
      <c r="A11" t="s">
        <v>13</v>
      </c>
      <c r="C11" t="s">
        <v>11</v>
      </c>
      <c r="I11">
        <v>3.4470000000000001</v>
      </c>
      <c r="K11">
        <v>11555</v>
      </c>
      <c r="M11" t="s">
        <v>10</v>
      </c>
    </row>
    <row r="12" spans="1:14">
      <c r="C12" t="s">
        <v>9</v>
      </c>
      <c r="D12" t="s">
        <v>8</v>
      </c>
      <c r="E12" t="s">
        <v>7</v>
      </c>
      <c r="F12" t="s">
        <v>6</v>
      </c>
      <c r="G12" t="s">
        <v>5</v>
      </c>
      <c r="H12" t="s">
        <v>4</v>
      </c>
      <c r="J12" t="s">
        <v>3</v>
      </c>
    </row>
    <row r="13" spans="1:14" ht="15">
      <c r="A13">
        <f t="shared" ref="A13:A18" si="6">POWER(B13,2)</f>
        <v>1</v>
      </c>
      <c r="B13">
        <v>1</v>
      </c>
      <c r="D13" s="1">
        <v>680</v>
      </c>
      <c r="E13" s="1">
        <v>3317</v>
      </c>
      <c r="F13" s="1">
        <v>81139</v>
      </c>
      <c r="G13" s="1">
        <v>36</v>
      </c>
      <c r="H13" s="1">
        <v>3.4352198293473002</v>
      </c>
      <c r="I13" s="1">
        <f t="shared" ref="I13:I18" si="7">($I$20-H13)/$I$20</f>
        <v>3.4175139694516601E-3</v>
      </c>
      <c r="J13" s="1">
        <v>10807.3347793582</v>
      </c>
      <c r="K13">
        <f t="shared" ref="K13:K18" si="8">($K$20-J13)/$K$20</f>
        <v>6.4704908753076606E-2</v>
      </c>
      <c r="L13">
        <f t="shared" ref="L13:L18" si="9">F13*G13</f>
        <v>2921004</v>
      </c>
      <c r="M13" s="1">
        <v>1.0339600004954199E-2</v>
      </c>
      <c r="N13">
        <f t="shared" ref="N13:N18" si="10">M13/L13</f>
        <v>3.5397418164967249E-9</v>
      </c>
    </row>
    <row r="14" spans="1:14" ht="15">
      <c r="A14">
        <f t="shared" si="6"/>
        <v>0.25</v>
      </c>
      <c r="B14">
        <f>B13/2</f>
        <v>0.5</v>
      </c>
      <c r="C14">
        <v>1</v>
      </c>
      <c r="D14" s="1">
        <v>732</v>
      </c>
      <c r="E14" s="1">
        <v>3544</v>
      </c>
      <c r="F14" s="1">
        <v>86162</v>
      </c>
      <c r="G14" s="1">
        <v>34</v>
      </c>
      <c r="H14" s="1">
        <v>3.3692762865680899</v>
      </c>
      <c r="I14" s="1">
        <f t="shared" si="7"/>
        <v>2.2548219736556484E-2</v>
      </c>
      <c r="J14" s="1">
        <v>10977.860564382599</v>
      </c>
      <c r="K14">
        <f t="shared" si="8"/>
        <v>4.9947160157282608E-2</v>
      </c>
      <c r="L14">
        <f t="shared" si="9"/>
        <v>2929508</v>
      </c>
      <c r="M14" s="1">
        <v>9.7367000125814195E-3</v>
      </c>
      <c r="N14">
        <f t="shared" si="10"/>
        <v>3.323663909633092E-9</v>
      </c>
    </row>
    <row r="15" spans="1:14" ht="15">
      <c r="A15">
        <f t="shared" si="6"/>
        <v>6.25E-2</v>
      </c>
      <c r="B15">
        <f>B14/2</f>
        <v>0.25</v>
      </c>
      <c r="C15">
        <f>C14+1</f>
        <v>2</v>
      </c>
      <c r="D15" s="1">
        <v>2102</v>
      </c>
      <c r="E15" s="1">
        <v>10479</v>
      </c>
      <c r="F15" s="1">
        <v>274347</v>
      </c>
      <c r="G15" s="1">
        <v>42</v>
      </c>
      <c r="H15" s="1">
        <v>3.4180419718897799</v>
      </c>
      <c r="I15" s="1">
        <f t="shared" si="7"/>
        <v>8.4009364984682887E-3</v>
      </c>
      <c r="J15" s="1">
        <v>11271.781073673201</v>
      </c>
      <c r="K15">
        <f t="shared" si="8"/>
        <v>2.4510508552730351E-2</v>
      </c>
      <c r="L15">
        <f t="shared" si="9"/>
        <v>11522574</v>
      </c>
      <c r="M15" s="1">
        <v>3.70611999969696E-2</v>
      </c>
      <c r="N15">
        <f t="shared" si="10"/>
        <v>3.2163993910535615E-9</v>
      </c>
    </row>
    <row r="16" spans="1:14" ht="15">
      <c r="A16">
        <f t="shared" si="6"/>
        <v>1.5625E-2</v>
      </c>
      <c r="B16">
        <f>B15/2</f>
        <v>0.125</v>
      </c>
      <c r="C16">
        <f>C15+1</f>
        <v>3</v>
      </c>
      <c r="D16" s="1">
        <v>12045</v>
      </c>
      <c r="E16" s="1">
        <v>60623</v>
      </c>
      <c r="F16" s="1">
        <v>1634123</v>
      </c>
      <c r="G16" s="1">
        <v>80</v>
      </c>
      <c r="H16" s="1">
        <v>3.4332502949819799</v>
      </c>
      <c r="I16" s="1">
        <f t="shared" si="7"/>
        <v>3.9888903446533789E-3</v>
      </c>
      <c r="J16" s="1">
        <v>11362.8833882777</v>
      </c>
      <c r="K16">
        <f t="shared" si="8"/>
        <v>1.6626275354591099E-2</v>
      </c>
      <c r="L16">
        <f t="shared" si="9"/>
        <v>130729840</v>
      </c>
      <c r="M16" s="1">
        <v>0.425790799999958</v>
      </c>
      <c r="N16">
        <f t="shared" si="10"/>
        <v>3.2570283877036642E-9</v>
      </c>
    </row>
    <row r="17" spans="1:14" ht="15">
      <c r="A17">
        <f t="shared" si="6"/>
        <v>3.90625E-3</v>
      </c>
      <c r="B17">
        <f>B16/2</f>
        <v>6.25E-2</v>
      </c>
      <c r="C17">
        <f>C16+1</f>
        <v>4</v>
      </c>
      <c r="D17" s="1">
        <v>70381</v>
      </c>
      <c r="E17" s="1">
        <v>357926</v>
      </c>
      <c r="F17" s="1">
        <v>9857098</v>
      </c>
      <c r="G17" s="1">
        <v>124</v>
      </c>
      <c r="H17" s="1">
        <v>3.4430121502559601</v>
      </c>
      <c r="I17" s="1">
        <f t="shared" si="7"/>
        <v>1.1569044804293541E-3</v>
      </c>
      <c r="J17" s="1">
        <v>11485.8010884164</v>
      </c>
      <c r="K17">
        <f t="shared" si="8"/>
        <v>5.9886552646993005E-3</v>
      </c>
      <c r="L17">
        <f t="shared" si="9"/>
        <v>1222280152</v>
      </c>
      <c r="M17" s="1">
        <v>4.2393921000038901</v>
      </c>
      <c r="N17">
        <f t="shared" si="10"/>
        <v>3.4684291429154205E-9</v>
      </c>
    </row>
    <row r="18" spans="1:14" ht="15">
      <c r="A18">
        <f t="shared" si="6"/>
        <v>9.765625E-4</v>
      </c>
      <c r="B18">
        <f>B17/2</f>
        <v>3.125E-2</v>
      </c>
      <c r="C18">
        <f>C17+1</f>
        <v>5</v>
      </c>
      <c r="D18" s="1">
        <v>476710</v>
      </c>
      <c r="E18" s="1">
        <v>2441052</v>
      </c>
      <c r="F18" s="1">
        <v>68243930</v>
      </c>
      <c r="G18" s="1">
        <v>269</v>
      </c>
      <c r="H18" s="1">
        <v>3.4456286899519601</v>
      </c>
      <c r="I18" s="1">
        <f t="shared" si="7"/>
        <v>3.9782710996226278E-4</v>
      </c>
      <c r="J18" s="1">
        <v>11527.717091753801</v>
      </c>
      <c r="K18">
        <f t="shared" si="8"/>
        <v>2.3611344219990863E-3</v>
      </c>
      <c r="L18">
        <f t="shared" si="9"/>
        <v>18357617170</v>
      </c>
      <c r="M18" s="1">
        <v>69.308145000002696</v>
      </c>
      <c r="N18">
        <f t="shared" si="10"/>
        <v>3.7754434226499718E-9</v>
      </c>
    </row>
    <row r="20" spans="1:14">
      <c r="A20" t="s">
        <v>12</v>
      </c>
      <c r="C20" t="s">
        <v>11</v>
      </c>
      <c r="I20">
        <v>3.4470000000000001</v>
      </c>
      <c r="K20">
        <v>11555</v>
      </c>
      <c r="M20" t="s">
        <v>10</v>
      </c>
    </row>
    <row r="21" spans="1:14">
      <c r="C21" t="s">
        <v>9</v>
      </c>
      <c r="D21" t="s">
        <v>8</v>
      </c>
      <c r="E21" t="s">
        <v>7</v>
      </c>
      <c r="F21" t="s">
        <v>6</v>
      </c>
      <c r="G21" t="s">
        <v>5</v>
      </c>
      <c r="H21" t="s">
        <v>4</v>
      </c>
      <c r="J21" t="s">
        <v>3</v>
      </c>
    </row>
    <row r="22" spans="1:14" ht="15">
      <c r="A22">
        <f>POWER(B22,2)</f>
        <v>1</v>
      </c>
      <c r="B22">
        <v>1</v>
      </c>
      <c r="C22">
        <v>1</v>
      </c>
      <c r="D22" s="1">
        <v>680</v>
      </c>
      <c r="E22" s="1">
        <v>9266</v>
      </c>
      <c r="F22" s="1">
        <v>415202</v>
      </c>
      <c r="G22" s="1">
        <v>54</v>
      </c>
      <c r="H22" s="1">
        <v>3.4341125760149001</v>
      </c>
      <c r="I22" s="1">
        <f>($I$20-H22)/$I$20</f>
        <v>3.7387362881056022E-3</v>
      </c>
      <c r="J22" s="1">
        <v>11217.493292847899</v>
      </c>
      <c r="K22">
        <f>($K$20-J22)/$K$20</f>
        <v>2.9208715461021266E-2</v>
      </c>
      <c r="L22">
        <f>F22*G22</f>
        <v>22420908</v>
      </c>
      <c r="M22" s="1">
        <v>6.7357399995671502E-2</v>
      </c>
    </row>
    <row r="23" spans="1:14" ht="15">
      <c r="A23">
        <f>POWER(B23,2)</f>
        <v>0.25</v>
      </c>
      <c r="B23">
        <f>B22/2</f>
        <v>0.5</v>
      </c>
      <c r="C23">
        <f>C22+1</f>
        <v>2</v>
      </c>
      <c r="D23" s="1">
        <v>732</v>
      </c>
      <c r="E23" s="1">
        <v>9925</v>
      </c>
      <c r="F23" s="1">
        <v>442159</v>
      </c>
      <c r="G23" s="1">
        <v>46</v>
      </c>
      <c r="H23" s="1">
        <v>3.4347824780187302</v>
      </c>
      <c r="I23" s="1">
        <f>($I$20-H23)/$I$20</f>
        <v>3.5443927999042378E-3</v>
      </c>
      <c r="J23" s="1">
        <v>11301.021613785801</v>
      </c>
      <c r="K23">
        <f>($K$20-J23)/$K$20</f>
        <v>2.1979955535629547E-2</v>
      </c>
      <c r="L23">
        <f>F23*G23</f>
        <v>20339314</v>
      </c>
      <c r="M23" s="1">
        <v>5.6562399986432803E-2</v>
      </c>
    </row>
    <row r="24" spans="1:14" ht="15">
      <c r="A24">
        <f>POWER(B24,2)</f>
        <v>6.25E-2</v>
      </c>
      <c r="B24">
        <f>B23/2</f>
        <v>0.25</v>
      </c>
      <c r="C24">
        <f>C23+1</f>
        <v>3</v>
      </c>
      <c r="D24" s="1">
        <v>2102</v>
      </c>
      <c r="E24" s="1">
        <v>29064</v>
      </c>
      <c r="F24" s="1">
        <v>1370884</v>
      </c>
      <c r="G24" s="1">
        <v>48</v>
      </c>
      <c r="H24" s="1">
        <v>3.44121442062908</v>
      </c>
      <c r="I24" s="1">
        <f>($I$20-H24)/$I$20</f>
        <v>1.6784390400116211E-3</v>
      </c>
      <c r="J24" s="1">
        <v>11429.2704713687</v>
      </c>
      <c r="K24">
        <f>($K$20-J24)/$K$20</f>
        <v>1.0880963100934671E-2</v>
      </c>
      <c r="L24">
        <f>F24*G24</f>
        <v>65802432</v>
      </c>
      <c r="M24" s="1">
        <v>0.199754400004167</v>
      </c>
    </row>
    <row r="25" spans="1:14" ht="15">
      <c r="A25">
        <f>POWER(B25,2)</f>
        <v>1.5625E-2</v>
      </c>
      <c r="B25">
        <f>B24/2</f>
        <v>0.125</v>
      </c>
      <c r="C25">
        <f>C24+1</f>
        <v>4</v>
      </c>
      <c r="D25" s="1">
        <v>12045</v>
      </c>
      <c r="E25" s="1">
        <v>167624</v>
      </c>
      <c r="F25" s="1">
        <v>8087460</v>
      </c>
      <c r="G25" s="1">
        <v>116</v>
      </c>
      <c r="H25" s="1">
        <v>3.4431043190812201</v>
      </c>
      <c r="I25" s="1">
        <f>($I$20-H25)/$I$20</f>
        <v>1.1301656277284621E-3</v>
      </c>
      <c r="J25" s="1">
        <v>11467.956456882501</v>
      </c>
      <c r="K25">
        <f>($K$20-J25)/$K$20</f>
        <v>7.53297647057544E-3</v>
      </c>
      <c r="L25">
        <f>F25*G25</f>
        <v>938145360</v>
      </c>
      <c r="M25" s="1">
        <v>2.9647116999985799</v>
      </c>
    </row>
    <row r="26" spans="1:14" ht="15">
      <c r="A26">
        <f>POWER(B26,2)</f>
        <v>3.90625E-3</v>
      </c>
      <c r="B26">
        <f>B25/2</f>
        <v>6.25E-2</v>
      </c>
      <c r="C26">
        <f>C25+1</f>
        <v>5</v>
      </c>
      <c r="D26" s="1">
        <v>70381</v>
      </c>
      <c r="E26" s="1">
        <v>986297</v>
      </c>
      <c r="F26" s="1">
        <v>48395435</v>
      </c>
      <c r="G26" s="1">
        <v>154</v>
      </c>
      <c r="H26" s="1">
        <v>3.4457353032408702</v>
      </c>
      <c r="I26" s="1">
        <f>($I$20-H26)/$I$20</f>
        <v>3.6689781233823025E-4</v>
      </c>
      <c r="J26" s="1">
        <v>11524.0773751048</v>
      </c>
      <c r="K26">
        <f>($K$20-J26)/$K$20</f>
        <v>2.6761250450194709E-3</v>
      </c>
      <c r="L26">
        <f>F26*G26</f>
        <v>7452896990</v>
      </c>
      <c r="M26" s="1">
        <v>25.4679820000019</v>
      </c>
    </row>
    <row r="27" spans="1:14" ht="15">
      <c r="D27" s="1"/>
      <c r="E27" s="1"/>
      <c r="F27" s="1"/>
      <c r="G27" s="1"/>
      <c r="H27" s="1"/>
      <c r="I27" s="1"/>
      <c r="J27" s="1"/>
      <c r="M27" s="1"/>
    </row>
    <row r="28" spans="1:14" ht="15">
      <c r="A28" t="s">
        <v>2</v>
      </c>
      <c r="D28" s="1"/>
      <c r="E28" s="1"/>
      <c r="F28" s="1"/>
      <c r="G28" s="1"/>
      <c r="H28" s="1"/>
      <c r="I28" s="1"/>
      <c r="J28" s="1"/>
    </row>
    <row r="29" spans="1:14" ht="15">
      <c r="A29">
        <f>POWER(B29,2)</f>
        <v>1</v>
      </c>
      <c r="B29">
        <v>1</v>
      </c>
      <c r="C29">
        <v>1</v>
      </c>
      <c r="D29" s="1">
        <v>680</v>
      </c>
      <c r="E29" s="1">
        <v>19918</v>
      </c>
      <c r="F29" s="1">
        <v>1511986</v>
      </c>
      <c r="G29" s="1">
        <v>87</v>
      </c>
      <c r="H29" s="1">
        <v>3.4377070221310801</v>
      </c>
      <c r="I29" s="1">
        <f>($I$20-H29)/$I$20</f>
        <v>2.6959610875891835E-3</v>
      </c>
      <c r="J29" s="1">
        <v>11366.3909825766</v>
      </c>
      <c r="K29">
        <f>($K$20-J29)/$K$20</f>
        <v>1.6322718946205069E-2</v>
      </c>
      <c r="L29">
        <f>F29*G29</f>
        <v>131542782</v>
      </c>
      <c r="M29" s="1">
        <v>0.54287950001889795</v>
      </c>
    </row>
    <row r="30" spans="1:14" ht="15">
      <c r="A30">
        <f>POWER(B30,2)</f>
        <v>0.25</v>
      </c>
      <c r="B30">
        <f>B29/2</f>
        <v>0.5</v>
      </c>
      <c r="C30">
        <f>C29+1</f>
        <v>2</v>
      </c>
      <c r="D30" s="1">
        <v>732</v>
      </c>
      <c r="E30" s="1">
        <v>21361</v>
      </c>
      <c r="F30" s="1">
        <v>1613183</v>
      </c>
      <c r="G30" s="1">
        <v>66</v>
      </c>
      <c r="H30" s="1">
        <v>3.4406979104925699</v>
      </c>
      <c r="I30" s="1">
        <f>($I$20-H30)/$I$20</f>
        <v>1.8282824216507584E-3</v>
      </c>
      <c r="J30" s="1">
        <v>11412.5820519272</v>
      </c>
      <c r="K30">
        <f>($K$20-J30)/$K$20</f>
        <v>1.2325222680467316E-2</v>
      </c>
      <c r="L30">
        <f>F30*G30</f>
        <v>106470078</v>
      </c>
      <c r="M30" s="1">
        <v>0.29763269997783898</v>
      </c>
    </row>
    <row r="31" spans="1:14" ht="15">
      <c r="A31">
        <f>POWER(B31,2)</f>
        <v>6.25E-2</v>
      </c>
      <c r="B31">
        <f>B30/2</f>
        <v>0.25</v>
      </c>
      <c r="C31">
        <f>C30+1</f>
        <v>3</v>
      </c>
      <c r="D31" s="1">
        <v>2102</v>
      </c>
      <c r="E31" s="1">
        <v>62252</v>
      </c>
      <c r="F31" s="1">
        <v>4926672</v>
      </c>
      <c r="G31" s="1">
        <v>68</v>
      </c>
      <c r="H31" s="1">
        <v>3.4439654291011599</v>
      </c>
      <c r="I31" s="1">
        <f>($I$20-H31)/$I$20</f>
        <v>8.8035129064119029E-4</v>
      </c>
      <c r="J31" s="1">
        <v>11484.758374307699</v>
      </c>
      <c r="K31">
        <f>($K$20-J31)/$K$20</f>
        <v>6.0788944779143796E-3</v>
      </c>
      <c r="L31">
        <f>F31*G31</f>
        <v>335013696</v>
      </c>
      <c r="M31" s="1">
        <v>1.0137374000041699</v>
      </c>
    </row>
    <row r="32" spans="1:14" ht="15">
      <c r="A32">
        <f>POWER(B32,2)</f>
        <v>1.5625E-2</v>
      </c>
      <c r="B32">
        <f>B31/2</f>
        <v>0.125</v>
      </c>
      <c r="C32">
        <f>C31+1</f>
        <v>4</v>
      </c>
      <c r="D32" s="1">
        <v>12045</v>
      </c>
      <c r="E32" s="1">
        <v>358472</v>
      </c>
      <c r="F32" s="1">
        <v>28906738</v>
      </c>
      <c r="G32" s="1">
        <v>86</v>
      </c>
      <c r="H32" s="1">
        <v>3.4449327944618502</v>
      </c>
      <c r="I32" s="1">
        <f>($I$20-H32)/$I$20</f>
        <v>5.9971149931821129E-4</v>
      </c>
      <c r="J32" s="1">
        <v>11506.2523313566</v>
      </c>
      <c r="K32">
        <f>($K$20-J32)/$K$20</f>
        <v>4.2187510725573496E-3</v>
      </c>
      <c r="L32">
        <f>F32*G32</f>
        <v>2485979468</v>
      </c>
      <c r="M32" s="1">
        <v>7.6923943000147101</v>
      </c>
    </row>
    <row r="33" spans="1:13" ht="15">
      <c r="A33">
        <f>POWER(B33,2)</f>
        <v>3.90625E-3</v>
      </c>
      <c r="B33">
        <f>B32/2</f>
        <v>6.25E-2</v>
      </c>
      <c r="C33">
        <f>C32+1</f>
        <v>5</v>
      </c>
      <c r="D33" s="1">
        <v>70381</v>
      </c>
      <c r="E33" s="1">
        <v>2105649</v>
      </c>
      <c r="F33" s="1">
        <v>172190035</v>
      </c>
      <c r="G33" s="1">
        <v>167</v>
      </c>
      <c r="H33" s="1">
        <v>3.446318521702</v>
      </c>
      <c r="I33" s="1">
        <f>($I$20-H33)/$I$20</f>
        <v>1.9770185610676723E-4</v>
      </c>
      <c r="J33" s="1">
        <v>11537.522757799499</v>
      </c>
      <c r="K33">
        <f>($K$20-J33)/$K$20</f>
        <v>1.5125263695803348E-3</v>
      </c>
      <c r="L33">
        <f>F33*G33</f>
        <v>28755735845</v>
      </c>
      <c r="M33" s="1">
        <v>545.52851040000598</v>
      </c>
    </row>
    <row r="34" spans="1:13" ht="15">
      <c r="E34" s="1"/>
      <c r="F34" s="1"/>
      <c r="G34" s="1"/>
      <c r="H34" s="1"/>
      <c r="I34" s="1"/>
      <c r="J34" s="1"/>
      <c r="M34" s="1"/>
    </row>
    <row r="35" spans="1:13" ht="15">
      <c r="A35" t="s">
        <v>1</v>
      </c>
      <c r="E35" s="1"/>
      <c r="F35" s="1"/>
      <c r="G35" s="1"/>
      <c r="H35" s="1"/>
      <c r="I35" s="1"/>
      <c r="J35" s="1"/>
      <c r="M35" s="1"/>
    </row>
    <row r="36" spans="1:13" ht="15">
      <c r="A36">
        <f>POWER(B36,2)</f>
        <v>1</v>
      </c>
      <c r="B36">
        <v>1</v>
      </c>
      <c r="C36">
        <v>1</v>
      </c>
      <c r="D36" s="1">
        <v>680</v>
      </c>
      <c r="E36" s="1">
        <v>36633</v>
      </c>
      <c r="F36" s="1">
        <v>4380799</v>
      </c>
      <c r="G36" s="1">
        <v>187</v>
      </c>
      <c r="H36" s="1">
        <v>3.4417905728826801</v>
      </c>
      <c r="I36" s="1">
        <f>($I$20-H36)/$I$20</f>
        <v>1.5112930424484989E-3</v>
      </c>
      <c r="J36" s="1">
        <v>11432.8907651348</v>
      </c>
      <c r="K36">
        <f>($K$20-J36)/$K$20</f>
        <v>1.0567653385131982E-2</v>
      </c>
      <c r="L36">
        <f>F36*G36</f>
        <v>819209413</v>
      </c>
      <c r="M36" s="1">
        <v>3.7462747000099599</v>
      </c>
    </row>
    <row r="37" spans="1:13" ht="15">
      <c r="A37">
        <f>POWER(B37,2)</f>
        <v>0.25</v>
      </c>
      <c r="B37">
        <f>B36/2</f>
        <v>0.5</v>
      </c>
      <c r="C37">
        <f>C36+1</f>
        <v>2</v>
      </c>
      <c r="D37" s="1">
        <v>732</v>
      </c>
      <c r="E37" s="1">
        <v>39316</v>
      </c>
      <c r="F37" s="1">
        <v>4680270</v>
      </c>
      <c r="G37" s="1">
        <v>94</v>
      </c>
      <c r="H37" s="1">
        <v>3.44324759329134</v>
      </c>
      <c r="I37" s="1">
        <f>($I$20-H37)/$I$20</f>
        <v>1.0886007277806965E-3</v>
      </c>
      <c r="J37" s="1">
        <v>11460.8501141579</v>
      </c>
      <c r="K37">
        <f>($K$20-J37)/$K$20</f>
        <v>8.1479780045088743E-3</v>
      </c>
      <c r="L37">
        <f>F37*G37</f>
        <v>439945380</v>
      </c>
      <c r="M37" s="1">
        <v>1.4658670999924599</v>
      </c>
    </row>
    <row r="38" spans="1:13" ht="15">
      <c r="A38">
        <f>POWER(B38,2)</f>
        <v>6.25E-2</v>
      </c>
      <c r="B38">
        <f>B37/2</f>
        <v>0.25</v>
      </c>
      <c r="C38">
        <f>C37+1</f>
        <v>3</v>
      </c>
      <c r="D38" s="1">
        <v>2102</v>
      </c>
      <c r="E38" s="1">
        <v>114247</v>
      </c>
      <c r="F38" s="1">
        <v>14156835</v>
      </c>
      <c r="G38" s="1">
        <v>92</v>
      </c>
      <c r="H38" s="1">
        <v>3.4451753423924099</v>
      </c>
      <c r="I38" s="1">
        <f>($I$20-H38)/$I$20</f>
        <v>5.2934656442999936E-4</v>
      </c>
      <c r="J38" s="1">
        <v>11509.5688461095</v>
      </c>
      <c r="K38">
        <f>($K$20-J38)/$K$20</f>
        <v>3.9317311891389319E-3</v>
      </c>
      <c r="L38">
        <f>F38*G38</f>
        <v>1302428820</v>
      </c>
      <c r="M38" s="1">
        <v>4.1307357999903598</v>
      </c>
    </row>
    <row r="39" spans="1:13" ht="15">
      <c r="A39">
        <f>POWER(B39,2)</f>
        <v>1.5625E-2</v>
      </c>
      <c r="B39">
        <f>B38/2</f>
        <v>0.125</v>
      </c>
      <c r="C39">
        <f>C38+1</f>
        <v>4</v>
      </c>
      <c r="D39" s="1">
        <v>12045</v>
      </c>
      <c r="E39" s="1">
        <v>657257</v>
      </c>
      <c r="F39" s="1">
        <v>82770315</v>
      </c>
      <c r="G39" s="1">
        <v>162</v>
      </c>
      <c r="H39" s="1">
        <v>3.4457470848314999</v>
      </c>
      <c r="I39" s="1">
        <f>($I$20-H39)/$I$20</f>
        <v>3.6347988642301241E-4</v>
      </c>
      <c r="J39" s="1">
        <v>11523.977626796401</v>
      </c>
      <c r="K39">
        <f>($K$20-J39)/$K$20</f>
        <v>2.6847575251924944E-3</v>
      </c>
      <c r="L39">
        <f>F39*G39</f>
        <v>13408791030</v>
      </c>
      <c r="M39" s="1">
        <v>41.587202900001998</v>
      </c>
    </row>
    <row r="40" spans="1:13" ht="15">
      <c r="E40" s="1"/>
      <c r="F40" s="1"/>
      <c r="G40" s="1"/>
      <c r="H40" s="1"/>
      <c r="I40" s="1"/>
      <c r="J40" s="1"/>
      <c r="M40" s="1"/>
    </row>
    <row r="41" spans="1:13" ht="15">
      <c r="A41" t="s">
        <v>0</v>
      </c>
      <c r="E41" s="1"/>
      <c r="F41" s="1"/>
      <c r="G41" s="1"/>
      <c r="H41" s="1"/>
      <c r="I41" s="1"/>
      <c r="J41" s="1"/>
      <c r="M41" s="1"/>
    </row>
    <row r="42" spans="1:13" ht="15">
      <c r="A42">
        <f>POWER(B42,2)</f>
        <v>1</v>
      </c>
      <c r="B42">
        <v>1</v>
      </c>
      <c r="C42">
        <v>1</v>
      </c>
      <c r="D42" s="1">
        <v>680</v>
      </c>
      <c r="E42" s="1">
        <v>60771</v>
      </c>
      <c r="F42" s="1">
        <v>10803509</v>
      </c>
      <c r="G42" s="1">
        <v>400</v>
      </c>
      <c r="H42" s="1">
        <v>3.4436306925781199</v>
      </c>
      <c r="I42" s="1">
        <f>($I$20-H42)/$I$20</f>
        <v>9.7746081284599069E-4</v>
      </c>
      <c r="J42" s="1">
        <v>11464.0737247249</v>
      </c>
      <c r="K42">
        <f>($K$20-J42)/$K$20</f>
        <v>7.8689982929554415E-3</v>
      </c>
      <c r="L42">
        <f>F42*G42</f>
        <v>4321403600</v>
      </c>
      <c r="M42" s="1">
        <v>18.178696200018699</v>
      </c>
    </row>
    <row r="43" spans="1:13" ht="15">
      <c r="A43">
        <f>POWER(B43,2)</f>
        <v>0.25</v>
      </c>
      <c r="B43">
        <f>B42/2</f>
        <v>0.5</v>
      </c>
      <c r="C43">
        <f>C42+1</f>
        <v>2</v>
      </c>
      <c r="D43" s="1">
        <v>732</v>
      </c>
      <c r="E43" s="1">
        <v>65254</v>
      </c>
      <c r="F43" s="1">
        <v>11553086</v>
      </c>
      <c r="G43" s="1">
        <v>139</v>
      </c>
      <c r="H43" s="1">
        <v>3.4445561440271302</v>
      </c>
      <c r="I43" s="1">
        <f>($I$20-H43)/$I$20</f>
        <v>7.0898055493759512E-4</v>
      </c>
      <c r="J43" s="1">
        <v>11482.0762904195</v>
      </c>
      <c r="K43">
        <f>($K$20-J43)/$K$20</f>
        <v>6.3110090506707179E-3</v>
      </c>
      <c r="L43">
        <f>F43*G43</f>
        <v>1605878954</v>
      </c>
      <c r="M43" s="1">
        <v>5.1894142999954003</v>
      </c>
    </row>
    <row r="44" spans="1:13" ht="15">
      <c r="A44">
        <f>POWER(B44,2)</f>
        <v>6.25E-2</v>
      </c>
      <c r="B44">
        <f>B43/2</f>
        <v>0.25</v>
      </c>
      <c r="C44">
        <f>C43+1</f>
        <v>3</v>
      </c>
      <c r="D44" s="1">
        <v>2102</v>
      </c>
      <c r="E44" s="1">
        <v>189253</v>
      </c>
      <c r="F44" s="1">
        <v>34710585</v>
      </c>
      <c r="G44" s="1">
        <v>127</v>
      </c>
      <c r="H44" s="1">
        <v>3.44580152043007</v>
      </c>
      <c r="I44" s="1">
        <f>($I$20-H44)/$I$20</f>
        <v>3.4768771973600875E-4</v>
      </c>
      <c r="J44" s="1">
        <v>11521.6929696406</v>
      </c>
      <c r="K44">
        <f>($K$20-J44)/$K$20</f>
        <v>2.8824777463781486E-3</v>
      </c>
      <c r="L44">
        <f>F44*G44</f>
        <v>4408244295</v>
      </c>
      <c r="M44" s="1">
        <v>14.3586738999874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I3" sqref="I3"/>
    </sheetView>
  </sheetViews>
  <sheetFormatPr defaultRowHeight="13.2"/>
  <cols>
    <col min="13" max="13" width="12.88671875" bestFit="1" customWidth="1"/>
  </cols>
  <sheetData>
    <row r="1" spans="1:13">
      <c r="A1" t="s">
        <v>16</v>
      </c>
      <c r="C1" t="s">
        <v>16</v>
      </c>
      <c r="I1">
        <f>'A-Ar (2)'!I1</f>
        <v>3.448</v>
      </c>
      <c r="K1">
        <f>'A-Ar (2)'!K1</f>
        <v>11535</v>
      </c>
      <c r="M1" t="s">
        <v>17</v>
      </c>
    </row>
    <row r="2" spans="1:13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3" ht="15">
      <c r="A3">
        <f t="shared" ref="A3:A8" si="0">POWER(B3,2)</f>
        <v>1</v>
      </c>
      <c r="B3">
        <v>1</v>
      </c>
      <c r="C3">
        <v>1</v>
      </c>
      <c r="D3" s="1">
        <v>680</v>
      </c>
      <c r="E3" s="1">
        <v>145</v>
      </c>
      <c r="F3" s="1">
        <v>1563</v>
      </c>
      <c r="G3" s="1">
        <v>13</v>
      </c>
      <c r="H3" s="1">
        <v>3.8152857605436301</v>
      </c>
      <c r="I3" s="1">
        <f t="shared" ref="I3:I8" si="1">(H3-$I$1)/$I$1</f>
        <v>0.10652139226903427</v>
      </c>
      <c r="J3" s="1">
        <v>16821.6434976495</v>
      </c>
      <c r="K3">
        <f t="shared" ref="K3:K8" si="2">(J3-$K$1)/$K$1</f>
        <v>0.45831326377542264</v>
      </c>
      <c r="L3">
        <f t="shared" ref="L3:L9" si="3">F3*G3</f>
        <v>20319</v>
      </c>
      <c r="M3" s="1">
        <v>1.16900002467446E-4</v>
      </c>
    </row>
    <row r="4" spans="1:13" ht="15">
      <c r="A4" t="e">
        <f t="shared" si="0"/>
        <v>#REF!</v>
      </c>
      <c r="B4" t="e">
        <f>#REF!/2</f>
        <v>#REF!</v>
      </c>
      <c r="C4">
        <f>C3+1</f>
        <v>2</v>
      </c>
      <c r="D4" s="1">
        <v>2102</v>
      </c>
      <c r="E4" s="1">
        <v>413</v>
      </c>
      <c r="F4" s="1">
        <v>5081</v>
      </c>
      <c r="G4" s="1">
        <v>18</v>
      </c>
      <c r="H4" s="1">
        <v>3.61660254192179</v>
      </c>
      <c r="I4" s="1">
        <f t="shared" si="1"/>
        <v>4.889864904924305E-2</v>
      </c>
      <c r="J4" s="1">
        <v>14059.5149103863</v>
      </c>
      <c r="K4">
        <f t="shared" si="2"/>
        <v>0.21885694931827485</v>
      </c>
      <c r="L4">
        <f t="shared" si="3"/>
        <v>91458</v>
      </c>
      <c r="M4" s="1">
        <v>4.2330000724177802E-4</v>
      </c>
    </row>
    <row r="5" spans="1:13" ht="15">
      <c r="A5" t="e">
        <f t="shared" si="0"/>
        <v>#REF!</v>
      </c>
      <c r="B5" t="e">
        <f>B4/2</f>
        <v>#REF!</v>
      </c>
      <c r="C5">
        <f>C4+1</f>
        <v>3</v>
      </c>
      <c r="D5" s="1">
        <v>12045</v>
      </c>
      <c r="E5" s="1">
        <v>2270</v>
      </c>
      <c r="F5" s="1">
        <v>30078</v>
      </c>
      <c r="G5" s="1">
        <v>32</v>
      </c>
      <c r="H5" s="1">
        <v>3.5289044163352599</v>
      </c>
      <c r="I5" s="1">
        <f t="shared" si="1"/>
        <v>2.3464157869854962E-2</v>
      </c>
      <c r="J5" s="1">
        <v>13161.074717150999</v>
      </c>
      <c r="K5">
        <f t="shared" si="2"/>
        <v>0.14096876611625481</v>
      </c>
      <c r="L5">
        <f t="shared" si="3"/>
        <v>962496</v>
      </c>
      <c r="M5" s="1">
        <v>3.8892000011401199E-3</v>
      </c>
    </row>
    <row r="6" spans="1:13" ht="15">
      <c r="A6" t="e">
        <f t="shared" si="0"/>
        <v>#REF!</v>
      </c>
      <c r="B6" t="e">
        <f>B5/2</f>
        <v>#REF!</v>
      </c>
      <c r="C6">
        <f>C5+1</f>
        <v>4</v>
      </c>
      <c r="D6" s="1">
        <v>70381</v>
      </c>
      <c r="E6" s="1">
        <v>12765</v>
      </c>
      <c r="F6" s="1">
        <v>176629</v>
      </c>
      <c r="G6" s="1">
        <v>60</v>
      </c>
      <c r="H6" s="1">
        <v>3.48583877857916</v>
      </c>
      <c r="I6" s="1">
        <f t="shared" si="1"/>
        <v>1.0974123717853848E-2</v>
      </c>
      <c r="J6" s="1">
        <v>12188.087674541301</v>
      </c>
      <c r="K6">
        <f t="shared" si="2"/>
        <v>5.6617917168730006E-2</v>
      </c>
      <c r="L6">
        <f t="shared" si="3"/>
        <v>10597740</v>
      </c>
      <c r="M6" s="1">
        <v>4.02602000103797E-2</v>
      </c>
    </row>
    <row r="7" spans="1:13" ht="15">
      <c r="A7" t="e">
        <f t="shared" si="0"/>
        <v>#REF!</v>
      </c>
      <c r="B7" t="e">
        <f>B6/2</f>
        <v>#REF!</v>
      </c>
      <c r="C7">
        <f>C6+1</f>
        <v>5</v>
      </c>
      <c r="D7" s="1">
        <v>476710</v>
      </c>
      <c r="E7" s="1">
        <v>83754</v>
      </c>
      <c r="F7" s="1">
        <v>1197088</v>
      </c>
      <c r="G7" s="1">
        <v>120</v>
      </c>
      <c r="H7" s="1">
        <v>3.4629828524925599</v>
      </c>
      <c r="I7" s="1">
        <f t="shared" si="1"/>
        <v>4.3453748528306056E-3</v>
      </c>
      <c r="J7" s="1">
        <v>11795.761855925901</v>
      </c>
      <c r="K7">
        <f t="shared" si="2"/>
        <v>2.260614268971832E-2</v>
      </c>
      <c r="L7">
        <f t="shared" si="3"/>
        <v>143650560</v>
      </c>
      <c r="M7" s="1">
        <v>0.69102579999889702</v>
      </c>
    </row>
    <row r="8" spans="1:13" ht="15">
      <c r="A8" t="e">
        <f t="shared" si="0"/>
        <v>#REF!</v>
      </c>
      <c r="B8" t="e">
        <f>B7/2</f>
        <v>#REF!</v>
      </c>
      <c r="C8">
        <f>C7+1</f>
        <v>6</v>
      </c>
      <c r="D8" s="1">
        <v>3590156</v>
      </c>
      <c r="E8" s="1">
        <v>616842</v>
      </c>
      <c r="F8" s="1">
        <v>9004048</v>
      </c>
      <c r="G8" s="1">
        <v>204</v>
      </c>
      <c r="H8" s="1">
        <v>3.4538842107721202</v>
      </c>
      <c r="I8" s="1">
        <f t="shared" si="1"/>
        <v>1.7065576485267408E-3</v>
      </c>
      <c r="J8" s="1">
        <v>11675.531458379901</v>
      </c>
      <c r="K8">
        <f t="shared" si="2"/>
        <v>1.2183047973983605E-2</v>
      </c>
      <c r="L8">
        <f t="shared" si="3"/>
        <v>1836825792</v>
      </c>
      <c r="M8" s="1">
        <v>10.7162059999973</v>
      </c>
    </row>
    <row r="9" spans="1:13">
      <c r="L9">
        <f t="shared" si="3"/>
        <v>0</v>
      </c>
    </row>
    <row r="11" spans="1:13">
      <c r="C11" t="s">
        <v>15</v>
      </c>
    </row>
    <row r="12" spans="1:13" ht="15">
      <c r="C12">
        <v>1</v>
      </c>
      <c r="D12" s="1">
        <v>732</v>
      </c>
      <c r="E12" s="1">
        <v>160</v>
      </c>
      <c r="F12" s="1">
        <v>1720</v>
      </c>
      <c r="G12" s="1">
        <v>11</v>
      </c>
      <c r="H12" s="1">
        <v>3.53476843131366</v>
      </c>
      <c r="I12" s="1">
        <f t="shared" ref="I12:I19" si="4">(H12-$I$1)/$I$1</f>
        <v>2.5164858269622992E-2</v>
      </c>
      <c r="J12" s="1">
        <v>15914.108653653901</v>
      </c>
      <c r="K12">
        <f t="shared" ref="K12:K19" si="5">(J12-$K$1)/$K$1</f>
        <v>0.37963664097563071</v>
      </c>
      <c r="L12">
        <f t="shared" ref="L12:L19" si="6">F12*G12</f>
        <v>18920</v>
      </c>
      <c r="M12">
        <f t="shared" ref="M12:M19" si="7">K12/L12</f>
        <v>2.0065361573764837E-5</v>
      </c>
    </row>
    <row r="13" spans="1:13" ht="15">
      <c r="C13">
        <f t="shared" ref="C13:C19" si="8">C12+1</f>
        <v>2</v>
      </c>
      <c r="D13" s="1"/>
      <c r="E13" s="1">
        <v>1121</v>
      </c>
      <c r="F13" s="1">
        <v>25671</v>
      </c>
      <c r="G13" s="1">
        <v>20</v>
      </c>
      <c r="H13" s="1">
        <v>3.5611685147684602</v>
      </c>
      <c r="I13" s="1">
        <f t="shared" si="4"/>
        <v>3.2821495002453668E-2</v>
      </c>
      <c r="J13" s="1">
        <v>12391.566064807799</v>
      </c>
      <c r="K13">
        <f t="shared" si="5"/>
        <v>7.4258003017581203E-2</v>
      </c>
      <c r="L13">
        <f t="shared" si="6"/>
        <v>513420</v>
      </c>
      <c r="M13">
        <f t="shared" si="7"/>
        <v>1.4463402870472751E-7</v>
      </c>
    </row>
    <row r="14" spans="1:13" ht="15">
      <c r="C14">
        <f t="shared" si="8"/>
        <v>3</v>
      </c>
      <c r="E14" s="1">
        <v>3615</v>
      </c>
      <c r="F14" s="1">
        <v>146845</v>
      </c>
      <c r="G14" s="1">
        <v>29</v>
      </c>
      <c r="H14" s="1">
        <v>3.4621757798764099</v>
      </c>
      <c r="I14" s="1">
        <f t="shared" si="4"/>
        <v>4.1113050685643686E-3</v>
      </c>
      <c r="J14" s="1">
        <v>11886.9460791322</v>
      </c>
      <c r="K14">
        <f t="shared" si="5"/>
        <v>3.0511146868851313E-2</v>
      </c>
      <c r="L14">
        <f t="shared" si="6"/>
        <v>4258505</v>
      </c>
      <c r="M14">
        <f t="shared" si="7"/>
        <v>7.1647554409003422E-9</v>
      </c>
    </row>
    <row r="15" spans="1:13" ht="15">
      <c r="C15">
        <f t="shared" si="8"/>
        <v>4</v>
      </c>
      <c r="E15" s="1">
        <v>8374</v>
      </c>
      <c r="F15" s="1">
        <v>544552</v>
      </c>
      <c r="G15" s="1">
        <v>39</v>
      </c>
      <c r="H15" s="1">
        <v>3.4546548425458501</v>
      </c>
      <c r="I15" s="1">
        <f t="shared" si="4"/>
        <v>1.9300587429959795E-3</v>
      </c>
      <c r="J15" s="1">
        <v>11720.0357287077</v>
      </c>
      <c r="K15">
        <f t="shared" si="5"/>
        <v>1.6041242193992233E-2</v>
      </c>
      <c r="L15">
        <f t="shared" si="6"/>
        <v>21237528</v>
      </c>
      <c r="M15">
        <f t="shared" si="7"/>
        <v>7.5532529934709132E-10</v>
      </c>
    </row>
    <row r="16" spans="1:13" ht="15">
      <c r="C16">
        <f t="shared" si="8"/>
        <v>5</v>
      </c>
      <c r="E16" s="1">
        <v>16130</v>
      </c>
      <c r="F16" s="1">
        <v>1565884</v>
      </c>
      <c r="G16" s="1">
        <v>50</v>
      </c>
      <c r="H16" s="1">
        <v>3.4513803932561902</v>
      </c>
      <c r="I16" s="1">
        <f t="shared" si="4"/>
        <v>9.8039247569321839E-4</v>
      </c>
      <c r="J16" s="1">
        <v>11632.196847986599</v>
      </c>
      <c r="K16">
        <f t="shared" si="5"/>
        <v>8.4262547019158304E-3</v>
      </c>
      <c r="L16">
        <f t="shared" si="6"/>
        <v>78294200</v>
      </c>
      <c r="M16">
        <f t="shared" si="7"/>
        <v>1.0762297465094261E-10</v>
      </c>
    </row>
    <row r="17" spans="3:13" ht="15">
      <c r="C17">
        <f t="shared" si="8"/>
        <v>6</v>
      </c>
      <c r="E17" s="1">
        <v>27615</v>
      </c>
      <c r="F17" s="1">
        <v>3805103</v>
      </c>
      <c r="G17" s="1">
        <v>63</v>
      </c>
      <c r="H17" s="1">
        <v>3.44976656049091</v>
      </c>
      <c r="I17" s="1">
        <f t="shared" si="4"/>
        <v>5.12343529846306E-4</v>
      </c>
      <c r="J17" s="1">
        <v>11576.4655411321</v>
      </c>
      <c r="K17">
        <f t="shared" si="5"/>
        <v>3.5947586590463843E-3</v>
      </c>
      <c r="L17">
        <f t="shared" si="6"/>
        <v>239721489</v>
      </c>
      <c r="M17">
        <f t="shared" si="7"/>
        <v>1.4995562867734331E-11</v>
      </c>
    </row>
    <row r="18" spans="3:13" ht="15">
      <c r="C18">
        <f t="shared" si="8"/>
        <v>7</v>
      </c>
      <c r="E18" s="1">
        <v>43561</v>
      </c>
      <c r="F18" s="1">
        <v>8196395</v>
      </c>
      <c r="G18" s="1">
        <v>77</v>
      </c>
      <c r="H18" s="1">
        <v>3.4488630359942798</v>
      </c>
      <c r="I18" s="1">
        <f t="shared" si="4"/>
        <v>2.50300462378143E-4</v>
      </c>
      <c r="J18" s="1">
        <v>11534.271020378999</v>
      </c>
      <c r="K18">
        <f t="shared" si="5"/>
        <v>-6.3197192977953168E-5</v>
      </c>
      <c r="L18">
        <f t="shared" si="6"/>
        <v>631122415</v>
      </c>
      <c r="M18">
        <f t="shared" si="7"/>
        <v>-1.0013460380416559E-13</v>
      </c>
    </row>
    <row r="19" spans="3:13" ht="15">
      <c r="C19">
        <f t="shared" si="8"/>
        <v>8</v>
      </c>
      <c r="E19" s="1">
        <v>64700</v>
      </c>
      <c r="F19" s="1">
        <v>16104492</v>
      </c>
      <c r="G19" s="1">
        <v>93</v>
      </c>
      <c r="H19" s="1">
        <v>3.4483149772421902</v>
      </c>
      <c r="I19" s="1">
        <f t="shared" si="4"/>
        <v>9.1350708291823207E-5</v>
      </c>
      <c r="J19" s="1">
        <v>11575.3657367835</v>
      </c>
      <c r="K19">
        <f t="shared" si="5"/>
        <v>3.4994136786736301E-3</v>
      </c>
      <c r="L19">
        <f t="shared" si="6"/>
        <v>1497717756</v>
      </c>
      <c r="M19">
        <f t="shared" si="7"/>
        <v>2.336497423933612E-12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3"/>
  <sheetViews>
    <sheetView topLeftCell="B1" workbookViewId="0">
      <selection activeCell="P7" sqref="P7"/>
    </sheetView>
  </sheetViews>
  <sheetFormatPr defaultRowHeight="13.2"/>
  <sheetData>
    <row r="1" spans="1:14">
      <c r="A1" t="s">
        <v>14</v>
      </c>
      <c r="C1" t="s">
        <v>11</v>
      </c>
      <c r="I1">
        <v>3.448</v>
      </c>
      <c r="K1">
        <v>11535</v>
      </c>
      <c r="M1" t="s">
        <v>10</v>
      </c>
    </row>
    <row r="2" spans="1:14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4" ht="15">
      <c r="A3">
        <f t="shared" ref="A3:A8" si="0">POWER(B3,2)</f>
        <v>1</v>
      </c>
      <c r="B3">
        <v>1</v>
      </c>
      <c r="C3">
        <v>1</v>
      </c>
      <c r="D3" s="1">
        <v>680</v>
      </c>
      <c r="E3" s="1">
        <v>711</v>
      </c>
      <c r="F3" s="1">
        <v>9409</v>
      </c>
      <c r="G3" s="1">
        <v>24</v>
      </c>
      <c r="H3" s="1">
        <v>3.1873848883601399</v>
      </c>
      <c r="I3" s="1">
        <f t="shared" ref="I3:I8" si="1">($I$19-H3)/$I$19</f>
        <v>7.5316249387832948E-2</v>
      </c>
      <c r="J3" s="1">
        <v>8816.4799445496792</v>
      </c>
      <c r="K3">
        <f>($K$1-J3)/$K$1</f>
        <v>0.23567577420462252</v>
      </c>
      <c r="L3">
        <f t="shared" ref="L3:L8" si="2">F3*G3</f>
        <v>225816</v>
      </c>
      <c r="M3" s="1">
        <v>1.0623999987728801E-3</v>
      </c>
      <c r="N3">
        <f t="shared" ref="N3:N8" si="3">M3/L3</f>
        <v>4.7047153380313178E-9</v>
      </c>
    </row>
    <row r="4" spans="1:14" ht="15">
      <c r="A4">
        <f t="shared" si="0"/>
        <v>0.25</v>
      </c>
      <c r="B4">
        <f>B3/2</f>
        <v>0.5</v>
      </c>
      <c r="C4">
        <f>C3+1</f>
        <v>2</v>
      </c>
      <c r="D4" s="1">
        <v>2102</v>
      </c>
      <c r="E4" s="1">
        <v>2293</v>
      </c>
      <c r="F4" s="1">
        <v>33585</v>
      </c>
      <c r="G4" s="1">
        <v>31</v>
      </c>
      <c r="H4" s="1">
        <v>3.3627500402614099</v>
      </c>
      <c r="I4" s="1">
        <f t="shared" si="1"/>
        <v>2.4441531690916788E-2</v>
      </c>
      <c r="J4" s="1">
        <v>10310.992008499699</v>
      </c>
      <c r="K4">
        <f>($K$19-J4)/$K$19</f>
        <v>0.10765971367376034</v>
      </c>
      <c r="L4">
        <f t="shared" si="2"/>
        <v>1041135</v>
      </c>
      <c r="M4" s="1">
        <v>4.90890000946819E-3</v>
      </c>
      <c r="N4">
        <f t="shared" si="3"/>
        <v>4.7149505198347864E-9</v>
      </c>
    </row>
    <row r="5" spans="1:14" ht="15">
      <c r="A5">
        <f t="shared" si="0"/>
        <v>6.25E-2</v>
      </c>
      <c r="B5">
        <f>B4/2</f>
        <v>0.25</v>
      </c>
      <c r="C5">
        <f>C4+1</f>
        <v>3</v>
      </c>
      <c r="D5" s="1">
        <v>12045</v>
      </c>
      <c r="E5" s="1">
        <v>13379</v>
      </c>
      <c r="F5" s="1">
        <v>204149</v>
      </c>
      <c r="G5" s="1">
        <v>55</v>
      </c>
      <c r="H5" s="1">
        <v>3.3953492318494498</v>
      </c>
      <c r="I5" s="1">
        <f t="shared" si="1"/>
        <v>1.4984266942428272E-2</v>
      </c>
      <c r="J5" s="1">
        <v>10728.8583272996</v>
      </c>
      <c r="K5">
        <f>($K$19-J5)/$K$19</f>
        <v>7.1496466698433556E-2</v>
      </c>
      <c r="L5">
        <f t="shared" si="2"/>
        <v>11228195</v>
      </c>
      <c r="M5" s="1">
        <v>4.88144000119064E-2</v>
      </c>
      <c r="N5">
        <f t="shared" si="3"/>
        <v>4.3474841692637507E-9</v>
      </c>
    </row>
    <row r="6" spans="1:14" ht="15">
      <c r="A6">
        <f t="shared" si="0"/>
        <v>1.5625E-2</v>
      </c>
      <c r="B6">
        <f>B5/2</f>
        <v>0.125</v>
      </c>
      <c r="C6">
        <f>C5+1</f>
        <v>4</v>
      </c>
      <c r="D6" s="1">
        <v>70381</v>
      </c>
      <c r="E6" s="1">
        <v>79774</v>
      </c>
      <c r="F6" s="1">
        <v>1252352</v>
      </c>
      <c r="G6" s="1">
        <v>90</v>
      </c>
      <c r="H6" s="1">
        <v>3.4226335393271801</v>
      </c>
      <c r="I6" s="1">
        <f t="shared" si="1"/>
        <v>7.0688890840789088E-3</v>
      </c>
      <c r="J6" s="1">
        <v>11203.6405779137</v>
      </c>
      <c r="K6">
        <f>($K$19-J6)/$K$19</f>
        <v>3.0407565736590193E-2</v>
      </c>
      <c r="L6">
        <f t="shared" si="2"/>
        <v>112711680</v>
      </c>
      <c r="M6" s="1">
        <v>0.56189660000381902</v>
      </c>
      <c r="N6">
        <f t="shared" si="3"/>
        <v>4.9852561864379895E-9</v>
      </c>
    </row>
    <row r="7" spans="1:14" ht="15">
      <c r="A7">
        <f t="shared" si="0"/>
        <v>3.90625E-3</v>
      </c>
      <c r="B7">
        <f>B6/2</f>
        <v>6.25E-2</v>
      </c>
      <c r="C7">
        <f>C6+1</f>
        <v>5</v>
      </c>
      <c r="D7" s="1">
        <v>476710</v>
      </c>
      <c r="E7" s="1">
        <v>547338</v>
      </c>
      <c r="F7" s="1">
        <v>8768706</v>
      </c>
      <c r="G7" s="1">
        <v>194</v>
      </c>
      <c r="H7" s="1">
        <v>3.4368119971567199</v>
      </c>
      <c r="I7" s="1">
        <f t="shared" si="1"/>
        <v>2.9556144018799365E-3</v>
      </c>
      <c r="J7" s="1">
        <v>11406.849638392599</v>
      </c>
      <c r="K7">
        <f>($K$19-J7)/$K$19</f>
        <v>1.2821320779524064E-2</v>
      </c>
      <c r="L7">
        <f t="shared" si="2"/>
        <v>1701128964</v>
      </c>
      <c r="M7" s="1">
        <v>9.5253295000002201</v>
      </c>
      <c r="N7">
        <f t="shared" si="3"/>
        <v>5.5994164473001236E-9</v>
      </c>
    </row>
    <row r="8" spans="1:14" ht="15">
      <c r="A8">
        <f t="shared" si="0"/>
        <v>9.765625E-4</v>
      </c>
      <c r="B8">
        <f>B7/2</f>
        <v>3.125E-2</v>
      </c>
      <c r="C8">
        <f>C7+1</f>
        <v>6</v>
      </c>
      <c r="D8" s="1">
        <v>3590156</v>
      </c>
      <c r="E8" s="1">
        <v>4156336</v>
      </c>
      <c r="F8" s="1">
        <v>67379946</v>
      </c>
      <c r="G8" s="1">
        <v>455</v>
      </c>
      <c r="H8" s="1">
        <v>3.4428524986191702</v>
      </c>
      <c r="I8" s="1">
        <f t="shared" si="1"/>
        <v>1.2032205920597232E-3</v>
      </c>
      <c r="J8" s="1">
        <v>11486.6495852522</v>
      </c>
      <c r="K8">
        <f>($K$19-J8)/$K$19</f>
        <v>5.915224123565533E-3</v>
      </c>
      <c r="L8">
        <f t="shared" si="2"/>
        <v>30657875430</v>
      </c>
      <c r="M8" s="1">
        <v>154.301584699991</v>
      </c>
      <c r="N8">
        <f t="shared" si="3"/>
        <v>5.0330162327230447E-9</v>
      </c>
    </row>
    <row r="9" spans="1:14" ht="15">
      <c r="D9" s="1"/>
      <c r="E9" s="1"/>
      <c r="F9" s="1"/>
      <c r="G9" s="1"/>
      <c r="H9" s="1"/>
      <c r="I9" s="1"/>
      <c r="J9" s="1"/>
    </row>
    <row r="10" spans="1:14" ht="15">
      <c r="A10" t="s">
        <v>13</v>
      </c>
      <c r="C10" t="s">
        <v>11</v>
      </c>
      <c r="I10">
        <v>3.4470000000000001</v>
      </c>
      <c r="K10">
        <v>11555</v>
      </c>
      <c r="M10" s="1"/>
    </row>
    <row r="11" spans="1:14">
      <c r="C11" t="s">
        <v>9</v>
      </c>
      <c r="D11" t="s">
        <v>8</v>
      </c>
      <c r="E11" t="s">
        <v>7</v>
      </c>
      <c r="F11" t="s">
        <v>6</v>
      </c>
      <c r="G11" t="s">
        <v>5</v>
      </c>
      <c r="H11" t="s">
        <v>4</v>
      </c>
      <c r="J11" t="s">
        <v>3</v>
      </c>
    </row>
    <row r="12" spans="1:14" ht="15">
      <c r="A12">
        <f t="shared" ref="A12:A17" si="4">POWER(B12,2)</f>
        <v>1</v>
      </c>
      <c r="B12">
        <v>1</v>
      </c>
      <c r="D12" s="1">
        <v>680</v>
      </c>
      <c r="E12" s="1">
        <v>3317</v>
      </c>
      <c r="F12" s="1">
        <v>81139</v>
      </c>
      <c r="G12" s="1">
        <v>36</v>
      </c>
      <c r="H12" s="1">
        <v>3.4352198293473002</v>
      </c>
      <c r="I12" s="1">
        <f t="shared" ref="I12:I17" si="5">($I$19-H12)/$I$19</f>
        <v>3.4175139694516601E-3</v>
      </c>
      <c r="J12" s="1">
        <v>10807.3347793582</v>
      </c>
      <c r="K12">
        <f t="shared" ref="K12:K17" si="6">($K$19-J12)/$K$19</f>
        <v>6.4704908753076606E-2</v>
      </c>
      <c r="L12">
        <f t="shared" ref="L12:L17" si="7">F12*G12</f>
        <v>2921004</v>
      </c>
      <c r="M12" s="1">
        <v>1.0339600004954199E-2</v>
      </c>
      <c r="N12">
        <f t="shared" ref="N12:N17" si="8">M12/L12</f>
        <v>3.5397418164967249E-9</v>
      </c>
    </row>
    <row r="13" spans="1:14" ht="15">
      <c r="A13">
        <f t="shared" si="4"/>
        <v>0.25</v>
      </c>
      <c r="B13">
        <f>B12/2</f>
        <v>0.5</v>
      </c>
      <c r="C13">
        <v>1</v>
      </c>
      <c r="D13" s="1">
        <v>732</v>
      </c>
      <c r="E13" s="1">
        <v>3544</v>
      </c>
      <c r="F13" s="1">
        <v>86162</v>
      </c>
      <c r="G13" s="1">
        <v>34</v>
      </c>
      <c r="H13" s="1">
        <v>3.3692762865680899</v>
      </c>
      <c r="I13" s="1">
        <f t="shared" si="5"/>
        <v>2.2548219736556484E-2</v>
      </c>
      <c r="J13" s="1">
        <v>10977.860564382599</v>
      </c>
      <c r="K13">
        <f t="shared" si="6"/>
        <v>4.9947160157282608E-2</v>
      </c>
      <c r="L13">
        <f t="shared" si="7"/>
        <v>2929508</v>
      </c>
      <c r="M13" s="1">
        <v>9.7367000125814195E-3</v>
      </c>
      <c r="N13">
        <f t="shared" si="8"/>
        <v>3.323663909633092E-9</v>
      </c>
    </row>
    <row r="14" spans="1:14" ht="15">
      <c r="A14">
        <f t="shared" si="4"/>
        <v>6.25E-2</v>
      </c>
      <c r="B14">
        <f>B13/2</f>
        <v>0.25</v>
      </c>
      <c r="C14">
        <f>C13+1</f>
        <v>2</v>
      </c>
      <c r="D14" s="1">
        <v>2102</v>
      </c>
      <c r="E14" s="1">
        <v>10479</v>
      </c>
      <c r="F14" s="1">
        <v>274347</v>
      </c>
      <c r="G14" s="1">
        <v>42</v>
      </c>
      <c r="H14" s="1">
        <v>3.4180419718897799</v>
      </c>
      <c r="I14" s="1">
        <f t="shared" si="5"/>
        <v>8.4009364984682887E-3</v>
      </c>
      <c r="J14" s="1">
        <v>11271.781073673201</v>
      </c>
      <c r="K14">
        <f t="shared" si="6"/>
        <v>2.4510508552730351E-2</v>
      </c>
      <c r="L14">
        <f t="shared" si="7"/>
        <v>11522574</v>
      </c>
      <c r="M14" s="1">
        <v>3.70611999969696E-2</v>
      </c>
      <c r="N14">
        <f t="shared" si="8"/>
        <v>3.2163993910535615E-9</v>
      </c>
    </row>
    <row r="15" spans="1:14" ht="15">
      <c r="A15">
        <f t="shared" si="4"/>
        <v>1.5625E-2</v>
      </c>
      <c r="B15">
        <f>B14/2</f>
        <v>0.125</v>
      </c>
      <c r="C15">
        <f>C14+1</f>
        <v>3</v>
      </c>
      <c r="D15" s="1">
        <v>12045</v>
      </c>
      <c r="E15" s="1">
        <v>60623</v>
      </c>
      <c r="F15" s="1">
        <v>1634123</v>
      </c>
      <c r="G15" s="1">
        <v>80</v>
      </c>
      <c r="H15" s="1">
        <v>3.4332502949819799</v>
      </c>
      <c r="I15" s="1">
        <f t="shared" si="5"/>
        <v>3.9888903446533789E-3</v>
      </c>
      <c r="J15" s="1">
        <v>11362.8833882777</v>
      </c>
      <c r="K15">
        <f t="shared" si="6"/>
        <v>1.6626275354591099E-2</v>
      </c>
      <c r="L15">
        <f t="shared" si="7"/>
        <v>130729840</v>
      </c>
      <c r="M15" s="1">
        <v>0.425790799999958</v>
      </c>
      <c r="N15">
        <f t="shared" si="8"/>
        <v>3.2570283877036642E-9</v>
      </c>
    </row>
    <row r="16" spans="1:14" ht="15">
      <c r="A16">
        <f t="shared" si="4"/>
        <v>3.90625E-3</v>
      </c>
      <c r="B16">
        <f>B15/2</f>
        <v>6.25E-2</v>
      </c>
      <c r="C16">
        <f>C15+1</f>
        <v>4</v>
      </c>
      <c r="D16" s="1">
        <v>70381</v>
      </c>
      <c r="E16" s="1">
        <v>357926</v>
      </c>
      <c r="F16" s="1">
        <v>9857098</v>
      </c>
      <c r="G16" s="1">
        <v>124</v>
      </c>
      <c r="H16" s="1">
        <v>3.4430121502559601</v>
      </c>
      <c r="I16" s="1">
        <f t="shared" si="5"/>
        <v>1.1569044804293541E-3</v>
      </c>
      <c r="J16" s="1">
        <v>11485.8010884164</v>
      </c>
      <c r="K16">
        <f t="shared" si="6"/>
        <v>5.9886552646993005E-3</v>
      </c>
      <c r="L16">
        <f t="shared" si="7"/>
        <v>1222280152</v>
      </c>
      <c r="M16" s="1">
        <v>4.2393921000038901</v>
      </c>
      <c r="N16">
        <f t="shared" si="8"/>
        <v>3.4684291429154205E-9</v>
      </c>
    </row>
    <row r="17" spans="1:14" ht="15">
      <c r="A17">
        <f t="shared" si="4"/>
        <v>9.765625E-4</v>
      </c>
      <c r="B17">
        <f>B16/2</f>
        <v>3.125E-2</v>
      </c>
      <c r="C17">
        <f>C16+1</f>
        <v>5</v>
      </c>
      <c r="D17" s="1">
        <v>476710</v>
      </c>
      <c r="E17" s="1">
        <v>2441052</v>
      </c>
      <c r="F17" s="1">
        <v>68243930</v>
      </c>
      <c r="G17" s="1">
        <v>269</v>
      </c>
      <c r="H17" s="1">
        <v>3.4456286899519601</v>
      </c>
      <c r="I17" s="1">
        <f t="shared" si="5"/>
        <v>3.9782710996226278E-4</v>
      </c>
      <c r="J17" s="1">
        <v>11527.717091753801</v>
      </c>
      <c r="K17">
        <f t="shared" si="6"/>
        <v>2.3611344219990863E-3</v>
      </c>
      <c r="L17">
        <f t="shared" si="7"/>
        <v>18357617170</v>
      </c>
      <c r="M17" s="1">
        <v>69.308145000002696</v>
      </c>
      <c r="N17">
        <f t="shared" si="8"/>
        <v>3.7754434226499718E-9</v>
      </c>
    </row>
    <row r="19" spans="1:14">
      <c r="A19" t="s">
        <v>12</v>
      </c>
      <c r="C19" t="s">
        <v>11</v>
      </c>
      <c r="I19">
        <v>3.4470000000000001</v>
      </c>
      <c r="K19">
        <v>11555</v>
      </c>
      <c r="M19" t="s">
        <v>10</v>
      </c>
    </row>
    <row r="20" spans="1:14">
      <c r="C20" t="s">
        <v>9</v>
      </c>
      <c r="D20" t="s">
        <v>8</v>
      </c>
      <c r="E20" t="s">
        <v>7</v>
      </c>
      <c r="F20" t="s">
        <v>6</v>
      </c>
      <c r="G20" t="s">
        <v>5</v>
      </c>
      <c r="H20" t="s">
        <v>4</v>
      </c>
      <c r="J20" t="s">
        <v>3</v>
      </c>
    </row>
    <row r="21" spans="1:14" ht="15">
      <c r="A21">
        <f>POWER(B21,2)</f>
        <v>1</v>
      </c>
      <c r="B21">
        <v>1</v>
      </c>
      <c r="C21">
        <v>1</v>
      </c>
      <c r="D21" s="1">
        <v>680</v>
      </c>
      <c r="E21" s="1">
        <v>9266</v>
      </c>
      <c r="F21" s="1">
        <v>415202</v>
      </c>
      <c r="G21" s="1">
        <v>54</v>
      </c>
      <c r="H21" s="1">
        <v>3.4341125760149001</v>
      </c>
      <c r="I21" s="1">
        <f>($I$19-H21)/$I$19</f>
        <v>3.7387362881056022E-3</v>
      </c>
      <c r="J21" s="1">
        <v>11217.493292847899</v>
      </c>
      <c r="K21">
        <f>($K$19-J21)/$K$19</f>
        <v>2.9208715461021266E-2</v>
      </c>
      <c r="L21">
        <f>F21*G21</f>
        <v>22420908</v>
      </c>
      <c r="M21" s="1">
        <v>6.7357399995671502E-2</v>
      </c>
    </row>
    <row r="22" spans="1:14" ht="15">
      <c r="A22">
        <f>POWER(B22,2)</f>
        <v>0.25</v>
      </c>
      <c r="B22">
        <f>B21/2</f>
        <v>0.5</v>
      </c>
      <c r="C22">
        <f>C21+1</f>
        <v>2</v>
      </c>
      <c r="D22" s="1">
        <v>732</v>
      </c>
      <c r="E22" s="1">
        <v>9925</v>
      </c>
      <c r="F22" s="1">
        <v>442159</v>
      </c>
      <c r="G22" s="1">
        <v>46</v>
      </c>
      <c r="H22" s="1">
        <v>3.4347824780187302</v>
      </c>
      <c r="I22" s="1">
        <f>($I$19-H22)/$I$19</f>
        <v>3.5443927999042378E-3</v>
      </c>
      <c r="J22" s="1">
        <v>11301.021613785801</v>
      </c>
      <c r="K22">
        <f>($K$19-J22)/$K$19</f>
        <v>2.1979955535629547E-2</v>
      </c>
      <c r="L22">
        <f>F22*G22</f>
        <v>20339314</v>
      </c>
      <c r="M22" s="1">
        <v>5.6562399986432803E-2</v>
      </c>
    </row>
    <row r="23" spans="1:14" ht="15">
      <c r="A23">
        <f>POWER(B23,2)</f>
        <v>6.25E-2</v>
      </c>
      <c r="B23">
        <f>B22/2</f>
        <v>0.25</v>
      </c>
      <c r="C23">
        <f>C22+1</f>
        <v>3</v>
      </c>
      <c r="D23" s="1">
        <v>2102</v>
      </c>
      <c r="E23" s="1">
        <v>29064</v>
      </c>
      <c r="F23" s="1">
        <v>1370884</v>
      </c>
      <c r="G23" s="1">
        <v>48</v>
      </c>
      <c r="H23" s="1">
        <v>3.44121442062908</v>
      </c>
      <c r="I23" s="1">
        <f>($I$19-H23)/$I$19</f>
        <v>1.6784390400116211E-3</v>
      </c>
      <c r="J23" s="1">
        <v>11429.2704713687</v>
      </c>
      <c r="K23">
        <f>($K$19-J23)/$K$19</f>
        <v>1.0880963100934671E-2</v>
      </c>
      <c r="L23">
        <f>F23*G23</f>
        <v>65802432</v>
      </c>
      <c r="M23" s="1">
        <v>0.199754400004167</v>
      </c>
    </row>
    <row r="24" spans="1:14" ht="15">
      <c r="A24">
        <f>POWER(B24,2)</f>
        <v>1.5625E-2</v>
      </c>
      <c r="B24">
        <f>B23/2</f>
        <v>0.125</v>
      </c>
      <c r="C24">
        <f>C23+1</f>
        <v>4</v>
      </c>
      <c r="D24" s="1">
        <v>12045</v>
      </c>
      <c r="E24" s="1">
        <v>167624</v>
      </c>
      <c r="F24" s="1">
        <v>8087460</v>
      </c>
      <c r="G24" s="1">
        <v>116</v>
      </c>
      <c r="H24" s="1">
        <v>3.4431043190812201</v>
      </c>
      <c r="I24" s="1">
        <f>($I$19-H24)/$I$19</f>
        <v>1.1301656277284621E-3</v>
      </c>
      <c r="J24" s="1">
        <v>11467.956456882501</v>
      </c>
      <c r="K24">
        <f>($K$19-J24)/$K$19</f>
        <v>7.53297647057544E-3</v>
      </c>
      <c r="L24">
        <f>F24*G24</f>
        <v>938145360</v>
      </c>
      <c r="M24" s="1">
        <v>2.9647116999985799</v>
      </c>
    </row>
    <row r="25" spans="1:14" ht="15">
      <c r="A25">
        <f>POWER(B25,2)</f>
        <v>3.90625E-3</v>
      </c>
      <c r="B25">
        <f>B24/2</f>
        <v>6.25E-2</v>
      </c>
      <c r="C25">
        <f>C24+1</f>
        <v>5</v>
      </c>
      <c r="D25" s="1">
        <v>70381</v>
      </c>
      <c r="E25" s="1">
        <v>986297</v>
      </c>
      <c r="F25" s="1">
        <v>48395435</v>
      </c>
      <c r="G25" s="1">
        <v>154</v>
      </c>
      <c r="H25" s="1">
        <v>3.4457353032408702</v>
      </c>
      <c r="I25" s="1">
        <f>($I$19-H25)/$I$19</f>
        <v>3.6689781233823025E-4</v>
      </c>
      <c r="J25" s="1">
        <v>11524.0773751048</v>
      </c>
      <c r="K25">
        <f>($K$19-J25)/$K$19</f>
        <v>2.6761250450194709E-3</v>
      </c>
      <c r="L25">
        <f>F25*G25</f>
        <v>7452896990</v>
      </c>
      <c r="M25" s="1">
        <v>25.4679820000019</v>
      </c>
    </row>
    <row r="26" spans="1:14" ht="15">
      <c r="D26" s="1"/>
      <c r="E26" s="1"/>
      <c r="F26" s="1"/>
      <c r="G26" s="1"/>
      <c r="H26" s="1"/>
      <c r="I26" s="1"/>
      <c r="J26" s="1"/>
      <c r="M26" s="1"/>
    </row>
    <row r="27" spans="1:14" ht="15">
      <c r="A27" t="s">
        <v>2</v>
      </c>
      <c r="D27" s="1"/>
      <c r="E27" s="1"/>
      <c r="F27" s="1"/>
      <c r="G27" s="1"/>
      <c r="H27" s="1"/>
      <c r="I27" s="1"/>
      <c r="J27" s="1"/>
    </row>
    <row r="28" spans="1:14" ht="15">
      <c r="A28">
        <f>POWER(B28,2)</f>
        <v>1</v>
      </c>
      <c r="B28">
        <v>1</v>
      </c>
      <c r="C28">
        <v>1</v>
      </c>
      <c r="D28" s="1">
        <v>680</v>
      </c>
      <c r="E28" s="1">
        <v>19918</v>
      </c>
      <c r="F28" s="1">
        <v>1511986</v>
      </c>
      <c r="G28" s="1">
        <v>87</v>
      </c>
      <c r="H28" s="1">
        <v>3.4377070221310801</v>
      </c>
      <c r="I28" s="1">
        <f>($I$19-H28)/$I$19</f>
        <v>2.6959610875891835E-3</v>
      </c>
      <c r="J28" s="1">
        <v>11366.3909825766</v>
      </c>
      <c r="K28">
        <f>($K$19-J28)/$K$19</f>
        <v>1.6322718946205069E-2</v>
      </c>
      <c r="L28">
        <f>F28*G28</f>
        <v>131542782</v>
      </c>
      <c r="M28" s="1">
        <v>0.54287950001889795</v>
      </c>
    </row>
    <row r="29" spans="1:14" ht="15">
      <c r="A29">
        <f>POWER(B29,2)</f>
        <v>0.25</v>
      </c>
      <c r="B29">
        <f>B28/2</f>
        <v>0.5</v>
      </c>
      <c r="C29">
        <f>C28+1</f>
        <v>2</v>
      </c>
      <c r="D29" s="1">
        <v>732</v>
      </c>
      <c r="E29" s="1">
        <v>21361</v>
      </c>
      <c r="F29" s="1">
        <v>1613183</v>
      </c>
      <c r="G29" s="1">
        <v>66</v>
      </c>
      <c r="H29" s="1">
        <v>3.4406979104925699</v>
      </c>
      <c r="I29" s="1">
        <f>($I$19-H29)/$I$19</f>
        <v>1.8282824216507584E-3</v>
      </c>
      <c r="J29" s="1">
        <v>11412.5820519272</v>
      </c>
      <c r="K29">
        <f>($K$19-J29)/$K$19</f>
        <v>1.2325222680467316E-2</v>
      </c>
      <c r="L29">
        <f>F29*G29</f>
        <v>106470078</v>
      </c>
      <c r="M29" s="1">
        <v>0.29763269997783898</v>
      </c>
    </row>
    <row r="30" spans="1:14" ht="15">
      <c r="A30">
        <f>POWER(B30,2)</f>
        <v>6.25E-2</v>
      </c>
      <c r="B30">
        <f>B29/2</f>
        <v>0.25</v>
      </c>
      <c r="C30">
        <f>C29+1</f>
        <v>3</v>
      </c>
      <c r="D30" s="1">
        <v>2102</v>
      </c>
      <c r="E30" s="1">
        <v>62252</v>
      </c>
      <c r="F30" s="1">
        <v>4926672</v>
      </c>
      <c r="G30" s="1">
        <v>68</v>
      </c>
      <c r="H30" s="1">
        <v>3.4439654291011599</v>
      </c>
      <c r="I30" s="1">
        <f>($I$19-H30)/$I$19</f>
        <v>8.8035129064119029E-4</v>
      </c>
      <c r="J30" s="1">
        <v>11484.758374307699</v>
      </c>
      <c r="K30">
        <f>($K$19-J30)/$K$19</f>
        <v>6.0788944779143796E-3</v>
      </c>
      <c r="L30">
        <f>F30*G30</f>
        <v>335013696</v>
      </c>
      <c r="M30" s="1">
        <v>1.0137374000041699</v>
      </c>
    </row>
    <row r="31" spans="1:14" ht="15">
      <c r="A31">
        <f>POWER(B31,2)</f>
        <v>1.5625E-2</v>
      </c>
      <c r="B31">
        <f>B30/2</f>
        <v>0.125</v>
      </c>
      <c r="C31">
        <f>C30+1</f>
        <v>4</v>
      </c>
      <c r="D31" s="1">
        <v>12045</v>
      </c>
      <c r="E31" s="1">
        <v>358472</v>
      </c>
      <c r="F31" s="1">
        <v>28906738</v>
      </c>
      <c r="G31" s="1">
        <v>86</v>
      </c>
      <c r="H31" s="1">
        <v>3.4449327944618502</v>
      </c>
      <c r="I31" s="1">
        <f>($I$19-H31)/$I$19</f>
        <v>5.9971149931821129E-4</v>
      </c>
      <c r="J31" s="1">
        <v>11506.2523313566</v>
      </c>
      <c r="K31">
        <f>($K$19-J31)/$K$19</f>
        <v>4.2187510725573496E-3</v>
      </c>
      <c r="L31">
        <f>F31*G31</f>
        <v>2485979468</v>
      </c>
      <c r="M31" s="1">
        <v>7.6923943000147101</v>
      </c>
    </row>
    <row r="32" spans="1:14" ht="15">
      <c r="A32">
        <f>POWER(B32,2)</f>
        <v>3.90625E-3</v>
      </c>
      <c r="B32">
        <f>B31/2</f>
        <v>6.25E-2</v>
      </c>
      <c r="C32">
        <f>C31+1</f>
        <v>5</v>
      </c>
      <c r="D32" s="1">
        <v>70381</v>
      </c>
      <c r="E32" s="1">
        <v>2105649</v>
      </c>
      <c r="F32" s="1">
        <v>172190035</v>
      </c>
      <c r="G32" s="1">
        <v>167</v>
      </c>
      <c r="H32" s="1">
        <v>3.446318521702</v>
      </c>
      <c r="I32" s="1">
        <f>($I$19-H32)/$I$19</f>
        <v>1.9770185610676723E-4</v>
      </c>
      <c r="J32" s="1">
        <v>11537.522757799499</v>
      </c>
      <c r="K32">
        <f>($K$19-J32)/$K$19</f>
        <v>1.5125263695803348E-3</v>
      </c>
      <c r="L32">
        <f>F32*G32</f>
        <v>28755735845</v>
      </c>
      <c r="M32" s="1">
        <v>545.52851040000598</v>
      </c>
    </row>
    <row r="33" spans="1:13" ht="15">
      <c r="E33" s="1"/>
      <c r="F33" s="1"/>
      <c r="G33" s="1"/>
      <c r="H33" s="1"/>
      <c r="I33" s="1"/>
      <c r="J33" s="1"/>
      <c r="M33" s="1"/>
    </row>
    <row r="34" spans="1:13" ht="15">
      <c r="A34" t="s">
        <v>1</v>
      </c>
      <c r="E34" s="1"/>
      <c r="F34" s="1"/>
      <c r="G34" s="1"/>
      <c r="H34" s="1"/>
      <c r="I34" s="1"/>
      <c r="J34" s="1"/>
      <c r="M34" s="1"/>
    </row>
    <row r="35" spans="1:13" ht="15">
      <c r="A35">
        <f>POWER(B35,2)</f>
        <v>1</v>
      </c>
      <c r="B35">
        <v>1</v>
      </c>
      <c r="C35">
        <v>1</v>
      </c>
      <c r="D35" s="1">
        <v>680</v>
      </c>
      <c r="E35" s="1">
        <v>36633</v>
      </c>
      <c r="F35" s="1">
        <v>4380799</v>
      </c>
      <c r="G35" s="1">
        <v>187</v>
      </c>
      <c r="H35" s="1">
        <v>3.4417905728826801</v>
      </c>
      <c r="I35" s="1">
        <f>($I$19-H35)/$I$19</f>
        <v>1.5112930424484989E-3</v>
      </c>
      <c r="J35" s="1">
        <v>11432.8907651348</v>
      </c>
      <c r="K35">
        <f>($K$19-J35)/$K$19</f>
        <v>1.0567653385131982E-2</v>
      </c>
      <c r="L35">
        <f>F35*G35</f>
        <v>819209413</v>
      </c>
      <c r="M35" s="1">
        <v>3.7462747000099599</v>
      </c>
    </row>
    <row r="36" spans="1:13" ht="15">
      <c r="A36">
        <f>POWER(B36,2)</f>
        <v>0.25</v>
      </c>
      <c r="B36">
        <f>B35/2</f>
        <v>0.5</v>
      </c>
      <c r="C36">
        <f>C35+1</f>
        <v>2</v>
      </c>
      <c r="D36" s="1">
        <v>732</v>
      </c>
      <c r="E36" s="1">
        <v>39316</v>
      </c>
      <c r="F36" s="1">
        <v>4680270</v>
      </c>
      <c r="G36" s="1">
        <v>94</v>
      </c>
      <c r="H36" s="1">
        <v>3.44324759329134</v>
      </c>
      <c r="I36" s="1">
        <f>($I$19-H36)/$I$19</f>
        <v>1.0886007277806965E-3</v>
      </c>
      <c r="J36" s="1">
        <v>11460.8501141579</v>
      </c>
      <c r="K36">
        <f>($K$19-J36)/$K$19</f>
        <v>8.1479780045088743E-3</v>
      </c>
      <c r="L36">
        <f>F36*G36</f>
        <v>439945380</v>
      </c>
      <c r="M36" s="1">
        <v>1.4658670999924599</v>
      </c>
    </row>
    <row r="37" spans="1:13" ht="15">
      <c r="A37">
        <f>POWER(B37,2)</f>
        <v>6.25E-2</v>
      </c>
      <c r="B37">
        <f>B36/2</f>
        <v>0.25</v>
      </c>
      <c r="C37">
        <f>C36+1</f>
        <v>3</v>
      </c>
      <c r="D37" s="1">
        <v>2102</v>
      </c>
      <c r="E37" s="1">
        <v>114247</v>
      </c>
      <c r="F37" s="1">
        <v>14156835</v>
      </c>
      <c r="G37" s="1">
        <v>92</v>
      </c>
      <c r="H37" s="1">
        <v>3.4451753423924099</v>
      </c>
      <c r="I37" s="1">
        <f>($I$19-H37)/$I$19</f>
        <v>5.2934656442999936E-4</v>
      </c>
      <c r="J37" s="1">
        <v>11509.5688461095</v>
      </c>
      <c r="K37">
        <f>($K$19-J37)/$K$19</f>
        <v>3.9317311891389319E-3</v>
      </c>
      <c r="L37">
        <f>F37*G37</f>
        <v>1302428820</v>
      </c>
      <c r="M37" s="1">
        <v>4.1307357999903598</v>
      </c>
    </row>
    <row r="38" spans="1:13" ht="15">
      <c r="A38">
        <f>POWER(B38,2)</f>
        <v>1.5625E-2</v>
      </c>
      <c r="B38">
        <f>B37/2</f>
        <v>0.125</v>
      </c>
      <c r="C38">
        <f>C37+1</f>
        <v>4</v>
      </c>
      <c r="D38" s="1">
        <v>12045</v>
      </c>
      <c r="E38" s="1">
        <v>657257</v>
      </c>
      <c r="F38" s="1">
        <v>82770315</v>
      </c>
      <c r="G38" s="1">
        <v>162</v>
      </c>
      <c r="H38" s="1">
        <v>3.4457470848314999</v>
      </c>
      <c r="I38" s="1">
        <f>($I$19-H38)/$I$19</f>
        <v>3.6347988642301241E-4</v>
      </c>
      <c r="J38" s="1">
        <v>11523.977626796401</v>
      </c>
      <c r="K38">
        <f>($K$19-J38)/$K$19</f>
        <v>2.6847575251924944E-3</v>
      </c>
      <c r="L38">
        <f>F38*G38</f>
        <v>13408791030</v>
      </c>
      <c r="M38" s="1">
        <v>41.587202900001998</v>
      </c>
    </row>
    <row r="39" spans="1:13" ht="15">
      <c r="E39" s="1"/>
      <c r="F39" s="1"/>
      <c r="G39" s="1"/>
      <c r="H39" s="1"/>
      <c r="I39" s="1"/>
      <c r="J39" s="1"/>
      <c r="M39" s="1"/>
    </row>
    <row r="40" spans="1:13" ht="15">
      <c r="A40" t="s">
        <v>0</v>
      </c>
      <c r="E40" s="1"/>
      <c r="F40" s="1"/>
      <c r="G40" s="1"/>
      <c r="H40" s="1"/>
      <c r="I40" s="1"/>
      <c r="J40" s="1"/>
      <c r="M40" s="1"/>
    </row>
    <row r="41" spans="1:13" ht="15">
      <c r="A41">
        <f>POWER(B41,2)</f>
        <v>1</v>
      </c>
      <c r="B41">
        <v>1</v>
      </c>
      <c r="C41">
        <v>1</v>
      </c>
      <c r="D41" s="1">
        <v>680</v>
      </c>
      <c r="E41" s="1">
        <v>60771</v>
      </c>
      <c r="F41" s="1">
        <v>10803509</v>
      </c>
      <c r="G41" s="1">
        <v>400</v>
      </c>
      <c r="H41" s="1">
        <v>3.4436306925781199</v>
      </c>
      <c r="I41" s="1">
        <f>($I$19-H41)/$I$19</f>
        <v>9.7746081284599069E-4</v>
      </c>
      <c r="J41" s="1">
        <v>11464.0737247249</v>
      </c>
      <c r="K41">
        <f>($K$19-J41)/$K$19</f>
        <v>7.8689982929554415E-3</v>
      </c>
      <c r="L41">
        <f>F41*G41</f>
        <v>4321403600</v>
      </c>
      <c r="M41" s="1">
        <v>18.178696200018699</v>
      </c>
    </row>
    <row r="42" spans="1:13" ht="15">
      <c r="A42">
        <f>POWER(B42,2)</f>
        <v>0.25</v>
      </c>
      <c r="B42">
        <f>B41/2</f>
        <v>0.5</v>
      </c>
      <c r="C42">
        <f>C41+1</f>
        <v>2</v>
      </c>
      <c r="D42" s="1">
        <v>732</v>
      </c>
      <c r="E42" s="1">
        <v>65254</v>
      </c>
      <c r="F42" s="1">
        <v>11553086</v>
      </c>
      <c r="G42" s="1">
        <v>139</v>
      </c>
      <c r="H42" s="1">
        <v>3.4445561440271302</v>
      </c>
      <c r="I42" s="1">
        <f>($I$19-H42)/$I$19</f>
        <v>7.0898055493759512E-4</v>
      </c>
      <c r="J42" s="1">
        <v>11482.0762904195</v>
      </c>
      <c r="K42">
        <f>($K$19-J42)/$K$19</f>
        <v>6.3110090506707179E-3</v>
      </c>
      <c r="L42">
        <f>F42*G42</f>
        <v>1605878954</v>
      </c>
      <c r="M42" s="1">
        <v>5.1894142999954003</v>
      </c>
    </row>
    <row r="43" spans="1:13" ht="15">
      <c r="A43">
        <f>POWER(B43,2)</f>
        <v>6.25E-2</v>
      </c>
      <c r="B43">
        <f>B42/2</f>
        <v>0.25</v>
      </c>
      <c r="C43">
        <f>C42+1</f>
        <v>3</v>
      </c>
      <c r="D43" s="1">
        <v>2102</v>
      </c>
      <c r="E43" s="1">
        <v>189253</v>
      </c>
      <c r="F43" s="1">
        <v>34710585</v>
      </c>
      <c r="G43" s="1">
        <v>127</v>
      </c>
      <c r="H43" s="1">
        <v>3.44580152043007</v>
      </c>
      <c r="I43" s="1">
        <f>($I$19-H43)/$I$19</f>
        <v>3.4768771973600875E-4</v>
      </c>
      <c r="J43" s="1">
        <v>11521.6929696406</v>
      </c>
      <c r="K43">
        <f>($K$19-J43)/$K$19</f>
        <v>2.8824777463781486E-3</v>
      </c>
      <c r="L43">
        <f>F43*G43</f>
        <v>4408244295</v>
      </c>
      <c r="M43" s="1">
        <v>14.3586738999874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J8" sqref="J8"/>
    </sheetView>
  </sheetViews>
  <sheetFormatPr defaultRowHeight="13.2"/>
  <sheetData>
    <row r="1" spans="1:14">
      <c r="A1" t="s">
        <v>14</v>
      </c>
      <c r="C1" t="s">
        <v>11</v>
      </c>
      <c r="I1">
        <f>'A-Ar'!I1</f>
        <v>3.448</v>
      </c>
      <c r="K1">
        <f>'A-Ar'!K1</f>
        <v>11535</v>
      </c>
      <c r="M1" t="s">
        <v>10</v>
      </c>
    </row>
    <row r="2" spans="1:14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4" ht="15">
      <c r="A3">
        <f t="shared" ref="A3:A8" si="0">POWER(B3,2)</f>
        <v>1</v>
      </c>
      <c r="B3">
        <v>1</v>
      </c>
      <c r="C3">
        <v>1</v>
      </c>
      <c r="D3" s="1">
        <v>680</v>
      </c>
      <c r="E3" s="1">
        <v>364</v>
      </c>
      <c r="F3" s="1">
        <v>4608</v>
      </c>
      <c r="G3" s="1">
        <v>28</v>
      </c>
      <c r="H3" s="1">
        <v>3.4917759335232699</v>
      </c>
      <c r="I3" s="1">
        <f>ABS($I$1-H3)/$I$1</f>
        <v>1.269603640466065E-2</v>
      </c>
      <c r="J3" s="1">
        <v>10784.886973738499</v>
      </c>
      <c r="K3">
        <f>($K$1-J3)/$K$1</f>
        <v>6.5029304400650245E-2</v>
      </c>
      <c r="L3">
        <f t="shared" ref="L3:L8" si="1">F3*G3</f>
        <v>129024</v>
      </c>
      <c r="M3" s="1">
        <v>5.4350000573322101E-4</v>
      </c>
      <c r="N3">
        <f>M3/L3</f>
        <v>4.2123946376892753E-9</v>
      </c>
    </row>
    <row r="4" spans="1:14" ht="15">
      <c r="A4" t="e">
        <f t="shared" si="0"/>
        <v>#REF!</v>
      </c>
      <c r="B4" t="e">
        <f>#REF!/2</f>
        <v>#REF!</v>
      </c>
      <c r="C4">
        <f>C3+1</f>
        <v>2</v>
      </c>
      <c r="D4" s="1">
        <v>2102</v>
      </c>
      <c r="E4" s="1">
        <v>1166</v>
      </c>
      <c r="F4" s="1">
        <v>16480</v>
      </c>
      <c r="G4" s="1">
        <v>41</v>
      </c>
      <c r="H4" s="1">
        <v>3.5117921830063601</v>
      </c>
      <c r="I4" s="1">
        <f t="shared" ref="I4:I8" si="2">ABS($I$1-H4)/$I$1</f>
        <v>1.850121316889795E-2</v>
      </c>
      <c r="J4" s="1">
        <v>11338.939133128701</v>
      </c>
      <c r="K4">
        <f t="shared" ref="K4:K8" si="3">($K$1-J4)/$K$1</f>
        <v>1.6997040907784946E-2</v>
      </c>
      <c r="L4">
        <f t="shared" si="1"/>
        <v>675680</v>
      </c>
      <c r="M4" s="1">
        <v>2.4738999927649201E-3</v>
      </c>
      <c r="N4">
        <f>M4/L4</f>
        <v>3.6613485566613189E-9</v>
      </c>
    </row>
    <row r="5" spans="1:14" ht="15">
      <c r="A5" t="e">
        <f t="shared" si="0"/>
        <v>#REF!</v>
      </c>
      <c r="B5" t="e">
        <f>B4/2</f>
        <v>#REF!</v>
      </c>
      <c r="C5">
        <f>C4+1</f>
        <v>3</v>
      </c>
      <c r="D5" s="1">
        <v>12045</v>
      </c>
      <c r="E5" s="1">
        <v>6562</v>
      </c>
      <c r="F5" s="1">
        <v>97540</v>
      </c>
      <c r="G5" s="1">
        <v>74</v>
      </c>
      <c r="H5" s="1">
        <v>3.45248901434026</v>
      </c>
      <c r="I5" s="1">
        <f t="shared" si="2"/>
        <v>1.3019183121403873E-3</v>
      </c>
      <c r="J5" s="1">
        <v>11117.087228086701</v>
      </c>
      <c r="K5">
        <f t="shared" si="3"/>
        <v>3.6229975891920188E-2</v>
      </c>
      <c r="L5">
        <f t="shared" si="1"/>
        <v>7217960</v>
      </c>
      <c r="M5" s="1">
        <v>4.88144000119064E-2</v>
      </c>
      <c r="N5" s="1">
        <v>2.57070000079693E-2</v>
      </c>
    </row>
    <row r="6" spans="1:14" ht="15">
      <c r="A6" t="e">
        <f t="shared" si="0"/>
        <v>#REF!</v>
      </c>
      <c r="B6" t="e">
        <f>B5/2</f>
        <v>#REF!</v>
      </c>
      <c r="C6">
        <f>C5+1</f>
        <v>4</v>
      </c>
      <c r="D6" s="1">
        <v>70381</v>
      </c>
      <c r="E6" s="1">
        <v>44639</v>
      </c>
      <c r="F6" s="1">
        <v>692055</v>
      </c>
      <c r="G6" s="1">
        <v>153</v>
      </c>
      <c r="H6" s="1">
        <v>3.4533049669906601</v>
      </c>
      <c r="I6" s="1">
        <f t="shared" si="2"/>
        <v>1.5385635123724441E-3</v>
      </c>
      <c r="J6" s="1">
        <v>11415.225674756901</v>
      </c>
      <c r="K6">
        <f t="shared" si="3"/>
        <v>1.0383556588045007E-2</v>
      </c>
      <c r="L6">
        <f t="shared" si="1"/>
        <v>105884415</v>
      </c>
      <c r="M6" s="1">
        <v>0.56189660000381902</v>
      </c>
      <c r="N6" s="1">
        <v>0.39755959999456503</v>
      </c>
    </row>
    <row r="7" spans="1:14" ht="15">
      <c r="A7" t="e">
        <f t="shared" si="0"/>
        <v>#REF!</v>
      </c>
      <c r="B7" t="e">
        <f>B6/2</f>
        <v>#REF!</v>
      </c>
      <c r="C7">
        <f>C6+1</f>
        <v>5</v>
      </c>
      <c r="D7" s="1">
        <v>476710</v>
      </c>
      <c r="E7" s="1">
        <v>320173</v>
      </c>
      <c r="F7" s="1">
        <v>5076507</v>
      </c>
      <c r="G7" s="1">
        <v>320</v>
      </c>
      <c r="H7" s="1">
        <v>3.4500941925851101</v>
      </c>
      <c r="I7" s="1">
        <f t="shared" si="2"/>
        <v>6.0736443883704233E-4</v>
      </c>
      <c r="J7" s="1">
        <v>11501.302333605499</v>
      </c>
      <c r="K7">
        <f t="shared" si="3"/>
        <v>2.9213408231036522E-3</v>
      </c>
      <c r="L7">
        <f t="shared" si="1"/>
        <v>1624482240</v>
      </c>
      <c r="M7" s="1">
        <v>7.2462111000058904</v>
      </c>
      <c r="N7">
        <f>M7/L7</f>
        <v>4.4606280829551518E-9</v>
      </c>
    </row>
    <row r="8" spans="1:14" ht="15">
      <c r="A8" t="e">
        <f t="shared" si="0"/>
        <v>#REF!</v>
      </c>
      <c r="B8" t="e">
        <f>B7/2</f>
        <v>#REF!</v>
      </c>
      <c r="C8">
        <f>C7+1</f>
        <v>6</v>
      </c>
      <c r="D8" s="1">
        <v>3590156</v>
      </c>
      <c r="E8" s="1">
        <v>2493507</v>
      </c>
      <c r="F8" s="1">
        <v>40044901</v>
      </c>
      <c r="G8" s="1">
        <v>866</v>
      </c>
      <c r="H8" s="1">
        <v>3.44753073164379</v>
      </c>
      <c r="I8" s="1">
        <f t="shared" si="2"/>
        <v>1.3609871119778802E-4</v>
      </c>
      <c r="J8" s="1">
        <v>11521.9287104</v>
      </c>
      <c r="K8">
        <f t="shared" si="3"/>
        <v>1.1331850541829609E-3</v>
      </c>
      <c r="L8">
        <f t="shared" si="1"/>
        <v>34678884266</v>
      </c>
      <c r="M8" s="1">
        <v>201.397593500005</v>
      </c>
      <c r="N8">
        <f>M8/L8</f>
        <v>5.8074992250387933E-9</v>
      </c>
    </row>
    <row r="9" spans="1:14" ht="15">
      <c r="D9" s="1"/>
      <c r="E9" s="1"/>
      <c r="F9" s="1"/>
      <c r="G9" s="1"/>
      <c r="H9" s="1"/>
      <c r="I9" s="1"/>
      <c r="J9" s="1"/>
      <c r="M9" s="1"/>
    </row>
    <row r="10" spans="1:14">
      <c r="A10" t="s">
        <v>13</v>
      </c>
      <c r="C10" t="s">
        <v>11</v>
      </c>
      <c r="I10">
        <v>3.4470000000000001</v>
      </c>
      <c r="K10">
        <v>11555</v>
      </c>
      <c r="M10" t="s">
        <v>10</v>
      </c>
    </row>
    <row r="11" spans="1:14">
      <c r="C11" t="s">
        <v>9</v>
      </c>
      <c r="D11" t="s">
        <v>8</v>
      </c>
      <c r="E11" t="s">
        <v>7</v>
      </c>
      <c r="F11" t="s">
        <v>6</v>
      </c>
      <c r="G11" t="s">
        <v>5</v>
      </c>
      <c r="H11" t="s">
        <v>4</v>
      </c>
      <c r="J11" t="s">
        <v>3</v>
      </c>
    </row>
    <row r="12" spans="1:14" ht="15">
      <c r="A12">
        <f t="shared" ref="A12:A17" si="4">POWER(B12,2)</f>
        <v>1</v>
      </c>
      <c r="B12">
        <v>1</v>
      </c>
      <c r="D12" s="1">
        <v>680</v>
      </c>
      <c r="E12" s="1">
        <v>3317</v>
      </c>
      <c r="F12" s="1">
        <v>81139</v>
      </c>
      <c r="G12" s="1">
        <v>36</v>
      </c>
      <c r="H12" s="1">
        <v>3.4352198293473002</v>
      </c>
      <c r="I12" s="1">
        <f t="shared" ref="I12:I17" si="5">($I$19-H12)/$I$19</f>
        <v>3.4175139694516601E-3</v>
      </c>
      <c r="J12" s="1">
        <v>10807.3347793582</v>
      </c>
      <c r="K12">
        <f t="shared" ref="K12:K17" si="6">($K$19-J12)/$K$19</f>
        <v>6.4704908753076606E-2</v>
      </c>
      <c r="L12">
        <f t="shared" ref="L12:L17" si="7">F12*G12</f>
        <v>2921004</v>
      </c>
      <c r="M12" s="1">
        <v>1.0339600004954199E-2</v>
      </c>
      <c r="N12">
        <f t="shared" ref="N12:N17" si="8">M12/L12</f>
        <v>3.5397418164967249E-9</v>
      </c>
    </row>
    <row r="13" spans="1:14" ht="15">
      <c r="A13">
        <f t="shared" si="4"/>
        <v>0.25</v>
      </c>
      <c r="B13">
        <f>B12/2</f>
        <v>0.5</v>
      </c>
      <c r="C13">
        <v>1</v>
      </c>
      <c r="D13" s="1">
        <v>732</v>
      </c>
      <c r="E13" s="1">
        <v>3544</v>
      </c>
      <c r="F13" s="1">
        <v>86162</v>
      </c>
      <c r="G13" s="1">
        <v>34</v>
      </c>
      <c r="H13" s="1">
        <v>3.3692762865680899</v>
      </c>
      <c r="I13" s="1">
        <f t="shared" si="5"/>
        <v>2.2548219736556484E-2</v>
      </c>
      <c r="J13" s="1">
        <v>10977.860564382599</v>
      </c>
      <c r="K13">
        <f t="shared" si="6"/>
        <v>4.9947160157282608E-2</v>
      </c>
      <c r="L13">
        <f t="shared" si="7"/>
        <v>2929508</v>
      </c>
      <c r="M13" s="1">
        <v>9.7367000125814195E-3</v>
      </c>
      <c r="N13">
        <f t="shared" si="8"/>
        <v>3.323663909633092E-9</v>
      </c>
    </row>
    <row r="14" spans="1:14" ht="15">
      <c r="A14">
        <f t="shared" si="4"/>
        <v>6.25E-2</v>
      </c>
      <c r="B14">
        <f>B13/2</f>
        <v>0.25</v>
      </c>
      <c r="C14">
        <f>C13+1</f>
        <v>2</v>
      </c>
      <c r="D14" s="1">
        <v>2102</v>
      </c>
      <c r="E14" s="1">
        <v>10479</v>
      </c>
      <c r="F14" s="1">
        <v>274347</v>
      </c>
      <c r="G14" s="1">
        <v>42</v>
      </c>
      <c r="H14" s="1">
        <v>3.4180419718897799</v>
      </c>
      <c r="I14" s="1">
        <f t="shared" si="5"/>
        <v>8.4009364984682887E-3</v>
      </c>
      <c r="J14" s="1">
        <v>11271.781073673201</v>
      </c>
      <c r="K14">
        <f t="shared" si="6"/>
        <v>2.4510508552730351E-2</v>
      </c>
      <c r="L14">
        <f t="shared" si="7"/>
        <v>11522574</v>
      </c>
      <c r="M14" s="1">
        <v>3.70611999969696E-2</v>
      </c>
      <c r="N14">
        <f t="shared" si="8"/>
        <v>3.2163993910535615E-9</v>
      </c>
    </row>
    <row r="15" spans="1:14" ht="15">
      <c r="A15">
        <f t="shared" si="4"/>
        <v>1.5625E-2</v>
      </c>
      <c r="B15">
        <f>B14/2</f>
        <v>0.125</v>
      </c>
      <c r="C15">
        <f>C14+1</f>
        <v>3</v>
      </c>
      <c r="D15" s="1">
        <v>12045</v>
      </c>
      <c r="E15" s="1">
        <v>60623</v>
      </c>
      <c r="F15" s="1">
        <v>1634123</v>
      </c>
      <c r="G15" s="1">
        <v>80</v>
      </c>
      <c r="H15" s="1">
        <v>3.4332502949819799</v>
      </c>
      <c r="I15" s="1">
        <f t="shared" si="5"/>
        <v>3.9888903446533789E-3</v>
      </c>
      <c r="J15" s="1">
        <v>11362.8833882777</v>
      </c>
      <c r="K15">
        <f t="shared" si="6"/>
        <v>1.6626275354591099E-2</v>
      </c>
      <c r="L15">
        <f t="shared" si="7"/>
        <v>130729840</v>
      </c>
      <c r="M15" s="1">
        <v>0.425790799999958</v>
      </c>
      <c r="N15">
        <f t="shared" si="8"/>
        <v>3.2570283877036642E-9</v>
      </c>
    </row>
    <row r="16" spans="1:14" ht="15">
      <c r="A16">
        <f t="shared" si="4"/>
        <v>3.90625E-3</v>
      </c>
      <c r="B16">
        <f>B15/2</f>
        <v>6.25E-2</v>
      </c>
      <c r="C16">
        <f>C15+1</f>
        <v>4</v>
      </c>
      <c r="D16" s="1">
        <v>70381</v>
      </c>
      <c r="E16" s="1">
        <v>357926</v>
      </c>
      <c r="F16" s="1">
        <v>9857098</v>
      </c>
      <c r="G16" s="1">
        <v>124</v>
      </c>
      <c r="H16" s="1">
        <v>3.4430121502559601</v>
      </c>
      <c r="I16" s="1">
        <f t="shared" si="5"/>
        <v>1.1569044804293541E-3</v>
      </c>
      <c r="J16" s="1">
        <v>11485.8010884164</v>
      </c>
      <c r="K16">
        <f t="shared" si="6"/>
        <v>5.9886552646993005E-3</v>
      </c>
      <c r="L16">
        <f t="shared" si="7"/>
        <v>1222280152</v>
      </c>
      <c r="M16" s="1">
        <v>4.2393921000038901</v>
      </c>
      <c r="N16">
        <f t="shared" si="8"/>
        <v>3.4684291429154205E-9</v>
      </c>
    </row>
    <row r="17" spans="1:14" ht="15">
      <c r="A17">
        <f t="shared" si="4"/>
        <v>9.765625E-4</v>
      </c>
      <c r="B17">
        <f>B16/2</f>
        <v>3.125E-2</v>
      </c>
      <c r="C17">
        <f>C16+1</f>
        <v>5</v>
      </c>
      <c r="D17" s="1">
        <v>476710</v>
      </c>
      <c r="E17" s="1">
        <v>2441052</v>
      </c>
      <c r="F17" s="1">
        <v>68243930</v>
      </c>
      <c r="G17" s="1">
        <v>269</v>
      </c>
      <c r="H17" s="1">
        <v>3.4456286899519601</v>
      </c>
      <c r="I17" s="1">
        <f t="shared" si="5"/>
        <v>3.9782710996226278E-4</v>
      </c>
      <c r="J17" s="1">
        <v>11527.717091753801</v>
      </c>
      <c r="K17">
        <f t="shared" si="6"/>
        <v>2.3611344219990863E-3</v>
      </c>
      <c r="L17">
        <f t="shared" si="7"/>
        <v>18357617170</v>
      </c>
      <c r="M17" s="1">
        <v>69.308145000002696</v>
      </c>
      <c r="N17">
        <f t="shared" si="8"/>
        <v>3.7754434226499718E-9</v>
      </c>
    </row>
    <row r="19" spans="1:14">
      <c r="A19" t="s">
        <v>12</v>
      </c>
      <c r="C19" t="s">
        <v>11</v>
      </c>
      <c r="I19">
        <v>3.4470000000000001</v>
      </c>
      <c r="K19">
        <v>11555</v>
      </c>
      <c r="M19" t="s">
        <v>10</v>
      </c>
    </row>
    <row r="20" spans="1:14">
      <c r="C20" t="s">
        <v>9</v>
      </c>
      <c r="D20" t="s">
        <v>8</v>
      </c>
      <c r="E20" t="s">
        <v>7</v>
      </c>
      <c r="F20" t="s">
        <v>6</v>
      </c>
      <c r="G20" t="s">
        <v>5</v>
      </c>
      <c r="H20" t="s">
        <v>4</v>
      </c>
      <c r="J20" t="s">
        <v>3</v>
      </c>
    </row>
    <row r="21" spans="1:14" ht="15">
      <c r="A21">
        <f>POWER(B21,2)</f>
        <v>1</v>
      </c>
      <c r="B21">
        <v>1</v>
      </c>
      <c r="C21">
        <v>1</v>
      </c>
      <c r="D21" s="1">
        <v>680</v>
      </c>
      <c r="E21" s="1">
        <v>9266</v>
      </c>
      <c r="F21" s="1">
        <v>415202</v>
      </c>
      <c r="G21" s="1">
        <v>54</v>
      </c>
      <c r="H21" s="1">
        <v>3.4341125760149001</v>
      </c>
      <c r="I21" s="1">
        <f>($I$19-H21)/$I$19</f>
        <v>3.7387362881056022E-3</v>
      </c>
      <c r="J21" s="1">
        <v>11217.493292847899</v>
      </c>
      <c r="K21">
        <f>($K$19-J21)/$K$19</f>
        <v>2.9208715461021266E-2</v>
      </c>
      <c r="L21">
        <f>F21*G21</f>
        <v>22420908</v>
      </c>
      <c r="M21" s="1">
        <v>6.7357399995671502E-2</v>
      </c>
    </row>
    <row r="22" spans="1:14" ht="15">
      <c r="A22">
        <f>POWER(B22,2)</f>
        <v>0.25</v>
      </c>
      <c r="B22">
        <f>B21/2</f>
        <v>0.5</v>
      </c>
      <c r="C22">
        <f>C21+1</f>
        <v>2</v>
      </c>
      <c r="D22" s="1">
        <v>732</v>
      </c>
      <c r="E22" s="1">
        <v>9925</v>
      </c>
      <c r="F22" s="1">
        <v>442159</v>
      </c>
      <c r="G22" s="1">
        <v>46</v>
      </c>
      <c r="H22" s="1">
        <v>3.4347824780187302</v>
      </c>
      <c r="I22" s="1">
        <f>($I$19-H22)/$I$19</f>
        <v>3.5443927999042378E-3</v>
      </c>
      <c r="J22" s="1">
        <v>11301.021613785801</v>
      </c>
      <c r="K22">
        <f>($K$19-J22)/$K$19</f>
        <v>2.1979955535629547E-2</v>
      </c>
      <c r="L22">
        <f>F22*G22</f>
        <v>20339314</v>
      </c>
      <c r="M22" s="1">
        <v>5.6562399986432803E-2</v>
      </c>
    </row>
    <row r="23" spans="1:14" ht="15">
      <c r="A23">
        <f>POWER(B23,2)</f>
        <v>6.25E-2</v>
      </c>
      <c r="B23">
        <f>B22/2</f>
        <v>0.25</v>
      </c>
      <c r="C23">
        <f>C22+1</f>
        <v>3</v>
      </c>
      <c r="D23" s="1">
        <v>2102</v>
      </c>
      <c r="E23" s="1">
        <v>29064</v>
      </c>
      <c r="F23" s="1">
        <v>1370884</v>
      </c>
      <c r="G23" s="1">
        <v>48</v>
      </c>
      <c r="H23" s="1">
        <v>3.44121442062908</v>
      </c>
      <c r="I23" s="1">
        <f>($I$19-H23)/$I$19</f>
        <v>1.6784390400116211E-3</v>
      </c>
      <c r="J23" s="1">
        <v>11429.2704713687</v>
      </c>
      <c r="K23">
        <f>($K$19-J23)/$K$19</f>
        <v>1.0880963100934671E-2</v>
      </c>
      <c r="L23">
        <f>F23*G23</f>
        <v>65802432</v>
      </c>
      <c r="M23" s="1">
        <v>0.199754400004167</v>
      </c>
    </row>
    <row r="24" spans="1:14" ht="15">
      <c r="A24">
        <f>POWER(B24,2)</f>
        <v>1.5625E-2</v>
      </c>
      <c r="B24">
        <f>B23/2</f>
        <v>0.125</v>
      </c>
      <c r="C24">
        <f>C23+1</f>
        <v>4</v>
      </c>
      <c r="D24" s="1">
        <v>12045</v>
      </c>
      <c r="E24" s="1">
        <v>167624</v>
      </c>
      <c r="F24" s="1">
        <v>8087460</v>
      </c>
      <c r="G24" s="1">
        <v>116</v>
      </c>
      <c r="H24" s="1">
        <v>3.4431043190812201</v>
      </c>
      <c r="I24" s="1">
        <f>($I$19-H24)/$I$19</f>
        <v>1.1301656277284621E-3</v>
      </c>
      <c r="J24" s="1">
        <v>11467.956456882501</v>
      </c>
      <c r="K24">
        <f>($K$19-J24)/$K$19</f>
        <v>7.53297647057544E-3</v>
      </c>
      <c r="L24">
        <f>F24*G24</f>
        <v>938145360</v>
      </c>
      <c r="M24" s="1">
        <v>2.9647116999985799</v>
      </c>
    </row>
    <row r="25" spans="1:14" ht="15">
      <c r="A25">
        <f>POWER(B25,2)</f>
        <v>3.90625E-3</v>
      </c>
      <c r="B25">
        <f>B24/2</f>
        <v>6.25E-2</v>
      </c>
      <c r="C25">
        <f>C24+1</f>
        <v>5</v>
      </c>
      <c r="D25" s="1">
        <v>70381</v>
      </c>
      <c r="E25" s="1">
        <v>986297</v>
      </c>
      <c r="F25" s="1">
        <v>48395435</v>
      </c>
      <c r="G25" s="1">
        <v>154</v>
      </c>
      <c r="H25" s="1">
        <v>3.4457353032408702</v>
      </c>
      <c r="I25" s="1">
        <f>($I$19-H25)/$I$19</f>
        <v>3.6689781233823025E-4</v>
      </c>
      <c r="J25" s="1">
        <v>11524.0773751048</v>
      </c>
      <c r="K25">
        <f>($K$19-J25)/$K$19</f>
        <v>2.6761250450194709E-3</v>
      </c>
      <c r="L25">
        <f>F25*G25</f>
        <v>7452896990</v>
      </c>
      <c r="M25" s="1">
        <v>25.4679820000019</v>
      </c>
    </row>
    <row r="26" spans="1:14" ht="15">
      <c r="D26" s="1"/>
      <c r="E26" s="1"/>
      <c r="F26" s="1"/>
      <c r="G26" s="1"/>
      <c r="H26" s="1"/>
      <c r="I26" s="1"/>
      <c r="J26" s="1"/>
      <c r="M26" s="1"/>
    </row>
    <row r="27" spans="1:14" ht="15">
      <c r="A27" t="s">
        <v>2</v>
      </c>
      <c r="D27" s="1"/>
      <c r="E27" s="1"/>
      <c r="F27" s="1"/>
      <c r="G27" s="1"/>
      <c r="H27" s="1"/>
      <c r="I27" s="1"/>
      <c r="J27" s="1"/>
    </row>
    <row r="28" spans="1:14" ht="15">
      <c r="A28">
        <f>POWER(B28,2)</f>
        <v>1</v>
      </c>
      <c r="B28">
        <v>1</v>
      </c>
      <c r="C28">
        <v>1</v>
      </c>
      <c r="D28" s="1">
        <v>680</v>
      </c>
      <c r="E28" s="1">
        <v>19918</v>
      </c>
      <c r="F28" s="1">
        <v>1511986</v>
      </c>
      <c r="G28" s="1">
        <v>87</v>
      </c>
      <c r="H28" s="1">
        <v>3.4377070221310801</v>
      </c>
      <c r="I28" s="1">
        <f>($I$19-H28)/$I$19</f>
        <v>2.6959610875891835E-3</v>
      </c>
      <c r="J28" s="1">
        <v>11366.3909825766</v>
      </c>
      <c r="K28">
        <f>($K$19-J28)/$K$19</f>
        <v>1.6322718946205069E-2</v>
      </c>
      <c r="L28">
        <f>F28*G28</f>
        <v>131542782</v>
      </c>
      <c r="M28" s="1">
        <v>0.54287950001889795</v>
      </c>
    </row>
    <row r="29" spans="1:14" ht="15">
      <c r="A29">
        <f>POWER(B29,2)</f>
        <v>0.25</v>
      </c>
      <c r="B29">
        <f>B28/2</f>
        <v>0.5</v>
      </c>
      <c r="C29">
        <f>C28+1</f>
        <v>2</v>
      </c>
      <c r="D29" s="1">
        <v>732</v>
      </c>
      <c r="E29" s="1">
        <v>21361</v>
      </c>
      <c r="F29" s="1">
        <v>1613183</v>
      </c>
      <c r="G29" s="1">
        <v>66</v>
      </c>
      <c r="H29" s="1">
        <v>3.4406979104925699</v>
      </c>
      <c r="I29" s="1">
        <f>($I$19-H29)/$I$19</f>
        <v>1.8282824216507584E-3</v>
      </c>
      <c r="J29" s="1">
        <v>11412.5820519272</v>
      </c>
      <c r="K29">
        <f>($K$19-J29)/$K$19</f>
        <v>1.2325222680467316E-2</v>
      </c>
      <c r="L29">
        <f>F29*G29</f>
        <v>106470078</v>
      </c>
      <c r="M29" s="1">
        <v>0.29763269997783898</v>
      </c>
    </row>
    <row r="30" spans="1:14" ht="15">
      <c r="A30">
        <f>POWER(B30,2)</f>
        <v>6.25E-2</v>
      </c>
      <c r="B30">
        <f>B29/2</f>
        <v>0.25</v>
      </c>
      <c r="C30">
        <f>C29+1</f>
        <v>3</v>
      </c>
      <c r="D30" s="1">
        <v>2102</v>
      </c>
      <c r="E30" s="1">
        <v>62252</v>
      </c>
      <c r="F30" s="1">
        <v>4926672</v>
      </c>
      <c r="G30" s="1">
        <v>68</v>
      </c>
      <c r="H30" s="1">
        <v>3.4439654291011599</v>
      </c>
      <c r="I30" s="1">
        <f>($I$19-H30)/$I$19</f>
        <v>8.8035129064119029E-4</v>
      </c>
      <c r="J30" s="1">
        <v>11484.758374307699</v>
      </c>
      <c r="K30">
        <f>($K$19-J30)/$K$19</f>
        <v>6.0788944779143796E-3</v>
      </c>
      <c r="L30">
        <f>F30*G30</f>
        <v>335013696</v>
      </c>
      <c r="M30" s="1">
        <v>1.0137374000041699</v>
      </c>
    </row>
    <row r="31" spans="1:14" ht="15">
      <c r="A31">
        <f>POWER(B31,2)</f>
        <v>1.5625E-2</v>
      </c>
      <c r="B31">
        <f>B30/2</f>
        <v>0.125</v>
      </c>
      <c r="C31">
        <f>C30+1</f>
        <v>4</v>
      </c>
      <c r="D31" s="1">
        <v>12045</v>
      </c>
      <c r="E31" s="1">
        <v>358472</v>
      </c>
      <c r="F31" s="1">
        <v>28906738</v>
      </c>
      <c r="G31" s="1">
        <v>86</v>
      </c>
      <c r="H31" s="1">
        <v>3.4449327944618502</v>
      </c>
      <c r="I31" s="1">
        <f>($I$19-H31)/$I$19</f>
        <v>5.9971149931821129E-4</v>
      </c>
      <c r="J31" s="1">
        <v>11506.2523313566</v>
      </c>
      <c r="K31">
        <f>($K$19-J31)/$K$19</f>
        <v>4.2187510725573496E-3</v>
      </c>
      <c r="L31">
        <f>F31*G31</f>
        <v>2485979468</v>
      </c>
      <c r="M31" s="1">
        <v>7.6923943000147101</v>
      </c>
    </row>
    <row r="32" spans="1:14" ht="15">
      <c r="A32">
        <f>POWER(B32,2)</f>
        <v>3.90625E-3</v>
      </c>
      <c r="B32">
        <f>B31/2</f>
        <v>6.25E-2</v>
      </c>
      <c r="C32">
        <f>C31+1</f>
        <v>5</v>
      </c>
      <c r="D32" s="1">
        <v>70381</v>
      </c>
      <c r="E32" s="1">
        <v>2105649</v>
      </c>
      <c r="F32" s="1">
        <v>172190035</v>
      </c>
      <c r="G32" s="1">
        <v>167</v>
      </c>
      <c r="H32" s="1">
        <v>3.446318521702</v>
      </c>
      <c r="I32" s="1">
        <f>($I$19-H32)/$I$19</f>
        <v>1.9770185610676723E-4</v>
      </c>
      <c r="J32" s="1">
        <v>11537.522757799499</v>
      </c>
      <c r="K32">
        <f>($K$19-J32)/$K$19</f>
        <v>1.5125263695803348E-3</v>
      </c>
      <c r="L32">
        <f>F32*G32</f>
        <v>28755735845</v>
      </c>
      <c r="M32" s="1">
        <v>545.52851040000598</v>
      </c>
    </row>
    <row r="33" spans="1:13" ht="15">
      <c r="E33" s="1"/>
      <c r="F33" s="1"/>
      <c r="G33" s="1"/>
      <c r="H33" s="1"/>
      <c r="I33" s="1"/>
      <c r="J33" s="1"/>
      <c r="M33" s="1"/>
    </row>
    <row r="34" spans="1:13" ht="15">
      <c r="A34" t="s">
        <v>1</v>
      </c>
      <c r="E34" s="1"/>
      <c r="F34" s="1"/>
      <c r="G34" s="1"/>
      <c r="H34" s="1"/>
      <c r="I34" s="1"/>
      <c r="J34" s="1"/>
      <c r="M34" s="1"/>
    </row>
    <row r="35" spans="1:13" ht="15">
      <c r="A35">
        <f>POWER(B35,2)</f>
        <v>1</v>
      </c>
      <c r="B35">
        <v>1</v>
      </c>
      <c r="C35">
        <v>1</v>
      </c>
      <c r="D35" s="1">
        <v>680</v>
      </c>
      <c r="E35" s="1">
        <v>36633</v>
      </c>
      <c r="F35" s="1">
        <v>4380799</v>
      </c>
      <c r="G35" s="1">
        <v>187</v>
      </c>
      <c r="H35" s="1">
        <v>3.4417905728826801</v>
      </c>
      <c r="I35" s="1">
        <f>($I$19-H35)/$I$19</f>
        <v>1.5112930424484989E-3</v>
      </c>
      <c r="J35" s="1">
        <v>11432.8907651348</v>
      </c>
      <c r="K35">
        <f>($K$19-J35)/$K$19</f>
        <v>1.0567653385131982E-2</v>
      </c>
      <c r="L35">
        <f>F35*G35</f>
        <v>819209413</v>
      </c>
      <c r="M35" s="1">
        <v>3.7462747000099599</v>
      </c>
    </row>
    <row r="36" spans="1:13" ht="15">
      <c r="A36">
        <f>POWER(B36,2)</f>
        <v>0.25</v>
      </c>
      <c r="B36">
        <f>B35/2</f>
        <v>0.5</v>
      </c>
      <c r="C36">
        <f>C35+1</f>
        <v>2</v>
      </c>
      <c r="D36" s="1">
        <v>732</v>
      </c>
      <c r="E36" s="1">
        <v>39316</v>
      </c>
      <c r="F36" s="1">
        <v>4680270</v>
      </c>
      <c r="G36" s="1">
        <v>94</v>
      </c>
      <c r="H36" s="1">
        <v>3.44324759329134</v>
      </c>
      <c r="I36" s="1">
        <f>($I$19-H36)/$I$19</f>
        <v>1.0886007277806965E-3</v>
      </c>
      <c r="J36" s="1">
        <v>11460.8501141579</v>
      </c>
      <c r="K36">
        <f>($K$19-J36)/$K$19</f>
        <v>8.1479780045088743E-3</v>
      </c>
      <c r="L36">
        <f>F36*G36</f>
        <v>439945380</v>
      </c>
      <c r="M36" s="1">
        <v>1.4658670999924599</v>
      </c>
    </row>
    <row r="37" spans="1:13" ht="15">
      <c r="A37">
        <f>POWER(B37,2)</f>
        <v>6.25E-2</v>
      </c>
      <c r="B37">
        <f>B36/2</f>
        <v>0.25</v>
      </c>
      <c r="C37">
        <f>C36+1</f>
        <v>3</v>
      </c>
      <c r="D37" s="1">
        <v>2102</v>
      </c>
      <c r="E37" s="1">
        <v>114247</v>
      </c>
      <c r="F37" s="1">
        <v>14156835</v>
      </c>
      <c r="G37" s="1">
        <v>92</v>
      </c>
      <c r="H37" s="1">
        <v>3.4451753423924099</v>
      </c>
      <c r="I37" s="1">
        <f>($I$19-H37)/$I$19</f>
        <v>5.2934656442999936E-4</v>
      </c>
      <c r="J37" s="1">
        <v>11509.5688461095</v>
      </c>
      <c r="K37">
        <f>($K$19-J37)/$K$19</f>
        <v>3.9317311891389319E-3</v>
      </c>
      <c r="L37">
        <f>F37*G37</f>
        <v>1302428820</v>
      </c>
      <c r="M37" s="1">
        <v>4.1307357999903598</v>
      </c>
    </row>
    <row r="38" spans="1:13" ht="15">
      <c r="A38">
        <f>POWER(B38,2)</f>
        <v>1.5625E-2</v>
      </c>
      <c r="B38">
        <f>B37/2</f>
        <v>0.125</v>
      </c>
      <c r="C38">
        <f>C37+1</f>
        <v>4</v>
      </c>
      <c r="D38" s="1">
        <v>12045</v>
      </c>
      <c r="E38" s="1">
        <v>657257</v>
      </c>
      <c r="F38" s="1">
        <v>82770315</v>
      </c>
      <c r="G38" s="1">
        <v>162</v>
      </c>
      <c r="H38" s="1">
        <v>3.4457470848314999</v>
      </c>
      <c r="I38" s="1">
        <f>($I$19-H38)/$I$19</f>
        <v>3.6347988642301241E-4</v>
      </c>
      <c r="J38" s="1">
        <v>11523.977626796401</v>
      </c>
      <c r="K38">
        <f>($K$19-J38)/$K$19</f>
        <v>2.6847575251924944E-3</v>
      </c>
      <c r="L38">
        <f>F38*G38</f>
        <v>13408791030</v>
      </c>
      <c r="M38" s="1">
        <v>41.587202900001998</v>
      </c>
    </row>
    <row r="39" spans="1:13" ht="15">
      <c r="E39" s="1"/>
      <c r="F39" s="1"/>
      <c r="G39" s="1"/>
      <c r="H39" s="1"/>
      <c r="I39" s="1"/>
      <c r="J39" s="1"/>
      <c r="M39" s="1"/>
    </row>
    <row r="40" spans="1:13" ht="15">
      <c r="A40" t="s">
        <v>0</v>
      </c>
      <c r="E40" s="1"/>
      <c r="F40" s="1"/>
      <c r="G40" s="1"/>
      <c r="H40" s="1"/>
      <c r="I40" s="1"/>
      <c r="J40" s="1"/>
      <c r="M40" s="1"/>
    </row>
    <row r="41" spans="1:13" ht="15">
      <c r="A41">
        <f>POWER(B41,2)</f>
        <v>1</v>
      </c>
      <c r="B41">
        <v>1</v>
      </c>
      <c r="C41">
        <v>1</v>
      </c>
      <c r="D41" s="1">
        <v>680</v>
      </c>
      <c r="E41" s="1">
        <v>60771</v>
      </c>
      <c r="F41" s="1">
        <v>10803509</v>
      </c>
      <c r="G41" s="1">
        <v>400</v>
      </c>
      <c r="H41" s="1">
        <v>3.4436306925781199</v>
      </c>
      <c r="I41" s="1">
        <f>($I$19-H41)/$I$19</f>
        <v>9.7746081284599069E-4</v>
      </c>
      <c r="J41" s="1">
        <v>11464.0737247249</v>
      </c>
      <c r="K41">
        <f>($K$19-J41)/$K$19</f>
        <v>7.8689982929554415E-3</v>
      </c>
      <c r="L41">
        <f>F41*G41</f>
        <v>4321403600</v>
      </c>
      <c r="M41" s="1">
        <v>18.178696200018699</v>
      </c>
    </row>
    <row r="42" spans="1:13" ht="15">
      <c r="A42">
        <f>POWER(B42,2)</f>
        <v>0.25</v>
      </c>
      <c r="B42">
        <f>B41/2</f>
        <v>0.5</v>
      </c>
      <c r="C42">
        <f>C41+1</f>
        <v>2</v>
      </c>
      <c r="D42" s="1">
        <v>732</v>
      </c>
      <c r="E42" s="1">
        <v>65254</v>
      </c>
      <c r="F42" s="1">
        <v>11553086</v>
      </c>
      <c r="G42" s="1">
        <v>139</v>
      </c>
      <c r="H42" s="1">
        <v>3.4445561440271302</v>
      </c>
      <c r="I42" s="1">
        <f>($I$19-H42)/$I$19</f>
        <v>7.0898055493759512E-4</v>
      </c>
      <c r="J42" s="1">
        <v>11482.0762904195</v>
      </c>
      <c r="K42">
        <f>($K$19-J42)/$K$19</f>
        <v>6.3110090506707179E-3</v>
      </c>
      <c r="L42">
        <f>F42*G42</f>
        <v>1605878954</v>
      </c>
      <c r="M42" s="1">
        <v>5.1894142999954003</v>
      </c>
    </row>
    <row r="43" spans="1:13" ht="15">
      <c r="A43">
        <f>POWER(B43,2)</f>
        <v>6.25E-2</v>
      </c>
      <c r="B43">
        <f>B42/2</f>
        <v>0.25</v>
      </c>
      <c r="C43">
        <f>C42+1</f>
        <v>3</v>
      </c>
      <c r="D43" s="1">
        <v>2102</v>
      </c>
      <c r="E43" s="1">
        <v>189253</v>
      </c>
      <c r="F43" s="1">
        <v>34710585</v>
      </c>
      <c r="G43" s="1">
        <v>127</v>
      </c>
      <c r="H43" s="1">
        <v>3.44580152043007</v>
      </c>
      <c r="I43" s="1">
        <f>($I$19-H43)/$I$19</f>
        <v>3.4768771973600875E-4</v>
      </c>
      <c r="J43" s="1">
        <v>11521.6929696406</v>
      </c>
      <c r="K43">
        <f>($K$19-J43)/$K$19</f>
        <v>2.8824777463781486E-3</v>
      </c>
      <c r="L43">
        <f>F43*G43</f>
        <v>4408244295</v>
      </c>
      <c r="M43" s="1">
        <v>14.3586738999874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L21" sqref="L21"/>
    </sheetView>
  </sheetViews>
  <sheetFormatPr defaultRowHeight="13.2"/>
  <sheetData>
    <row r="1" spans="1:14">
      <c r="A1" t="s">
        <v>14</v>
      </c>
      <c r="C1" t="s">
        <v>11</v>
      </c>
      <c r="I1">
        <f>'A-Ar'!I1</f>
        <v>3.448</v>
      </c>
      <c r="K1">
        <f>'A-Ar'!K1</f>
        <v>11535</v>
      </c>
      <c r="M1" t="s">
        <v>10</v>
      </c>
    </row>
    <row r="2" spans="1:14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J2" t="s">
        <v>3</v>
      </c>
    </row>
    <row r="3" spans="1:14" ht="15">
      <c r="A3">
        <f t="shared" ref="A3:A9" si="0">POWER(B3,2)</f>
        <v>1</v>
      </c>
      <c r="B3">
        <v>1</v>
      </c>
      <c r="C3">
        <v>1</v>
      </c>
      <c r="D3" s="1">
        <v>419</v>
      </c>
      <c r="E3" s="1">
        <v>274</v>
      </c>
      <c r="F3" s="1">
        <v>4608</v>
      </c>
      <c r="G3" s="1">
        <v>26</v>
      </c>
      <c r="H3" s="1">
        <v>3.3640311088546402</v>
      </c>
      <c r="I3" s="1">
        <f>ABS($I$1-H3)/$I$1</f>
        <v>2.4352926666287637E-2</v>
      </c>
      <c r="J3" s="1">
        <v>11678.4725736456</v>
      </c>
      <c r="K3">
        <f>($K$1-J3)/$K$1</f>
        <v>-1.2438021122288711E-2</v>
      </c>
      <c r="L3">
        <f t="shared" ref="L3:L9" si="1">F3*G3</f>
        <v>119808</v>
      </c>
      <c r="M3" s="1">
        <v>3.9259999175555999E-4</v>
      </c>
      <c r="N3">
        <f>M3/L3</f>
        <v>3.2769096534084534E-9</v>
      </c>
    </row>
    <row r="4" spans="1:14" ht="15">
      <c r="A4">
        <f t="shared" si="0"/>
        <v>0.25</v>
      </c>
      <c r="B4">
        <f t="shared" ref="B4:B9" si="2">B3/2</f>
        <v>0.5</v>
      </c>
      <c r="C4">
        <f t="shared" ref="C4:C9" si="3">C3+1</f>
        <v>2</v>
      </c>
      <c r="D4" s="1">
        <v>3352</v>
      </c>
      <c r="E4" s="1">
        <v>2043</v>
      </c>
      <c r="F4" s="1">
        <v>29179</v>
      </c>
      <c r="G4" s="1">
        <v>75</v>
      </c>
      <c r="H4" s="1">
        <v>3.4433289222551799</v>
      </c>
      <c r="I4" s="1">
        <f t="shared" ref="I4:I9" si="4">ABS($I$1-H4)/$I$1</f>
        <v>1.3547209236716958E-3</v>
      </c>
      <c r="J4" s="1">
        <v>11536.1761628026</v>
      </c>
      <c r="K4">
        <f t="shared" ref="K4:K9" si="5">($K$1-J4)/$K$1</f>
        <v>-1.0196469896833288E-4</v>
      </c>
      <c r="L4">
        <f t="shared" si="1"/>
        <v>2188425</v>
      </c>
      <c r="M4" s="1">
        <v>7.9261000064434397E-3</v>
      </c>
      <c r="N4">
        <f>M4/L4</f>
        <v>3.6218284868996834E-9</v>
      </c>
    </row>
    <row r="5" spans="1:14" ht="15">
      <c r="A5">
        <f t="shared" si="0"/>
        <v>6.25E-2</v>
      </c>
      <c r="B5">
        <f t="shared" si="2"/>
        <v>0.25</v>
      </c>
      <c r="C5">
        <f t="shared" si="3"/>
        <v>3</v>
      </c>
      <c r="D5" s="1">
        <v>26816</v>
      </c>
      <c r="E5" s="1">
        <v>15774</v>
      </c>
      <c r="F5" s="1">
        <v>238750</v>
      </c>
      <c r="G5" s="1">
        <v>169</v>
      </c>
      <c r="H5" s="1">
        <v>3.4781568467186799</v>
      </c>
      <c r="I5" s="1">
        <f t="shared" si="4"/>
        <v>8.7461852432366323E-3</v>
      </c>
      <c r="J5" s="1">
        <v>11427.5220592839</v>
      </c>
      <c r="K5">
        <f t="shared" si="5"/>
        <v>9.3175501271001663E-3</v>
      </c>
      <c r="L5">
        <f t="shared" si="1"/>
        <v>40348750</v>
      </c>
      <c r="M5" s="1">
        <v>0.134708099998533</v>
      </c>
      <c r="N5">
        <f>M5/L5</f>
        <v>3.3385941323717094E-9</v>
      </c>
    </row>
    <row r="6" spans="1:14" ht="15">
      <c r="A6">
        <f t="shared" si="0"/>
        <v>1.5625E-2</v>
      </c>
      <c r="B6">
        <f t="shared" si="2"/>
        <v>0.125</v>
      </c>
      <c r="C6">
        <f t="shared" si="3"/>
        <v>4</v>
      </c>
      <c r="D6" s="1">
        <v>214528</v>
      </c>
      <c r="E6" s="1">
        <v>123964</v>
      </c>
      <c r="F6" s="1">
        <v>1929948</v>
      </c>
      <c r="G6" s="1">
        <v>74</v>
      </c>
      <c r="H6" s="1">
        <v>3.4520840421163301</v>
      </c>
      <c r="I6" s="1">
        <f t="shared" si="4"/>
        <v>1.1844669710934391E-3</v>
      </c>
      <c r="J6" s="1">
        <v>11447.768184378599</v>
      </c>
      <c r="K6">
        <f t="shared" si="5"/>
        <v>7.5623593950065477E-3</v>
      </c>
      <c r="L6">
        <f t="shared" si="1"/>
        <v>142816152</v>
      </c>
      <c r="M6" s="1">
        <v>4.88144000119064E-2</v>
      </c>
      <c r="N6" s="1">
        <v>2.57070000079693E-2</v>
      </c>
    </row>
    <row r="7" spans="1:14" ht="15">
      <c r="A7">
        <f t="shared" si="0"/>
        <v>3.90625E-3</v>
      </c>
      <c r="B7">
        <f t="shared" si="2"/>
        <v>6.25E-2</v>
      </c>
      <c r="C7">
        <f t="shared" si="3"/>
        <v>5</v>
      </c>
      <c r="D7" s="1">
        <v>70381</v>
      </c>
      <c r="E7" s="1">
        <v>44639</v>
      </c>
      <c r="F7" s="1">
        <v>692055</v>
      </c>
      <c r="G7" s="1">
        <v>153</v>
      </c>
      <c r="H7" s="1">
        <v>3.4533049669906601</v>
      </c>
      <c r="I7" s="1">
        <f t="shared" si="4"/>
        <v>1.5385635123724441E-3</v>
      </c>
      <c r="J7" s="1">
        <v>11415.225674756901</v>
      </c>
      <c r="K7">
        <f t="shared" si="5"/>
        <v>1.0383556588045007E-2</v>
      </c>
      <c r="L7">
        <f t="shared" si="1"/>
        <v>105884415</v>
      </c>
      <c r="M7" s="1">
        <v>0.56189660000381902</v>
      </c>
      <c r="N7" s="1">
        <v>0.39755959999456503</v>
      </c>
    </row>
    <row r="8" spans="1:14" ht="15">
      <c r="A8">
        <f t="shared" si="0"/>
        <v>9.765625E-4</v>
      </c>
      <c r="B8">
        <f t="shared" si="2"/>
        <v>3.125E-2</v>
      </c>
      <c r="C8">
        <f t="shared" si="3"/>
        <v>6</v>
      </c>
      <c r="D8" s="1">
        <v>476710</v>
      </c>
      <c r="E8" s="1">
        <v>320173</v>
      </c>
      <c r="F8" s="1">
        <v>5076507</v>
      </c>
      <c r="G8" s="1">
        <v>320</v>
      </c>
      <c r="H8" s="1">
        <v>3.4500941925851101</v>
      </c>
      <c r="I8" s="1">
        <f t="shared" si="4"/>
        <v>6.0736443883704233E-4</v>
      </c>
      <c r="J8" s="1">
        <v>11501.302333605499</v>
      </c>
      <c r="K8">
        <f t="shared" si="5"/>
        <v>2.9213408231036522E-3</v>
      </c>
      <c r="L8">
        <f t="shared" si="1"/>
        <v>1624482240</v>
      </c>
      <c r="M8" s="1">
        <v>7.2462111000058904</v>
      </c>
      <c r="N8">
        <f>M8/L8</f>
        <v>4.4606280829551518E-9</v>
      </c>
    </row>
    <row r="9" spans="1:14" ht="15">
      <c r="A9">
        <f t="shared" si="0"/>
        <v>2.44140625E-4</v>
      </c>
      <c r="B9">
        <f t="shared" si="2"/>
        <v>1.5625E-2</v>
      </c>
      <c r="C9">
        <f t="shared" si="3"/>
        <v>7</v>
      </c>
      <c r="D9" s="1">
        <v>3590156</v>
      </c>
      <c r="E9" s="1">
        <v>2493507</v>
      </c>
      <c r="F9" s="1">
        <v>40044901</v>
      </c>
      <c r="G9" s="1">
        <v>866</v>
      </c>
      <c r="H9" s="1">
        <v>3.44753073164379</v>
      </c>
      <c r="I9" s="1">
        <f t="shared" si="4"/>
        <v>1.3609871119778802E-4</v>
      </c>
      <c r="J9" s="1">
        <v>11521.9287104</v>
      </c>
      <c r="K9">
        <f t="shared" si="5"/>
        <v>1.1331850541829609E-3</v>
      </c>
      <c r="L9">
        <f t="shared" si="1"/>
        <v>34678884266</v>
      </c>
      <c r="M9" s="1">
        <v>201.397593500005</v>
      </c>
      <c r="N9">
        <f>M9/L9</f>
        <v>5.8074992250387933E-9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A-Ar</vt:lpstr>
      <vt:lpstr>A-Or</vt:lpstr>
      <vt:lpstr>O-Or</vt:lpstr>
      <vt:lpstr>A-Ar (2)</vt:lpstr>
      <vt:lpstr>A-Or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2025-08-29T06:57:34Z</dcterms:created>
  <dcterms:modified xsi:type="dcterms:W3CDTF">2025-09-02T07:29:56Z</dcterms:modified>
</cp:coreProperties>
</file>