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e\SPE\Green-Credentials\"/>
    </mc:Choice>
  </mc:AlternateContent>
  <xr:revisionPtr revIDLastSave="0" documentId="13_ncr:1_{32A86CF7-5DA5-4C8E-8F49-3D061FA1D1EA}" xr6:coauthVersionLast="41" xr6:coauthVersionMax="41" xr10:uidLastSave="{00000000-0000-0000-0000-000000000000}"/>
  <bookViews>
    <workbookView xWindow="336" yWindow="2724" windowWidth="17328" windowHeight="9462" activeTab="1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D14" i="2"/>
  <c r="D14" i="1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F2" i="2"/>
  <c r="F3" i="2"/>
  <c r="F4" i="2"/>
  <c r="F5" i="2"/>
  <c r="F6" i="2"/>
  <c r="F7" i="2"/>
  <c r="F8" i="2"/>
  <c r="F9" i="2"/>
  <c r="F10" i="2"/>
  <c r="G3" i="2"/>
  <c r="D3" i="6"/>
  <c r="D4" i="6"/>
  <c r="D5" i="6"/>
  <c r="D6" i="6"/>
  <c r="D7" i="6"/>
  <c r="D8" i="6"/>
  <c r="D9" i="6"/>
  <c r="D10" i="6"/>
  <c r="D11" i="6"/>
  <c r="D12" i="6"/>
  <c r="D13" i="6"/>
  <c r="D2" i="6"/>
  <c r="F14" i="2" l="1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E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16" i="2"/>
  <c r="C16" i="1"/>
  <c r="E16" i="1" s="1"/>
  <c r="B14" i="1"/>
  <c r="E14" i="1" s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3" l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C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C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C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C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C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C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C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C4" authorId="0" shapeId="0" xr:uid="{CFB38397-AA11-423D-B516-E5FF3F12D417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D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C8" authorId="0" shapeId="0" xr:uid="{4BFEB2D9-7EB3-42AC-ADAE-9AB8EA940706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D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<sst xmlns="http://schemas.openxmlformats.org/spreadsheetml/2006/main" count="122" uniqueCount="48">
  <si>
    <t>Elec 2017 (kWh)</t>
  </si>
  <si>
    <t>Percentage Difference Vs 16</t>
  </si>
  <si>
    <t>Elec 2018 (kWh)</t>
  </si>
  <si>
    <t>Percentage Difference Vs 17</t>
  </si>
  <si>
    <t>Water 2017 (M3)</t>
  </si>
  <si>
    <t>Water 2018 (M3)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</si>
  <si>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</si>
  <si>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</si>
  <si>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</si>
  <si>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</si>
  <si>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</si>
  <si>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</si>
  <si>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</si>
  <si>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</si>
  <si>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</si>
  <si>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</si>
  <si>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</si>
  <si>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</si>
  <si>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</si>
  <si>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</si>
  <si>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</si>
  <si>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</si>
  <si>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</si>
  <si>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</si>
  <si>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</si>
  <si>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</si>
  <si>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</si>
  <si>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</si>
  <si>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</si>
  <si>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</si>
  <si>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</si>
  <si>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</si>
  <si>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</si>
  <si>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</si>
  <si>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</si>
  <si>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</si>
  <si>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</si>
  <si>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</si>
  <si>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Percentage Recycled</t>
  </si>
  <si>
    <t>2015 LL Water</t>
  </si>
  <si>
    <t>2017 LL Water</t>
  </si>
  <si>
    <t>Total Tonnes 2019</t>
  </si>
  <si>
    <t>Recycled 2019</t>
  </si>
  <si>
    <t>Water 2019 (M3)</t>
  </si>
  <si>
    <t>Elec 2019 (kWh)</t>
  </si>
  <si>
    <t>Percentage Difference Vs Two years ago</t>
  </si>
  <si>
    <t>Percentage Difference Vs Last year</t>
  </si>
  <si>
    <t>Gas 2019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</si>
</sst>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7" formatCode="_-&quot;£&quot;* #,##0.00_-;\-&quot;£&quot;* #,##0.00_-;_-&quot;£&quot;* &quot;-&quot;??_-;_-@_-"/>
    <numFmt numFmtId="168" formatCode="_-* #,##0.00_-;\-* #,##0.00_-;_-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b/>
      <sz val="14"/>
      <color indexed="48"/>
      <name val="Arial Narrow"/>
      <family val="2"/>
    </font>
    <font>
      <i/>
      <sz val="8"/>
      <color indexed="23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sz val="13"/>
      <color indexed="9"/>
      <name val="Arial"/>
      <family val="2"/>
    </font>
    <font>
      <b/>
      <sz val="16"/>
      <color indexed="55"/>
      <name val="Arial"/>
      <family val="2"/>
    </font>
    <font>
      <sz val="11"/>
      <color indexed="6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9"/>
      <color indexed="63"/>
      <name val="Arial"/>
      <family val="2"/>
    </font>
    <font>
      <sz val="10.5"/>
      <color rgb="FF9C0006"/>
      <name val="Arial"/>
      <family val="2"/>
    </font>
    <font>
      <sz val="10.5"/>
      <color rgb="FF006100"/>
      <name val="Arial"/>
      <family val="2"/>
    </font>
    <font>
      <sz val="10.5"/>
      <color rgb="FF9C65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indexed="5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0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12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  <xf numFmtId="0" fontId="3" fillId="17" borderId="0" applyNumberFormat="0" applyBorder="0" applyProtection="0">
      <alignment horizontal="left" wrapText="1"/>
    </xf>
    <xf numFmtId="0" fontId="3" fillId="18" borderId="0" applyNumberFormat="0" applyBorder="0" applyProtection="0">
      <alignment horizontal="left" wrapText="1"/>
    </xf>
    <xf numFmtId="3" fontId="2" fillId="0" borderId="5" applyFill="0" applyProtection="0">
      <alignment horizontal="right" vertical="top" wrapText="1"/>
    </xf>
    <xf numFmtId="0" fontId="18" fillId="19" borderId="0" applyNumberFormat="0" applyFont="0" applyFill="0" applyBorder="0" applyAlignment="0" applyProtection="0">
      <alignment vertical="top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19" fillId="5" borderId="0" applyNumberFormat="0" applyFont="0" applyFill="0" applyBorder="0" applyAlignment="0" applyProtection="0">
      <alignment vertical="top" wrapText="1"/>
    </xf>
    <xf numFmtId="0" fontId="20" fillId="20" borderId="0" applyNumberFormat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18" fillId="21" borderId="0" applyNumberFormat="0" applyBorder="0" applyProtection="0">
      <alignment horizontal="center" vertical="center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>
      <alignment horizontal="justify"/>
    </xf>
    <xf numFmtId="0" fontId="2" fillId="0" borderId="0" applyNumberFormat="0" applyFont="0" applyFill="0" applyBorder="0" applyProtection="0">
      <alignment vertical="top" wrapText="1"/>
    </xf>
    <xf numFmtId="0" fontId="22" fillId="0" borderId="0" applyNumberFormat="0" applyFill="0" applyBorder="0" applyProtection="0">
      <alignment wrapText="1"/>
    </xf>
    <xf numFmtId="0" fontId="1" fillId="0" borderId="0"/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/>
    <xf numFmtId="0" fontId="1" fillId="0" borderId="0"/>
    <xf numFmtId="0" fontId="2" fillId="0" borderId="0"/>
    <xf numFmtId="0" fontId="2" fillId="0" borderId="0"/>
    <xf numFmtId="0" fontId="30" fillId="0" borderId="0">
      <protection locked="0"/>
    </xf>
    <xf numFmtId="0" fontId="30" fillId="0" borderId="0">
      <protection locked="0"/>
    </xf>
    <xf numFmtId="0" fontId="1" fillId="0" borderId="0"/>
    <xf numFmtId="0" fontId="1" fillId="0" borderId="0"/>
    <xf numFmtId="0" fontId="1" fillId="0" borderId="0"/>
    <xf numFmtId="0" fontId="2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23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7" fillId="0" borderId="0"/>
    <xf numFmtId="0" fontId="23" fillId="0" borderId="0"/>
    <xf numFmtId="0" fontId="1" fillId="0" borderId="0"/>
    <xf numFmtId="0" fontId="2" fillId="16" borderId="6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18" borderId="0" applyNumberFormat="0" applyFont="0" applyFill="0" applyBorder="0" applyAlignment="0" applyProtection="0">
      <alignment horizontal="right" vertical="top" wrapText="1"/>
    </xf>
    <xf numFmtId="0" fontId="3" fillId="18" borderId="0" applyNumberFormat="0" applyBorder="0" applyProtection="0">
      <alignment horizontal="center" vertical="center" wrapText="1"/>
    </xf>
    <xf numFmtId="0" fontId="19" fillId="5" borderId="0" applyNumberFormat="0" applyBorder="0" applyProtection="0">
      <alignment wrapText="1"/>
    </xf>
    <xf numFmtId="0" fontId="21" fillId="0" borderId="0" applyNumberFormat="0" applyFill="0" applyBorder="0" applyProtection="0">
      <alignment horizontal="left" vertical="top"/>
    </xf>
    <xf numFmtId="0" fontId="3" fillId="22" borderId="0"/>
    <xf numFmtId="0" fontId="3" fillId="22" borderId="0"/>
    <xf numFmtId="0" fontId="3" fillId="22" borderId="0" applyNumberFormat="0" applyFont="0" applyFill="0" applyBorder="0" applyAlignment="0" applyProtection="0"/>
    <xf numFmtId="0" fontId="17" fillId="0" borderId="0"/>
    <xf numFmtId="0" fontId="17" fillId="0" borderId="0"/>
    <xf numFmtId="0" fontId="17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7" applyNumberFormat="0" applyFont="0" applyFill="0" applyAlignment="0" applyProtection="0"/>
    <xf numFmtId="0" fontId="2" fillId="0" borderId="2" applyNumberFormat="0" applyFont="0" applyFill="0" applyAlignment="0" applyProtection="0"/>
    <xf numFmtId="0" fontId="24" fillId="0" borderId="8" applyNumberFormat="0" applyFont="0" applyFill="0" applyAlignment="0" applyProtection="0"/>
    <xf numFmtId="0" fontId="24" fillId="0" borderId="8" applyNumberFormat="0" applyFont="0" applyFill="0" applyAlignment="0" applyProtection="0"/>
    <xf numFmtId="0" fontId="2" fillId="0" borderId="0" applyNumberFormat="0" applyFill="0" applyBorder="0" applyProtection="0">
      <alignment horizontal="left" vertical="top" wrapText="1"/>
    </xf>
    <xf numFmtId="167" fontId="2" fillId="0" borderId="0" applyFont="0" applyFill="0" applyBorder="0" applyAlignment="0" applyProtection="0"/>
    <xf numFmtId="0" fontId="32" fillId="14" borderId="0" applyNumberFormat="0" applyBorder="0" applyAlignment="0" applyProtection="0"/>
    <xf numFmtId="168" fontId="2" fillId="0" borderId="0" applyFont="0" applyFill="0" applyBorder="0" applyAlignment="0" applyProtection="0"/>
    <xf numFmtId="0" fontId="33" fillId="13" borderId="0" applyNumberFormat="0" applyBorder="0" applyAlignment="0" applyProtection="0"/>
    <xf numFmtId="0" fontId="2" fillId="0" borderId="0" applyNumberFormat="0" applyFill="0" applyBorder="0" applyProtection="0">
      <alignment horizontal="left" indent="2"/>
    </xf>
    <xf numFmtId="0" fontId="2" fillId="0" borderId="0" applyNumberFormat="0" applyFont="0" applyFill="0" applyBorder="0" applyProtection="0">
      <alignment horizontal="center"/>
    </xf>
    <xf numFmtId="0" fontId="34" fillId="15" borderId="0" applyNumberFormat="0" applyBorder="0" applyAlignment="0" applyProtection="0"/>
    <xf numFmtId="0" fontId="31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right" vertical="center"/>
    </xf>
    <xf numFmtId="0" fontId="16" fillId="0" borderId="0" applyNumberFormat="0" applyFont="0" applyFill="0" applyBorder="0" applyAlignment="0" applyProtection="0"/>
    <xf numFmtId="168" fontId="1" fillId="0" borderId="0" applyFont="0" applyFill="0" applyBorder="0" applyAlignment="0" applyProtection="0"/>
    <xf numFmtId="0" fontId="6" fillId="5" borderId="0" applyNumberFormat="0" applyFont="0" applyFill="0" applyBorder="0" applyAlignment="0" applyProtection="0">
      <alignment horizontal="right"/>
    </xf>
    <xf numFmtId="0" fontId="6" fillId="5" borderId="0" applyNumberFormat="0" applyBorder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9" fillId="0" borderId="0">
      <alignment vertical="center"/>
    </xf>
    <xf numFmtId="0" fontId="14" fillId="15" borderId="0" applyNumberFormat="0" applyBorder="0" applyAlignment="0" applyProtection="0"/>
    <xf numFmtId="168" fontId="1" fillId="0" borderId="0" applyFont="0" applyFill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1" xfId="2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2" fillId="3" borderId="1" xfId="2" applyFill="1" applyBorder="1" applyAlignment="1">
      <alignment horizontal="center" vertical="center" wrapText="1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164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10" fontId="5" fillId="0" borderId="1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10" borderId="1" xfId="0" applyFont="1" applyFill="1" applyBorder="1" applyAlignment="1">
      <alignment horizontal="center" vertical="center" wrapText="1"/>
    </xf>
    <xf numFmtId="4" fontId="2" fillId="0" borderId="1" xfId="2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8" fillId="8" borderId="1" xfId="0" applyNumberFormat="1" applyFont="1" applyFill="1" applyBorder="1"/>
    <xf numFmtId="4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3" fontId="2" fillId="10" borderId="1" xfId="2" applyNumberFormat="1" applyFill="1" applyBorder="1" applyAlignment="1">
      <alignment horizontal="center" vertical="center" wrapText="1"/>
    </xf>
    <xf numFmtId="4" fontId="2" fillId="0" borderId="1" xfId="2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06" applyNumberFormat="1" applyFont="1" applyBorder="1" applyAlignment="1">
      <alignment horizontal="center" vertical="center"/>
    </xf>
    <xf numFmtId="4" fontId="8" fillId="8" borderId="1" xfId="0" applyNumberFormat="1" applyFont="1" applyFill="1" applyBorder="1"/>
    <xf numFmtId="4" fontId="5" fillId="0" borderId="1" xfId="0" applyNumberFormat="1" applyFont="1" applyBorder="1" applyAlignment="1">
      <alignment horizontal="center"/>
    </xf>
    <xf numFmtId="3" fontId="2" fillId="0" borderId="1" xfId="2" applyNumberFormat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2" borderId="1" xfId="2" applyFill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0" fontId="2" fillId="4" borderId="1" xfId="2" applyFill="1" applyBorder="1" applyAlignment="1">
      <alignment horizontal="center" vertical="center"/>
    </xf>
    <xf numFmtId="3" fontId="2" fillId="0" borderId="1" xfId="2" applyNumberFormat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2" fillId="0" borderId="1" xfId="2" applyNumberFormat="1" applyBorder="1" applyAlignment="1">
      <alignment horizontal="center" vertical="center"/>
    </xf>
    <xf numFmtId="0" fontId="2" fillId="4" borderId="1" xfId="2" applyFill="1" applyBorder="1" applyAlignment="1">
      <alignment horizontal="center" vertical="center" wrapText="1"/>
    </xf>
    <xf numFmtId="0" fontId="0" fillId="8" borderId="1" xfId="0" applyFill="1" applyBorder="1"/>
  </cellXfs>
  <cellStyles count="121">
    <cellStyle name="attributeColumnHeader" xfId="4" xr:uid="{4B9C0F45-670F-4EFD-A028-758FB33E662D}"/>
    <cellStyle name="attributeRowHeader" xfId="5" xr:uid="{7184F2F5-A93D-4378-B6E4-B0C0E215421C}"/>
    <cellStyle name="Bad 2" xfId="87" xr:uid="{6E9CD92E-CF34-4168-90DB-0A26BC31EAF0}"/>
    <cellStyle name="baseStyle" xfId="6" xr:uid="{CC7A2938-D497-4B67-BEAB-1492DC11E95F}"/>
    <cellStyle name="columnHeader" xfId="7" xr:uid="{D4EDA919-2F9C-4058-9D3A-411181523058}"/>
    <cellStyle name="Comma" xfId="1" builtinId="3"/>
    <cellStyle name="Comma 2" xfId="8" xr:uid="{143460F0-4076-46AD-9B07-C7C275CC1B23}"/>
    <cellStyle name="Comma 3" xfId="9" xr:uid="{0ECC12D0-D757-484A-A4B8-B7C0B5143558}"/>
    <cellStyle name="Comma 3 2" xfId="10" xr:uid="{040B4F60-CC85-40D7-BA9D-63548CF4C478}"/>
    <cellStyle name="Comma 3 3" xfId="108" xr:uid="{58D691FA-2134-44BF-91EC-370A8CBB219E}"/>
    <cellStyle name="Comma 4" xfId="11" xr:uid="{4A734CBB-5D9C-40D5-B4AD-982730CD0340}"/>
    <cellStyle name="Comma 4 2" xfId="12" xr:uid="{C52D072A-3221-4FB3-88DF-154E84B272F3}"/>
    <cellStyle name="Comma 4 3" xfId="109" xr:uid="{14ABD330-0BB1-4FDE-AE6B-442041086BA0}"/>
    <cellStyle name="Comma 5" xfId="13" xr:uid="{CFB38DD4-9207-42CD-975F-EAF40FEAD797}"/>
    <cellStyle name="Comma 6" xfId="14" xr:uid="{0DED03D4-0B7E-4D09-8E3F-38F978D2AA4F}"/>
    <cellStyle name="Comma 6 2" xfId="106" xr:uid="{2B5418A0-4352-4D4B-99BF-1946886F1E23}"/>
    <cellStyle name="Comma 6 2 2" xfId="120" xr:uid="{266458CC-4CE4-4549-8DC0-10269024A51E}"/>
    <cellStyle name="Comma 7" xfId="88" xr:uid="{A5BF186E-EAF5-4EA8-B564-0E1D88A81B3F}"/>
    <cellStyle name="Comma 7 2" xfId="101" xr:uid="{A38D7063-D474-47F7-95A1-A783B00B5B72}"/>
    <cellStyle name="Comma 8" xfId="112" xr:uid="{8C406A39-66EB-45E3-A66B-247FCEF49479}"/>
    <cellStyle name="Comma 8 2" xfId="102" xr:uid="{7FE04CBF-1630-44D1-838B-40F4FE86A6B5}"/>
    <cellStyle name="Comma 9" xfId="98" xr:uid="{BDA0DC68-C13B-40FC-8B3B-362C668BC92C}"/>
    <cellStyle name="Comma0" xfId="15" xr:uid="{9EB72EDD-5FC2-449C-856A-BE4F0DDF074A}"/>
    <cellStyle name="crossHeader1" xfId="16" xr:uid="{8EBB4798-D267-4E50-8A6F-5426741B2422}"/>
    <cellStyle name="crossHeader2" xfId="17" xr:uid="{C3A6D338-7CEC-4139-89BA-CB6BECF3F9D6}"/>
    <cellStyle name="crossHeader3" xfId="18" xr:uid="{0E4EF964-2E3A-40D1-8DA8-86FB78868701}"/>
    <cellStyle name="Currency 2" xfId="19" xr:uid="{5D290B85-D80C-470D-943B-116F4D712A0E}"/>
    <cellStyle name="Currency 2 2" xfId="20" xr:uid="{64DA6D29-76C0-4A06-84EA-F62FAB5E3F67}"/>
    <cellStyle name="Currency 2 3" xfId="107" xr:uid="{935E94C2-574B-4DA5-BF98-B70BD4579F2E}"/>
    <cellStyle name="Currency 3" xfId="86" xr:uid="{298EA891-3D12-4A55-9466-1F86302C847F}"/>
    <cellStyle name="Currency0" xfId="21" xr:uid="{D3B7AA44-0B25-4C9F-B589-315CE619C5DD}"/>
    <cellStyle name="Date" xfId="22" xr:uid="{56CDF41F-9DDD-4396-A661-1BC97A0518CF}"/>
    <cellStyle name="Fixed" xfId="23" xr:uid="{98331BE3-52BE-490C-932A-5ACDE616A2ED}"/>
    <cellStyle name="flowStateHeader" xfId="24" xr:uid="{6F0768B4-FB5A-4F7F-9702-A45A65CEF6F1}"/>
    <cellStyle name="Good 2" xfId="89" xr:uid="{235396A9-8834-440D-AC42-B5446A671ABE}"/>
    <cellStyle name="Heading 1 2" xfId="25" xr:uid="{54D223F4-A652-44DF-B712-51DADE78A4C3}"/>
    <cellStyle name="Heading 1 3" xfId="26" xr:uid="{9F0289D7-5225-4182-9CD6-D926B9B94074}"/>
    <cellStyle name="Heading 2 2" xfId="27" xr:uid="{D2A5FC22-EE3B-45C9-916E-231510A9F257}"/>
    <cellStyle name="Heading 2 3" xfId="28" xr:uid="{E20E96C8-2AFF-4C31-B67A-2B82FE2F694C}"/>
    <cellStyle name="Heading1" xfId="29" xr:uid="{140ECC9C-89DF-4880-B6F5-DDE88FD98387}"/>
    <cellStyle name="ImageAndText" xfId="90" xr:uid="{17851DF8-E7EE-48DA-B35B-B302633FA33A}"/>
    <cellStyle name="ImageWithNoText" xfId="91" xr:uid="{910DD093-B89A-418D-A11C-510AE1A1AAB3}"/>
    <cellStyle name="indicator" xfId="30" xr:uid="{49B86F36-71CE-4D97-8D99-9A1FF271FF52}"/>
    <cellStyle name="minorText" xfId="31" xr:uid="{7B9DE4DC-DEC5-4369-8C46-767F733413B3}"/>
    <cellStyle name="Neutral 2" xfId="92" xr:uid="{B3137D50-C047-4F72-B080-EF4D6670101C}"/>
    <cellStyle name="Neutral 2 2" xfId="111" xr:uid="{BDD48951-1999-4177-AD70-0F9B83BC9865}"/>
    <cellStyle name="Normal" xfId="0" builtinId="0"/>
    <cellStyle name="Normal 10" xfId="32" xr:uid="{73A9260B-15E6-4C8C-A0D4-E730E5FD8D80}"/>
    <cellStyle name="Normal 11" xfId="33" xr:uid="{D758E1B6-7D7D-4232-A10F-4E210BEE71A2}"/>
    <cellStyle name="Normal 12" xfId="34" xr:uid="{AA42C0D3-3994-4E3E-96B4-3F3341935CF9}"/>
    <cellStyle name="Normal 12 2" xfId="35" xr:uid="{A7FF4E1E-47D3-47B0-936F-976C174FDC88}"/>
    <cellStyle name="Normal 12 2 2" xfId="114" xr:uid="{7EE1EA7A-4599-4513-B58C-BC09301EE512}"/>
    <cellStyle name="Normal 12 2 3" xfId="104" xr:uid="{C5B953A7-25F3-4D41-B302-9716EFBB271D}"/>
    <cellStyle name="Normal 12 3" xfId="113" xr:uid="{3AF7A3B6-2B55-4C9A-8AF4-0EAB4DBE66ED}"/>
    <cellStyle name="Normal 13" xfId="36" xr:uid="{31B95BE0-19A1-4BC1-81A5-1BE1FC25E7A5}"/>
    <cellStyle name="Normal 14" xfId="2" xr:uid="{CA0BF6D4-0E6E-4AC4-8A4B-8B2452E6A514}"/>
    <cellStyle name="Normal 16" xfId="37" xr:uid="{813204BD-084C-458A-8386-88F2BA1254E6}"/>
    <cellStyle name="Normal 2" xfId="38" xr:uid="{B6D77FA6-919F-413A-A10D-6E741DCC368E}"/>
    <cellStyle name="Normal 2 2" xfId="39" xr:uid="{8EF28AC9-D412-4C99-87D7-C5C94C4F6697}"/>
    <cellStyle name="Normal 2 2 2" xfId="40" xr:uid="{8559F4D1-F7AE-4A29-A74B-7E31C97CE3BA}"/>
    <cellStyle name="Normal 2 2 2 2" xfId="41" xr:uid="{8ECE5761-6C03-4759-9D43-DD45AEFB1E98}"/>
    <cellStyle name="Normal 2 2 2 2 2" xfId="116" xr:uid="{E0A096D9-4884-40E5-8FDC-370D3D030E43}"/>
    <cellStyle name="Normal 2 2 2 2 3" xfId="105" xr:uid="{170C574C-2049-49AD-8925-41A9F264297D}"/>
    <cellStyle name="Normal 2 2 2 3" xfId="115" xr:uid="{56B047E4-F4A5-4B5E-8D0E-1CE503FC3C22}"/>
    <cellStyle name="Normal 2 3" xfId="42" xr:uid="{E09502AB-C217-4333-85FF-3A68416AA4FD}"/>
    <cellStyle name="Normal 2 3 2" xfId="43" xr:uid="{50E31B41-D8DB-4EDD-845F-B02F8BFD8C0B}"/>
    <cellStyle name="Normal 2 4" xfId="44" xr:uid="{16F8523A-607E-4E7B-943A-4C8D018A3F49}"/>
    <cellStyle name="Normal 2 5" xfId="45" xr:uid="{540E54FB-3F1E-4A05-B097-6BF64E208E07}"/>
    <cellStyle name="Normal 2 6" xfId="46" xr:uid="{55F79FD9-5565-4FE1-BA3E-47B72F7D516D}"/>
    <cellStyle name="Normal 2 6 2" xfId="47" xr:uid="{8A6BD9D3-3087-4B78-9FE7-AC02D0D139F0}"/>
    <cellStyle name="Normal 2 6 2 2" xfId="118" xr:uid="{E7C9B6D4-0E47-4D2C-B191-450F4C3EF3AA}"/>
    <cellStyle name="Normal 2 6 2 3" xfId="103" xr:uid="{B5ACE68E-C6D8-4E93-BDDE-77501804A423}"/>
    <cellStyle name="Normal 2 6 3" xfId="117" xr:uid="{859E242B-1F06-492A-BE9A-736DDA874B0D}"/>
    <cellStyle name="Normal 2_Template for Accountant Report" xfId="48" xr:uid="{CEA0DD80-6846-4EE1-B124-80257AF217A9}"/>
    <cellStyle name="Normal 3" xfId="49" xr:uid="{BAAFF2F5-E92C-49F1-9580-A1CB3CEB9E70}"/>
    <cellStyle name="Normal 3 2" xfId="110" xr:uid="{B9095BC1-E985-4700-948B-0E4986AF6714}"/>
    <cellStyle name="Normal 3 2 2" xfId="119" xr:uid="{D8A510AF-64BB-4434-A284-06FA5376B705}"/>
    <cellStyle name="Normal 4" xfId="50" xr:uid="{29A95094-76FF-4815-819F-801D8FC91D1C}"/>
    <cellStyle name="Normal 4 2" xfId="51" xr:uid="{41A2385A-7E70-4464-9530-2661C2E97675}"/>
    <cellStyle name="Normal 5" xfId="52" xr:uid="{693B0F06-327E-4572-956D-FC3AD5591118}"/>
    <cellStyle name="Normal 6" xfId="53" xr:uid="{8D1B91B9-9B25-4730-A2B6-079E315F0533}"/>
    <cellStyle name="Normal 7" xfId="54" xr:uid="{3123DEEB-1005-4E79-B84A-ABF830B438CA}"/>
    <cellStyle name="Normal 8" xfId="55" xr:uid="{57A7D0DF-CAAA-4379-9A6E-B9547AC51F39}"/>
    <cellStyle name="Normal 9" xfId="56" xr:uid="{A8E06E21-EB85-4009-9F22-69C4469ACD4A}"/>
    <cellStyle name="Note 2" xfId="57" xr:uid="{E6073200-D04E-4862-B71E-A2F9428E92E8}"/>
    <cellStyle name="nullCell" xfId="3" xr:uid="{59BA42A2-E67D-40E1-A4FF-65A3EFAB1471}"/>
    <cellStyle name="nullCell 2" xfId="99" xr:uid="{AE909C8F-8F83-4667-A049-38A14D25B122}"/>
    <cellStyle name="nullCell 3" xfId="100" xr:uid="{59FF58D5-886F-48FD-ACC5-CBD48C3FAB81}"/>
    <cellStyle name="NullValue" xfId="93" xr:uid="{9A1C9578-C444-48BE-AE89-D7E9F418AB97}"/>
    <cellStyle name="Percent 2" xfId="59" xr:uid="{B98E9477-5589-4BF3-BEAA-DA0843DD1AE7}"/>
    <cellStyle name="Percent 3" xfId="60" xr:uid="{AC2BFF22-BE44-4E7C-9FA6-22D5AD6D2972}"/>
    <cellStyle name="Percent 4" xfId="61" xr:uid="{D23A3193-1B31-48D1-A776-F8CCB09D85B1}"/>
    <cellStyle name="Percent 5" xfId="58" xr:uid="{07BC20AA-ADA5-4FDD-9568-FF693AC16ABC}"/>
    <cellStyle name="periodHeader" xfId="62" xr:uid="{6988D3F2-33C9-4907-8830-CC4807E3B514}"/>
    <cellStyle name="periodHeaderCenter" xfId="63" xr:uid="{CB33A2DD-29F7-4E2E-B0B7-0C8307F93869}"/>
    <cellStyle name="PivotAggregateHeader" xfId="94" xr:uid="{46923C07-E68E-41C0-8296-741DF53D979F}"/>
    <cellStyle name="PivotColumnHeader" xfId="95" xr:uid="{32BD6E4F-DC69-4C83-BC2A-751C4B93880D}"/>
    <cellStyle name="PivotRowHeader" xfId="96" xr:uid="{98116385-2D7E-4FA8-B3D9-24F29A3BEEE4}"/>
    <cellStyle name="sectionHeader" xfId="64" xr:uid="{6F000BDA-50FB-42B2-AEBD-B1DCCB4846A2}"/>
    <cellStyle name="sheetHeader" xfId="65" xr:uid="{021BE417-8941-4475-B4A3-5446842E45D6}"/>
    <cellStyle name="TableColumnHeader" xfId="66" xr:uid="{81F17998-423B-41B0-9FBB-2E4E88807BEE}"/>
    <cellStyle name="TableColumnHeader 2" xfId="67" xr:uid="{62CB4C32-ABE5-4712-8929-295E15648BA6}"/>
    <cellStyle name="TableColumnHeader 3" xfId="68" xr:uid="{64B64050-9175-4DEE-AB5A-393F6918105E}"/>
    <cellStyle name="TableCrossHeader" xfId="69" xr:uid="{022C580F-2EDD-4533-845C-A43A0591C91E}"/>
    <cellStyle name="TableCrossHeader 2" xfId="70" xr:uid="{DF2FE04D-8382-4C73-822C-97731D99B529}"/>
    <cellStyle name="TableCrossHeader 3" xfId="71" xr:uid="{EA32C120-ECFD-4EC3-A150-9858C87747EF}"/>
    <cellStyle name="TableRowHeader" xfId="72" xr:uid="{00D8E342-6BA4-4EB4-BFE5-4951631D6DDF}"/>
    <cellStyle name="TableRowHeader 2" xfId="73" xr:uid="{56BF0D2A-9850-415E-84B9-DE5FB46013BA}"/>
    <cellStyle name="TableRowHeader 3" xfId="74" xr:uid="{24408398-E611-4DC4-9ABB-1B9579E3B99D}"/>
    <cellStyle name="TableUoM" xfId="75" xr:uid="{A2BABCE3-3E54-4B90-9E88-916EA2B05673}"/>
    <cellStyle name="TableUoM 2" xfId="76" xr:uid="{6C8CEF52-8D2D-44C7-9676-9AAC2BFA9FCC}"/>
    <cellStyle name="TableUoM 2 2" xfId="97" xr:uid="{676B5ACF-F662-4739-A64D-395DAD562769}"/>
    <cellStyle name="TableUoM 3" xfId="77" xr:uid="{95841903-5A46-4FC0-80CA-214D531CBE91}"/>
    <cellStyle name="TableValue" xfId="78" xr:uid="{4C104AB7-711C-458B-A191-CFFB8F78F90D}"/>
    <cellStyle name="TableValue 2" xfId="79" xr:uid="{68C99934-EB53-4F4B-B1DD-27E8626DE498}"/>
    <cellStyle name="TableValue 3" xfId="80" xr:uid="{9CA5D43F-2BD6-4762-B9DA-D246F5DBDD1C}"/>
    <cellStyle name="thickBorder" xfId="81" xr:uid="{12835C07-994F-4018-BD8B-28C246B92836}"/>
    <cellStyle name="thinBorder" xfId="82" xr:uid="{DA946321-FB91-4BD3-8816-D9B459A4C045}"/>
    <cellStyle name="Total 2" xfId="83" xr:uid="{26CFCF51-CB90-42B2-AF7C-6BAC823E819C}"/>
    <cellStyle name="Total 3" xfId="84" xr:uid="{008C5821-F7E9-4CAC-A67F-EE5E43885C4C}"/>
    <cellStyle name="wrappedDesc" xfId="85" xr:uid="{93C55CC0-802D-4D36-A515-EE9B2F998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D14"/>
  <sheetViews>
    <sheetView workbookViewId="0">
      <selection activeCell="F3" sqref="F3"/>
    </sheetView>
  </sheetViews>
  <sheetFormatPr defaultRowHeight="14.4"/>
  <cols>
    <col min="4" max="4" width="12" customWidth="1"/>
  </cols>
  <sheetData>
    <row r="1" spans="1:4" ht="36.9">
      <c r="A1" s="47" t="s">
        <v>37</v>
      </c>
      <c r="B1" s="78" t="s">
        <v>41</v>
      </c>
      <c r="C1" s="84" t="s">
        <v>42</v>
      </c>
      <c r="D1" s="48" t="s">
        <v>38</v>
      </c>
    </row>
    <row r="2" spans="1:4">
      <c r="A2" s="51" t="s">
        <v>8</v>
      </c>
      <c r="B2" s="79">
        <v>136.19999999999999</v>
      </c>
      <c r="C2" s="85">
        <v>122.19</v>
      </c>
      <c r="D2" s="14">
        <f>C2/B2</f>
        <v>0.89713656387665208</v>
      </c>
    </row>
    <row r="3" spans="1:4">
      <c r="A3" s="51" t="s">
        <v>9</v>
      </c>
      <c r="B3" s="79">
        <v>138.19999999999999</v>
      </c>
      <c r="C3" s="85">
        <v>124.62</v>
      </c>
      <c r="D3" s="83">
        <f t="shared" ref="D3:D13" si="0">C3/B3</f>
        <v>0.90173661360347335</v>
      </c>
    </row>
    <row r="4" spans="1:4">
      <c r="A4" s="51" t="s">
        <v>11</v>
      </c>
      <c r="B4" s="79"/>
      <c r="C4" s="85"/>
      <c r="D4" s="83" t="e">
        <f t="shared" si="0"/>
        <v>#DIV/0!</v>
      </c>
    </row>
    <row r="5" spans="1:4">
      <c r="A5" s="51" t="s">
        <v>12</v>
      </c>
      <c r="B5" s="79"/>
      <c r="C5" s="85"/>
      <c r="D5" s="83" t="e">
        <f t="shared" si="0"/>
        <v>#DIV/0!</v>
      </c>
    </row>
    <row r="6" spans="1:4">
      <c r="A6" s="51" t="s">
        <v>13</v>
      </c>
      <c r="B6" s="79"/>
      <c r="C6" s="85"/>
      <c r="D6" s="83" t="e">
        <f t="shared" si="0"/>
        <v>#DIV/0!</v>
      </c>
    </row>
    <row r="7" spans="1:4">
      <c r="A7" s="51" t="s">
        <v>14</v>
      </c>
      <c r="B7" s="80"/>
      <c r="C7" s="87"/>
      <c r="D7" s="83" t="e">
        <f t="shared" si="0"/>
        <v>#DIV/0!</v>
      </c>
    </row>
    <row r="8" spans="1:4">
      <c r="A8" s="51" t="s">
        <v>15</v>
      </c>
      <c r="B8" s="80"/>
      <c r="C8" s="86"/>
      <c r="D8" s="83" t="e">
        <f t="shared" si="0"/>
        <v>#DIV/0!</v>
      </c>
    </row>
    <row r="9" spans="1:4">
      <c r="A9" s="51" t="s">
        <v>16</v>
      </c>
      <c r="B9" s="80"/>
      <c r="C9" s="86"/>
      <c r="D9" s="83" t="e">
        <f t="shared" si="0"/>
        <v>#DIV/0!</v>
      </c>
    </row>
    <row r="10" spans="1:4">
      <c r="A10" s="51" t="s">
        <v>17</v>
      </c>
      <c r="B10" s="80"/>
      <c r="C10" s="86"/>
      <c r="D10" s="83" t="e">
        <f t="shared" si="0"/>
        <v>#DIV/0!</v>
      </c>
    </row>
    <row r="11" spans="1:4">
      <c r="A11" s="51" t="s">
        <v>18</v>
      </c>
      <c r="B11" s="80"/>
      <c r="C11" s="86"/>
      <c r="D11" s="83" t="e">
        <f t="shared" si="0"/>
        <v>#DIV/0!</v>
      </c>
    </row>
    <row r="12" spans="1:4">
      <c r="A12" s="51" t="s">
        <v>19</v>
      </c>
      <c r="B12" s="82"/>
      <c r="C12" s="89"/>
      <c r="D12" s="83" t="e">
        <f t="shared" si="0"/>
        <v>#DIV/0!</v>
      </c>
    </row>
    <row r="13" spans="1:4">
      <c r="A13" s="51" t="s">
        <v>20</v>
      </c>
      <c r="B13" s="80"/>
      <c r="C13" s="86"/>
      <c r="D13" s="83" t="e">
        <f t="shared" si="0"/>
        <v>#DIV/0!</v>
      </c>
    </row>
    <row r="14" spans="1:4">
      <c r="A14" s="65" t="s">
        <v>21</v>
      </c>
      <c r="B14" s="81"/>
      <c r="C14" s="88"/>
      <c r="D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G16"/>
  <sheetViews>
    <sheetView tabSelected="1" zoomScale="85" zoomScaleNormal="85" workbookViewId="0">
      <selection activeCell="H12" sqref="H12"/>
    </sheetView>
  </sheetViews>
  <sheetFormatPr defaultRowHeight="14.4"/>
  <sheetData>
    <row r="1" spans="1:7" ht="49.2">
      <c r="A1" s="1"/>
      <c r="B1" s="5" t="s">
        <v>4</v>
      </c>
      <c r="C1" s="93" t="s">
        <v>5</v>
      </c>
      <c r="D1" s="96" t="s">
        <v>43</v>
      </c>
      <c r="E1" s="6" t="s">
        <v>1</v>
      </c>
      <c r="F1" s="7" t="s">
        <v>3</v>
      </c>
    </row>
    <row r="2" spans="1:7">
      <c r="A2" s="1" t="s">
        <v>8</v>
      </c>
      <c r="B2" s="73">
        <v>6150</v>
      </c>
      <c r="C2" s="90">
        <v>8273</v>
      </c>
      <c r="D2" s="94">
        <v>8065</v>
      </c>
      <c r="E2" s="13" t="e">
        <f>(B2-#REF!)/#REF!</f>
        <v>#REF!</v>
      </c>
      <c r="F2" s="14">
        <f>(C2-B2)/C2</f>
        <v>0.25661791369515291</v>
      </c>
      <c r="G2">
        <f>(B2-C2)/C2</f>
        <v>-0.25661791369515291</v>
      </c>
    </row>
    <row r="3" spans="1:7">
      <c r="A3" s="1" t="s">
        <v>9</v>
      </c>
      <c r="B3" s="73">
        <v>6071</v>
      </c>
      <c r="C3" s="90">
        <v>7349</v>
      </c>
      <c r="D3" s="94">
        <v>6895</v>
      </c>
      <c r="E3" s="13" t="e">
        <f>(B3-#REF!)/#REF!</f>
        <v>#REF!</v>
      </c>
      <c r="F3" s="14">
        <f>(C3-B3)/C3</f>
        <v>0.17390121104912232</v>
      </c>
      <c r="G3">
        <f>(C2-D2)/D2</f>
        <v>2.579045257284563E-2</v>
      </c>
    </row>
    <row r="4" spans="1:7">
      <c r="A4" s="1" t="s">
        <v>11</v>
      </c>
      <c r="B4" s="73">
        <v>5579</v>
      </c>
      <c r="C4" s="90">
        <v>5620</v>
      </c>
      <c r="D4" s="94"/>
      <c r="E4" s="13" t="e">
        <f>(B4-#REF!)/#REF!</f>
        <v>#REF!</v>
      </c>
      <c r="F4" s="14">
        <f>(C4-B4)/C4</f>
        <v>7.2953736654804268E-3</v>
      </c>
    </row>
    <row r="5" spans="1:7">
      <c r="A5" s="1" t="s">
        <v>12</v>
      </c>
      <c r="B5" s="73">
        <v>5734</v>
      </c>
      <c r="C5" s="90">
        <v>8615</v>
      </c>
      <c r="D5" s="94"/>
      <c r="E5" s="13" t="e">
        <f>(B5-#REF!)/#REF!</f>
        <v>#REF!</v>
      </c>
      <c r="F5" s="14">
        <f>(C5-B5)/C5</f>
        <v>0.33441671503192105</v>
      </c>
    </row>
    <row r="6" spans="1:7">
      <c r="A6" s="1" t="s">
        <v>13</v>
      </c>
      <c r="B6" s="73">
        <v>6577</v>
      </c>
      <c r="C6" s="91">
        <v>10387</v>
      </c>
      <c r="D6" s="94"/>
      <c r="E6" s="13" t="e">
        <f>(B6-#REF!)/#REF!</f>
        <v>#REF!</v>
      </c>
      <c r="F6" s="14">
        <f>(C6-B6)/C6</f>
        <v>0.36680465967074227</v>
      </c>
    </row>
    <row r="7" spans="1:7">
      <c r="A7" s="1" t="s">
        <v>14</v>
      </c>
      <c r="B7" s="73">
        <v>7009</v>
      </c>
      <c r="C7" s="91">
        <v>8235</v>
      </c>
      <c r="D7" s="94"/>
      <c r="E7" s="13" t="e">
        <f>(B7-#REF!)/#REF!</f>
        <v>#REF!</v>
      </c>
      <c r="F7" s="14">
        <f>(C7-B7)/C7</f>
        <v>0.14887674559805708</v>
      </c>
    </row>
    <row r="8" spans="1:7">
      <c r="A8" s="1" t="s">
        <v>15</v>
      </c>
      <c r="B8" s="73">
        <v>6729</v>
      </c>
      <c r="C8" s="90">
        <v>7634</v>
      </c>
      <c r="D8" s="94"/>
      <c r="E8" s="13" t="e">
        <f>(B8-#REF!)/#REF!</f>
        <v>#REF!</v>
      </c>
      <c r="F8" s="14">
        <f>(C8-B8)/C8</f>
        <v>0.11854859837568771</v>
      </c>
    </row>
    <row r="9" spans="1:7">
      <c r="A9" s="1" t="s">
        <v>16</v>
      </c>
      <c r="B9" s="73">
        <v>8567</v>
      </c>
      <c r="C9" s="90">
        <v>8694</v>
      </c>
      <c r="D9" s="94"/>
      <c r="E9" s="13" t="e">
        <f>(B9-#REF!)/#REF!</f>
        <v>#REF!</v>
      </c>
      <c r="F9" s="14">
        <f>(C9-B9)/C9</f>
        <v>1.4607775477340695E-2</v>
      </c>
    </row>
    <row r="10" spans="1:7">
      <c r="A10" s="1" t="s">
        <v>17</v>
      </c>
      <c r="B10" s="73">
        <v>8328</v>
      </c>
      <c r="C10" s="90">
        <v>7729</v>
      </c>
      <c r="D10" s="94"/>
      <c r="E10" s="13" t="e">
        <f>(B10-#REF!)/#REF!</f>
        <v>#REF!</v>
      </c>
      <c r="F10" s="14">
        <f>(C10-B10)/C10</f>
        <v>-7.7500323457109582E-2</v>
      </c>
    </row>
    <row r="11" spans="1:7">
      <c r="A11" s="1" t="s">
        <v>18</v>
      </c>
      <c r="B11" s="73">
        <v>8404</v>
      </c>
      <c r="C11" s="90">
        <v>8881</v>
      </c>
      <c r="D11" s="94"/>
      <c r="E11" s="13" t="e">
        <f>(B11-#REF!)/#REF!</f>
        <v>#REF!</v>
      </c>
      <c r="F11" s="14"/>
    </row>
    <row r="12" spans="1:7">
      <c r="A12" s="1" t="s">
        <v>19</v>
      </c>
      <c r="B12" s="73">
        <v>8556</v>
      </c>
      <c r="C12" s="90">
        <v>8520</v>
      </c>
      <c r="D12" s="94"/>
      <c r="E12" s="13" t="e">
        <f>(B12-#REF!)/#REF!</f>
        <v>#REF!</v>
      </c>
      <c r="F12" s="14"/>
    </row>
    <row r="13" spans="1:7">
      <c r="A13" s="1" t="s">
        <v>20</v>
      </c>
      <c r="B13" s="74">
        <v>8881</v>
      </c>
      <c r="C13" s="90">
        <v>6912</v>
      </c>
      <c r="D13" s="94"/>
      <c r="E13" s="18" t="e">
        <f>(B13-#REF!)/#REF!</f>
        <v>#REF!</v>
      </c>
      <c r="F13" s="14"/>
    </row>
    <row r="14" spans="1:7">
      <c r="A14" s="21" t="s">
        <v>21</v>
      </c>
      <c r="B14" s="75">
        <v>77704</v>
      </c>
      <c r="C14" s="92">
        <v>96849</v>
      </c>
      <c r="D14" s="95">
        <f>SUM(D2:D13)</f>
        <v>14960</v>
      </c>
      <c r="E14" s="23" t="e">
        <f>(B14-#REF!)/#REF!</f>
        <v>#REF!</v>
      </c>
      <c r="F14" s="25">
        <f>AVERAGE(F2:F13)</f>
        <v>0.1492854076784883</v>
      </c>
    </row>
    <row r="15" spans="1:7" ht="43.2">
      <c r="A15" s="29"/>
      <c r="B15" s="29" t="s">
        <v>25</v>
      </c>
      <c r="C15" s="29" t="s">
        <v>26</v>
      </c>
      <c r="D15" s="29"/>
      <c r="E15" s="30" t="s">
        <v>24</v>
      </c>
      <c r="F15" s="29"/>
    </row>
    <row r="16" spans="1:7">
      <c r="A16" s="30"/>
      <c r="B16" s="35">
        <v>81734</v>
      </c>
      <c r="C16" s="35">
        <v>77704</v>
      </c>
      <c r="D16" s="29"/>
      <c r="E16" s="36">
        <f>(C16-B16)/B16</f>
        <v>-4.9306286245626052E-2</v>
      </c>
      <c r="F16" s="3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G16"/>
  <sheetViews>
    <sheetView workbookViewId="0">
      <selection activeCell="D21" sqref="D21"/>
    </sheetView>
  </sheetViews>
  <sheetFormatPr defaultRowHeight="14.4"/>
  <sheetData>
    <row r="1" spans="1:7" ht="49.2">
      <c r="A1" s="33" t="s">
        <v>32</v>
      </c>
      <c r="B1" s="44" t="s">
        <v>33</v>
      </c>
      <c r="C1" s="44" t="s">
        <v>34</v>
      </c>
      <c r="D1" s="45" t="s">
        <v>1</v>
      </c>
      <c r="E1" s="44" t="s">
        <v>35</v>
      </c>
      <c r="F1" s="46" t="s">
        <v>3</v>
      </c>
      <c r="G1" s="46" t="s">
        <v>36</v>
      </c>
    </row>
    <row r="2" spans="1:7">
      <c r="A2" s="1" t="s">
        <v>8</v>
      </c>
      <c r="B2" s="15">
        <v>1217</v>
      </c>
      <c r="C2" s="15">
        <v>224</v>
      </c>
      <c r="D2" s="14">
        <f t="shared" ref="D2:D14" si="0">(C2-B2)/B2</f>
        <v>-0.81594083812654072</v>
      </c>
      <c r="E2" s="11">
        <v>1493</v>
      </c>
      <c r="F2" s="14">
        <f t="shared" ref="F2:F7" si="1">(E2-C2)/C2</f>
        <v>5.6651785714285712</v>
      </c>
      <c r="G2" s="14">
        <f t="shared" ref="G2:G7" si="2">(E2-B2)/B2</f>
        <v>0.22678718159408381</v>
      </c>
    </row>
    <row r="3" spans="1:7">
      <c r="A3" s="1" t="s">
        <v>9</v>
      </c>
      <c r="B3" s="15">
        <v>1518.25</v>
      </c>
      <c r="C3" s="15">
        <v>221</v>
      </c>
      <c r="D3" s="14">
        <f t="shared" si="0"/>
        <v>-0.85443767495471756</v>
      </c>
      <c r="E3" s="11">
        <v>1326</v>
      </c>
      <c r="F3" s="14">
        <f t="shared" si="1"/>
        <v>5</v>
      </c>
      <c r="G3" s="14">
        <f t="shared" si="2"/>
        <v>-0.12662604972830563</v>
      </c>
    </row>
    <row r="4" spans="1:7">
      <c r="A4" s="1" t="s">
        <v>11</v>
      </c>
      <c r="B4" s="15">
        <v>1203.4000000000001</v>
      </c>
      <c r="C4" s="15">
        <v>203</v>
      </c>
      <c r="D4" s="14">
        <f t="shared" si="0"/>
        <v>-0.83131128469336879</v>
      </c>
      <c r="E4" s="11">
        <v>1014</v>
      </c>
      <c r="F4" s="14">
        <f t="shared" si="1"/>
        <v>3.9950738916256157</v>
      </c>
      <c r="G4" s="14">
        <f t="shared" si="2"/>
        <v>-0.15738740235998011</v>
      </c>
    </row>
    <row r="5" spans="1:7">
      <c r="A5" s="1" t="s">
        <v>12</v>
      </c>
      <c r="B5" s="11">
        <v>1408</v>
      </c>
      <c r="C5" s="11">
        <v>1516</v>
      </c>
      <c r="D5" s="14">
        <f t="shared" si="0"/>
        <v>7.6704545454545456E-2</v>
      </c>
      <c r="E5" s="11">
        <v>2664</v>
      </c>
      <c r="F5" s="14">
        <f t="shared" si="1"/>
        <v>0.75725593667546176</v>
      </c>
      <c r="G5" s="14">
        <f t="shared" si="2"/>
        <v>0.89204545454545459</v>
      </c>
    </row>
    <row r="6" spans="1:7">
      <c r="A6" s="1" t="s">
        <v>13</v>
      </c>
      <c r="B6" s="11">
        <v>1264</v>
      </c>
      <c r="C6" s="11">
        <v>1739</v>
      </c>
      <c r="D6" s="14">
        <f t="shared" si="0"/>
        <v>0.37579113924050633</v>
      </c>
      <c r="E6" s="16">
        <v>3212</v>
      </c>
      <c r="F6" s="14">
        <f t="shared" si="1"/>
        <v>0.84703852788959177</v>
      </c>
      <c r="G6" s="14">
        <f t="shared" si="2"/>
        <v>1.5411392405063291</v>
      </c>
    </row>
    <row r="7" spans="1:7">
      <c r="A7" s="1" t="s">
        <v>14</v>
      </c>
      <c r="B7" s="11">
        <v>1139</v>
      </c>
      <c r="C7" s="11">
        <v>1853</v>
      </c>
      <c r="D7" s="14">
        <f t="shared" si="0"/>
        <v>0.62686567164179108</v>
      </c>
      <c r="E7" s="16">
        <v>2547</v>
      </c>
      <c r="F7" s="53">
        <f t="shared" si="1"/>
        <v>0.37452779276848353</v>
      </c>
      <c r="G7" s="14">
        <f t="shared" si="2"/>
        <v>1.2361720807726075</v>
      </c>
    </row>
    <row r="8" spans="1:7">
      <c r="A8" s="1" t="s">
        <v>15</v>
      </c>
      <c r="B8" s="11">
        <v>2496</v>
      </c>
      <c r="C8" s="11">
        <v>2137</v>
      </c>
      <c r="D8" s="14">
        <f t="shared" si="0"/>
        <v>-0.14383012820512819</v>
      </c>
      <c r="E8" s="11"/>
      <c r="F8" s="54"/>
      <c r="G8" s="14"/>
    </row>
    <row r="9" spans="1:7">
      <c r="A9" s="1" t="s">
        <v>16</v>
      </c>
      <c r="B9" s="11">
        <v>2298</v>
      </c>
      <c r="C9" s="11">
        <v>2842</v>
      </c>
      <c r="D9" s="14">
        <f t="shared" si="0"/>
        <v>0.23672758920800696</v>
      </c>
      <c r="E9" s="11"/>
      <c r="F9" s="54"/>
      <c r="G9" s="14"/>
    </row>
    <row r="10" spans="1:7">
      <c r="A10" s="1" t="s">
        <v>17</v>
      </c>
      <c r="B10" s="11">
        <v>2263</v>
      </c>
      <c r="C10" s="11">
        <v>3066</v>
      </c>
      <c r="D10" s="14">
        <f t="shared" si="0"/>
        <v>0.35483870967741937</v>
      </c>
      <c r="E10" s="11"/>
      <c r="F10" s="54"/>
      <c r="G10" s="57"/>
    </row>
    <row r="11" spans="1:7">
      <c r="A11" s="1" t="s">
        <v>18</v>
      </c>
      <c r="B11" s="11">
        <v>2253</v>
      </c>
      <c r="C11" s="11">
        <v>3142</v>
      </c>
      <c r="D11" s="14">
        <f t="shared" si="0"/>
        <v>0.3945849977807368</v>
      </c>
      <c r="E11" s="11"/>
      <c r="F11" s="54"/>
      <c r="G11" s="14"/>
    </row>
    <row r="12" spans="1:7">
      <c r="A12" s="1" t="s">
        <v>19</v>
      </c>
      <c r="B12" s="11">
        <v>2922</v>
      </c>
      <c r="C12" s="11">
        <v>3341</v>
      </c>
      <c r="D12" s="14">
        <f t="shared" si="0"/>
        <v>0.1433949349760438</v>
      </c>
      <c r="E12" s="11"/>
      <c r="F12" s="54"/>
      <c r="G12" s="59"/>
    </row>
    <row r="13" spans="1:7">
      <c r="A13" s="1" t="s">
        <v>20</v>
      </c>
      <c r="B13" s="16">
        <v>4402</v>
      </c>
      <c r="C13" s="16">
        <v>3233</v>
      </c>
      <c r="D13" s="61">
        <f t="shared" si="0"/>
        <v>-0.26556110858700593</v>
      </c>
      <c r="E13" s="11"/>
      <c r="F13" s="62"/>
      <c r="G13" s="59"/>
    </row>
    <row r="14" spans="1:7">
      <c r="A14" s="63" t="s">
        <v>21</v>
      </c>
      <c r="B14" s="24">
        <f>SUM(B2:B13)</f>
        <v>24383.65</v>
      </c>
      <c r="C14" s="24">
        <f>SUM(C2:C13)</f>
        <v>23517</v>
      </c>
      <c r="D14" s="25">
        <f t="shared" si="0"/>
        <v>-3.554225884968007E-2</v>
      </c>
      <c r="E14" s="24">
        <f>SUM(E2:E13)</f>
        <v>12256</v>
      </c>
      <c r="F14" s="64">
        <f>AVERAGE(F2:F13)</f>
        <v>2.7731791200646203</v>
      </c>
      <c r="G14" s="64">
        <f>AVERAGE(G2:G13)</f>
        <v>0.60202175088836485</v>
      </c>
    </row>
    <row r="15" spans="1:7" ht="43.2">
      <c r="A15" s="69"/>
      <c r="B15" s="70" t="s">
        <v>39</v>
      </c>
      <c r="C15" s="70" t="s">
        <v>40</v>
      </c>
      <c r="D15" s="30" t="s">
        <v>24</v>
      </c>
      <c r="E15" s="69"/>
      <c r="F15" s="69"/>
      <c r="G15" s="10"/>
    </row>
    <row r="16" spans="1:7">
      <c r="A16" s="69"/>
      <c r="B16" s="71">
        <v>23383</v>
      </c>
      <c r="C16" s="71">
        <v>23517</v>
      </c>
      <c r="D16" s="72">
        <f>(C16-B16)/B16</f>
        <v>5.7306590257879654E-3</v>
      </c>
      <c r="E16" s="69"/>
      <c r="F16" s="69"/>
      <c r="G16" s="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topLeftCell="B1" workbookViewId="0">
      <selection activeCell="D15" sqref="D15"/>
    </sheetView>
  </sheetViews>
  <sheetFormatPr defaultRowHeight="14.4"/>
  <cols>
    <col min="1" max="1" width="5.578125" bestFit="1" customWidth="1"/>
    <col min="2" max="2" width="15" bestFit="1" customWidth="1"/>
    <col min="3" max="3" width="15.26171875" bestFit="1" customWidth="1"/>
    <col min="4" max="4" width="12.41796875" customWidth="1"/>
    <col min="6" max="6" width="12" customWidth="1"/>
  </cols>
  <sheetData>
    <row r="1" spans="1:14" ht="61.5">
      <c r="A1" s="1"/>
      <c r="B1" s="2" t="s">
        <v>0</v>
      </c>
      <c r="C1" s="97" t="s">
        <v>2</v>
      </c>
      <c r="D1" s="100" t="s">
        <v>44</v>
      </c>
      <c r="E1" s="3" t="s">
        <v>45</v>
      </c>
      <c r="F1" s="3" t="s">
        <v>46</v>
      </c>
      <c r="G1" s="4"/>
      <c r="N1" s="4"/>
    </row>
    <row r="2" spans="1:14">
      <c r="A2" s="1" t="s">
        <v>8</v>
      </c>
      <c r="B2" s="12">
        <v>381400</v>
      </c>
      <c r="C2" s="98">
        <v>358709</v>
      </c>
      <c r="D2" s="101">
        <v>292117</v>
      </c>
      <c r="E2" s="13" t="e">
        <f>(B2-#REF!)/#REF!</f>
        <v>#REF!</v>
      </c>
      <c r="F2" s="13">
        <f>(C2-B2)/B2</f>
        <v>-5.9493969585736758E-2</v>
      </c>
      <c r="G2" s="4"/>
      <c r="N2" s="4"/>
    </row>
    <row r="3" spans="1:14">
      <c r="A3" s="1" t="s">
        <v>9</v>
      </c>
      <c r="B3" s="12">
        <v>338378</v>
      </c>
      <c r="C3" s="98">
        <v>320011</v>
      </c>
      <c r="D3" s="101">
        <v>257282</v>
      </c>
      <c r="E3" s="13" t="e">
        <f>(B3-#REF!)/#REF!</f>
        <v>#REF!</v>
      </c>
      <c r="F3" s="13">
        <f>(C3-B3)/B3</f>
        <v>-5.4279533539414504E-2</v>
      </c>
      <c r="G3" s="4"/>
      <c r="N3" s="4"/>
    </row>
    <row r="4" spans="1:14">
      <c r="A4" s="1" t="s">
        <v>11</v>
      </c>
      <c r="B4" s="12">
        <v>354957</v>
      </c>
      <c r="C4" s="98">
        <v>323736</v>
      </c>
      <c r="D4" s="101"/>
      <c r="E4" s="13" t="e">
        <f>(B4-#REF!)/#REF!</f>
        <v>#REF!</v>
      </c>
      <c r="F4" s="13">
        <f>(C4-B4)/B4</f>
        <v>-8.7957132835808277E-2</v>
      </c>
      <c r="G4" s="4"/>
      <c r="N4" s="4"/>
    </row>
    <row r="5" spans="1:14">
      <c r="A5" s="1" t="s">
        <v>12</v>
      </c>
      <c r="B5" s="12">
        <v>329975</v>
      </c>
      <c r="C5" s="98">
        <v>307995</v>
      </c>
      <c r="D5" s="101"/>
      <c r="E5" s="13" t="e">
        <f>(B5-#REF!)/#REF!</f>
        <v>#REF!</v>
      </c>
      <c r="F5" s="13">
        <f>(C5-B5)/B5</f>
        <v>-6.6611106902038031E-2</v>
      </c>
      <c r="G5" s="4"/>
      <c r="N5" s="4"/>
    </row>
    <row r="6" spans="1:14">
      <c r="A6" s="1" t="s">
        <v>13</v>
      </c>
      <c r="B6" s="12">
        <v>333225</v>
      </c>
      <c r="C6" s="98">
        <v>305855</v>
      </c>
      <c r="D6" s="101"/>
      <c r="E6" s="13" t="e">
        <f>(B6-#REF!)/#REF!</f>
        <v>#REF!</v>
      </c>
      <c r="F6" s="13">
        <f>(C6-B6)/B6</f>
        <v>-8.2136694425688342E-2</v>
      </c>
      <c r="G6" s="4"/>
      <c r="N6" s="4"/>
    </row>
    <row r="7" spans="1:14">
      <c r="A7" s="1" t="s">
        <v>14</v>
      </c>
      <c r="B7" s="12">
        <v>319566</v>
      </c>
      <c r="C7" s="98">
        <v>289224</v>
      </c>
      <c r="D7" s="101"/>
      <c r="E7" s="13" t="e">
        <f>(B7-#REF!)/#REF!</f>
        <v>#REF!</v>
      </c>
      <c r="F7" s="13">
        <f>(C7-B7)/B7</f>
        <v>-9.4947522577495724E-2</v>
      </c>
      <c r="G7" s="4"/>
      <c r="N7" s="4"/>
    </row>
    <row r="8" spans="1:14">
      <c r="A8" s="1" t="s">
        <v>15</v>
      </c>
      <c r="B8" s="12">
        <v>345523</v>
      </c>
      <c r="C8" s="98">
        <v>304267</v>
      </c>
      <c r="D8" s="101"/>
      <c r="E8" s="13" t="e">
        <f>(B8-#REF!)/#REF!</f>
        <v>#REF!</v>
      </c>
      <c r="F8" s="13">
        <f>(C8-B8)/B8</f>
        <v>-0.11940160278765813</v>
      </c>
      <c r="G8" s="4"/>
      <c r="N8" s="4"/>
    </row>
    <row r="9" spans="1:14">
      <c r="A9" s="1" t="s">
        <v>16</v>
      </c>
      <c r="B9" s="12">
        <v>344469</v>
      </c>
      <c r="C9" s="98">
        <v>314709</v>
      </c>
      <c r="D9" s="101"/>
      <c r="E9" s="13" t="e">
        <f>(B9-#REF!)/#REF!</f>
        <v>#REF!</v>
      </c>
      <c r="F9" s="13">
        <f>(C9-B9)/B9</f>
        <v>-8.6393840955209328E-2</v>
      </c>
      <c r="G9" s="4"/>
      <c r="N9" s="4"/>
    </row>
    <row r="10" spans="1:14">
      <c r="A10" s="1" t="s">
        <v>17</v>
      </c>
      <c r="B10" s="11">
        <v>342330</v>
      </c>
      <c r="C10" s="98">
        <v>300248</v>
      </c>
      <c r="D10" s="101"/>
      <c r="E10" s="13" t="e">
        <f>(B10-#REF!)/#REF!</f>
        <v>#REF!</v>
      </c>
      <c r="F10" s="13"/>
      <c r="G10" s="4"/>
      <c r="N10" s="4"/>
    </row>
    <row r="11" spans="1:14">
      <c r="A11" s="1" t="s">
        <v>18</v>
      </c>
      <c r="B11" s="11">
        <v>367756</v>
      </c>
      <c r="C11" s="98">
        <v>303597</v>
      </c>
      <c r="D11" s="101"/>
      <c r="E11" s="13" t="e">
        <f>(B11-#REF!)/#REF!</f>
        <v>#REF!</v>
      </c>
      <c r="F11" s="13"/>
      <c r="G11" s="4"/>
      <c r="N11" s="4"/>
    </row>
    <row r="12" spans="1:14">
      <c r="A12" s="1" t="s">
        <v>19</v>
      </c>
      <c r="B12" s="11">
        <v>392032</v>
      </c>
      <c r="C12" s="98">
        <v>300258</v>
      </c>
      <c r="D12" s="101"/>
      <c r="E12" s="13" t="e">
        <f>(B12-#REF!)/#REF!</f>
        <v>#REF!</v>
      </c>
      <c r="F12" s="13"/>
      <c r="G12" s="4"/>
      <c r="N12" s="4"/>
    </row>
    <row r="13" spans="1:14">
      <c r="A13" s="1" t="s">
        <v>20</v>
      </c>
      <c r="B13" s="19">
        <v>415125</v>
      </c>
      <c r="C13" s="98">
        <v>316760</v>
      </c>
      <c r="D13" s="101"/>
      <c r="E13" s="13" t="e">
        <f>(B13-#REF!)/#REF!</f>
        <v>#REF!</v>
      </c>
      <c r="F13" s="13"/>
      <c r="G13" s="4"/>
      <c r="N13" s="20"/>
    </row>
    <row r="14" spans="1:14">
      <c r="A14" s="21" t="s">
        <v>21</v>
      </c>
      <c r="B14" s="22">
        <f>SUM(B2:B13)</f>
        <v>4264736</v>
      </c>
      <c r="C14" s="99">
        <v>3745369</v>
      </c>
      <c r="D14" s="102">
        <f xml:space="preserve"> SUM(D2:D13)</f>
        <v>549399</v>
      </c>
      <c r="E14" s="23" t="e">
        <f>(B14-#REF!)/#REF!</f>
        <v>#REF!</v>
      </c>
      <c r="F14" s="23">
        <f>AVERAGE(F2:F13)</f>
        <v>-8.1402675451131126E-2</v>
      </c>
      <c r="G14" s="4"/>
      <c r="N14" s="4"/>
    </row>
    <row r="15" spans="1:14" ht="36.9">
      <c r="A15" s="26"/>
      <c r="B15" s="1" t="s">
        <v>22</v>
      </c>
      <c r="C15" s="1" t="s">
        <v>23</v>
      </c>
      <c r="D15" s="28"/>
      <c r="E15" s="27" t="s">
        <v>24</v>
      </c>
      <c r="F15" s="27"/>
      <c r="G15" s="4"/>
      <c r="N15" s="4"/>
    </row>
    <row r="16" spans="1:14">
      <c r="A16" s="26"/>
      <c r="B16" s="11">
        <v>4382326</v>
      </c>
      <c r="C16" s="11">
        <f>B14</f>
        <v>4264736</v>
      </c>
      <c r="D16" s="11"/>
      <c r="E16" s="13">
        <f>(C16-B16)/C16</f>
        <v>-2.7572632866372033E-2</v>
      </c>
      <c r="F16" s="13"/>
      <c r="G16" s="4"/>
      <c r="N16" s="4"/>
    </row>
    <row r="17" spans="1:25">
      <c r="A17" s="26"/>
      <c r="B17" s="26"/>
      <c r="C17" s="26"/>
      <c r="D17" s="39"/>
      <c r="E17" s="39"/>
      <c r="F17" s="39"/>
      <c r="G17" s="4"/>
      <c r="H17" s="26"/>
      <c r="I17" s="40"/>
      <c r="J17" s="40"/>
      <c r="K17" s="41"/>
      <c r="L17" s="40"/>
      <c r="M17" s="41"/>
      <c r="N17" s="4"/>
      <c r="O17" s="4"/>
      <c r="P17" s="4"/>
      <c r="Q17" s="4"/>
      <c r="R17" s="4"/>
      <c r="S17" s="4"/>
      <c r="T17" s="4"/>
      <c r="U17" s="10"/>
      <c r="V17" s="10"/>
      <c r="W17" s="10"/>
      <c r="X17" s="10"/>
      <c r="Y17" s="10"/>
    </row>
    <row r="18" spans="1:25">
      <c r="A18" s="26"/>
      <c r="B18" s="26"/>
      <c r="C18" s="26"/>
      <c r="D18" s="39"/>
      <c r="E18" s="39"/>
      <c r="F18" s="39"/>
      <c r="G18" s="4"/>
      <c r="H18" s="26"/>
      <c r="I18" s="40"/>
      <c r="J18" s="40"/>
      <c r="K18" s="41"/>
      <c r="L18" s="40"/>
      <c r="M18" s="42"/>
      <c r="N18" s="4"/>
      <c r="O18" s="4"/>
      <c r="P18" s="4"/>
      <c r="Q18" s="4"/>
      <c r="R18" s="4"/>
      <c r="S18" s="4"/>
      <c r="T18" s="4"/>
      <c r="U18" s="10"/>
      <c r="V18" s="10"/>
      <c r="W18" s="10"/>
      <c r="X18" s="10"/>
      <c r="Y18" s="10"/>
    </row>
    <row r="19" spans="1:25">
      <c r="G19" s="4"/>
      <c r="O19" s="4"/>
      <c r="T19" s="31"/>
      <c r="U19" s="10"/>
      <c r="V19" s="10"/>
      <c r="W19" s="10"/>
      <c r="X19" s="10"/>
      <c r="Y19" s="10"/>
    </row>
    <row r="20" spans="1:25">
      <c r="G20" s="4"/>
      <c r="O20" s="4"/>
      <c r="T20" s="31"/>
      <c r="U20" s="10"/>
      <c r="V20" s="10"/>
      <c r="W20" s="10"/>
      <c r="X20" s="10"/>
      <c r="Y20" s="10"/>
    </row>
    <row r="21" spans="1:25">
      <c r="G21" s="4"/>
      <c r="O21" s="4"/>
      <c r="T21" s="31"/>
      <c r="U21" s="10"/>
      <c r="V21" s="10"/>
      <c r="W21" s="10"/>
      <c r="X21" s="10"/>
      <c r="Y21" s="10"/>
    </row>
    <row r="22" spans="1:25">
      <c r="G22" s="4"/>
      <c r="O22" s="4"/>
      <c r="T22" s="31"/>
      <c r="U22" s="10"/>
      <c r="V22" s="10"/>
      <c r="W22" s="10"/>
      <c r="X22" s="10"/>
      <c r="Y22" s="10"/>
    </row>
    <row r="23" spans="1:25">
      <c r="G23" s="4"/>
      <c r="O23" s="4"/>
      <c r="T23" s="31"/>
      <c r="U23" s="10"/>
      <c r="V23" s="10"/>
      <c r="W23" s="10"/>
      <c r="X23" s="10"/>
      <c r="Y23" s="10"/>
    </row>
    <row r="24" spans="1:25">
      <c r="G24" s="4"/>
      <c r="O24" s="4"/>
      <c r="T24" s="31"/>
      <c r="U24" s="10"/>
      <c r="V24" s="10"/>
      <c r="W24" s="10"/>
      <c r="X24" s="10"/>
      <c r="Y24" s="10"/>
    </row>
    <row r="25" spans="1:25">
      <c r="G25" s="4"/>
      <c r="O25" s="4"/>
      <c r="T25" s="31"/>
      <c r="U25" s="10"/>
      <c r="V25" s="10"/>
      <c r="W25" s="10"/>
      <c r="X25" s="10"/>
      <c r="Y25" s="10"/>
    </row>
    <row r="26" spans="1:25">
      <c r="G26" s="4"/>
      <c r="O26" s="4"/>
      <c r="T26" s="55"/>
      <c r="U26" s="10"/>
      <c r="V26" s="10"/>
      <c r="W26" s="10"/>
      <c r="X26" s="10"/>
      <c r="Y26" s="10"/>
    </row>
    <row r="27" spans="1:25">
      <c r="G27" s="4"/>
      <c r="O27" s="4"/>
      <c r="T27" s="56"/>
      <c r="U27" s="10"/>
      <c r="V27" s="10"/>
      <c r="W27" s="10"/>
      <c r="X27" s="10"/>
      <c r="Y27" s="10"/>
    </row>
    <row r="28" spans="1:25">
      <c r="G28" s="4"/>
      <c r="O28" s="4"/>
      <c r="T28" s="31"/>
      <c r="U28" s="10"/>
      <c r="V28" s="10"/>
      <c r="W28" s="10"/>
      <c r="X28" s="10"/>
      <c r="Y28" s="10"/>
    </row>
    <row r="29" spans="1:25">
      <c r="G29" s="26"/>
      <c r="O29" s="4"/>
      <c r="T29" s="55"/>
      <c r="U29" s="10"/>
      <c r="V29" s="10"/>
      <c r="W29" s="10"/>
      <c r="X29" s="10"/>
      <c r="Y29" s="10"/>
    </row>
    <row r="30" spans="1:25">
      <c r="G30" s="58"/>
      <c r="O30" s="10"/>
      <c r="T30" s="60"/>
      <c r="U30" s="10"/>
      <c r="V30" s="10"/>
      <c r="W30" s="10"/>
      <c r="X30" s="10"/>
      <c r="Y30" s="10"/>
    </row>
    <row r="31" spans="1:25">
      <c r="G31" s="58"/>
      <c r="O31" s="10"/>
      <c r="T31" s="60"/>
      <c r="U31" s="10"/>
      <c r="V31" s="10"/>
      <c r="W31" s="10"/>
      <c r="X31" s="10"/>
      <c r="Y31" s="10"/>
    </row>
    <row r="32" spans="1:25">
      <c r="G32" s="58"/>
      <c r="O32" s="10"/>
      <c r="T32" s="60"/>
      <c r="U32" s="10"/>
      <c r="V32" s="10"/>
      <c r="W32" s="10"/>
      <c r="X32" s="10"/>
      <c r="Y32" s="10"/>
    </row>
    <row r="33" spans="1:25">
      <c r="A33" s="26"/>
      <c r="B33" s="26"/>
      <c r="C33" s="26"/>
      <c r="D33" s="67"/>
      <c r="E33" s="68"/>
      <c r="F33" s="67"/>
      <c r="G33" s="58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26"/>
      <c r="B34" s="40"/>
      <c r="C34" s="40"/>
      <c r="D34" s="39"/>
      <c r="E34" s="40"/>
      <c r="F34" s="39"/>
      <c r="G34" s="58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F14"/>
  <sheetViews>
    <sheetView workbookViewId="0">
      <selection activeCell="H6" sqref="H6"/>
    </sheetView>
  </sheetViews>
  <sheetFormatPr defaultRowHeight="14.4"/>
  <cols>
    <col min="1" max="1" width="5.578125" bestFit="1" customWidth="1"/>
    <col min="2" max="3" width="18.26171875" bestFit="1" customWidth="1"/>
    <col min="4" max="4" width="11.26171875" customWidth="1"/>
    <col min="6" max="6" width="11" customWidth="1"/>
  </cols>
  <sheetData>
    <row r="1" spans="1:6" ht="49.2">
      <c r="A1" s="1"/>
      <c r="B1" s="17" t="s">
        <v>29</v>
      </c>
      <c r="C1" s="17" t="s">
        <v>30</v>
      </c>
      <c r="D1" s="43" t="s">
        <v>31</v>
      </c>
      <c r="E1" s="43" t="s">
        <v>1</v>
      </c>
      <c r="F1" s="43" t="s">
        <v>3</v>
      </c>
    </row>
    <row r="2" spans="1:6">
      <c r="A2" s="1" t="s">
        <v>8</v>
      </c>
      <c r="B2" s="49">
        <v>166018</v>
      </c>
      <c r="C2" s="49">
        <v>154290</v>
      </c>
      <c r="D2" s="11">
        <v>137349</v>
      </c>
      <c r="E2" s="50">
        <f t="shared" ref="E2:F9" si="0">(C2-B2)/B2</f>
        <v>-7.0642942331554409E-2</v>
      </c>
      <c r="F2" s="13">
        <f t="shared" si="0"/>
        <v>-0.10979972778533929</v>
      </c>
    </row>
    <row r="3" spans="1:6">
      <c r="A3" s="1" t="s">
        <v>9</v>
      </c>
      <c r="B3" s="52">
        <v>153234</v>
      </c>
      <c r="C3" s="49">
        <v>139138</v>
      </c>
      <c r="D3" s="11">
        <v>126757</v>
      </c>
      <c r="E3" s="50">
        <f t="shared" si="0"/>
        <v>-9.199002832269601E-2</v>
      </c>
      <c r="F3" s="13">
        <f t="shared" si="0"/>
        <v>-8.8983599016803458E-2</v>
      </c>
    </row>
    <row r="4" spans="1:6">
      <c r="A4" s="1" t="s">
        <v>11</v>
      </c>
      <c r="B4" s="49">
        <v>149129</v>
      </c>
      <c r="C4" s="49">
        <v>139609</v>
      </c>
      <c r="D4" s="11">
        <v>117550</v>
      </c>
      <c r="E4" s="50">
        <f t="shared" si="0"/>
        <v>-6.3837348872452709E-2</v>
      </c>
      <c r="F4" s="13">
        <f t="shared" si="0"/>
        <v>-0.15800557270663065</v>
      </c>
    </row>
    <row r="5" spans="1:6">
      <c r="A5" s="1" t="s">
        <v>12</v>
      </c>
      <c r="B5" s="49">
        <v>146506</v>
      </c>
      <c r="C5" s="49">
        <v>126227</v>
      </c>
      <c r="D5" s="11">
        <v>113477</v>
      </c>
      <c r="E5" s="50">
        <f t="shared" si="0"/>
        <v>-0.13841753921341104</v>
      </c>
      <c r="F5" s="13">
        <f t="shared" si="0"/>
        <v>-0.10100850055851759</v>
      </c>
    </row>
    <row r="6" spans="1:6">
      <c r="A6" s="1" t="s">
        <v>13</v>
      </c>
      <c r="B6" s="49">
        <v>122937</v>
      </c>
      <c r="C6" s="49">
        <v>128749</v>
      </c>
      <c r="D6" s="11">
        <v>108336</v>
      </c>
      <c r="E6" s="50">
        <f t="shared" si="0"/>
        <v>4.7276247183516758E-2</v>
      </c>
      <c r="F6" s="13">
        <f t="shared" si="0"/>
        <v>-0.15854880426255738</v>
      </c>
    </row>
    <row r="7" spans="1:6">
      <c r="A7" s="1" t="s">
        <v>14</v>
      </c>
      <c r="B7" s="49">
        <v>113710</v>
      </c>
      <c r="C7" s="49">
        <v>125671</v>
      </c>
      <c r="D7" s="11">
        <v>98523</v>
      </c>
      <c r="E7" s="50">
        <f t="shared" si="0"/>
        <v>0.10518863776272976</v>
      </c>
      <c r="F7" s="13">
        <f t="shared" si="0"/>
        <v>-0.21602438112213637</v>
      </c>
    </row>
    <row r="8" spans="1:6">
      <c r="A8" s="1" t="s">
        <v>15</v>
      </c>
      <c r="B8" s="49">
        <v>117122</v>
      </c>
      <c r="C8" s="49">
        <v>147302</v>
      </c>
      <c r="D8" s="11">
        <v>103029</v>
      </c>
      <c r="E8" s="50">
        <f t="shared" si="0"/>
        <v>0.25768002595584094</v>
      </c>
      <c r="F8" s="13">
        <f t="shared" si="0"/>
        <v>-0.30055939498445372</v>
      </c>
    </row>
    <row r="9" spans="1:6">
      <c r="A9" s="1" t="s">
        <v>16</v>
      </c>
      <c r="B9" s="49">
        <v>126623</v>
      </c>
      <c r="C9" s="49">
        <v>145461</v>
      </c>
      <c r="D9" s="11">
        <v>115694</v>
      </c>
      <c r="E9" s="50">
        <f t="shared" si="0"/>
        <v>0.14877233993824188</v>
      </c>
      <c r="F9" s="13">
        <f t="shared" si="0"/>
        <v>-0.20463904414241618</v>
      </c>
    </row>
    <row r="10" spans="1:6">
      <c r="A10" s="1" t="s">
        <v>17</v>
      </c>
      <c r="B10" s="49">
        <v>122360</v>
      </c>
      <c r="C10" s="49">
        <v>149470</v>
      </c>
      <c r="D10" s="11"/>
      <c r="E10" s="50">
        <f>(C10-B10)/B10</f>
        <v>0.22155933311539719</v>
      </c>
      <c r="F10" s="13"/>
    </row>
    <row r="11" spans="1:6">
      <c r="A11" s="1" t="s">
        <v>18</v>
      </c>
      <c r="B11" s="49">
        <v>132280</v>
      </c>
      <c r="C11" s="49">
        <v>165507</v>
      </c>
      <c r="D11" s="11"/>
      <c r="E11" s="50">
        <f>(C11-B11)/B11</f>
        <v>0.25118687632295134</v>
      </c>
      <c r="F11" s="13"/>
    </row>
    <row r="12" spans="1:6">
      <c r="A12" s="1" t="s">
        <v>19</v>
      </c>
      <c r="B12" s="49">
        <v>128303</v>
      </c>
      <c r="C12" s="49">
        <v>162736</v>
      </c>
      <c r="D12" s="11"/>
      <c r="E12" s="50">
        <f>(C12-B12)/B12</f>
        <v>0.2683725244148617</v>
      </c>
      <c r="F12" s="13"/>
    </row>
    <row r="13" spans="1:6">
      <c r="A13" s="1" t="s">
        <v>20</v>
      </c>
      <c r="B13" s="49">
        <v>132120</v>
      </c>
      <c r="C13" s="49">
        <v>165619</v>
      </c>
      <c r="D13" s="11"/>
      <c r="E13" s="50">
        <f>(C13-B13)/B13</f>
        <v>0.25354980320920373</v>
      </c>
      <c r="F13" s="13"/>
    </row>
    <row r="14" spans="1:6">
      <c r="A14" s="21" t="s">
        <v>21</v>
      </c>
      <c r="B14" s="22">
        <f>SUM(B2:B13)</f>
        <v>1610342</v>
      </c>
      <c r="C14" s="22">
        <f>SUM(C2:C13)</f>
        <v>1749779</v>
      </c>
      <c r="D14" s="22">
        <f>SUM(D2:D13)</f>
        <v>920715</v>
      </c>
      <c r="E14" s="23">
        <f>(C14-B14)/B14</f>
        <v>8.6588438977558801E-2</v>
      </c>
      <c r="F14" s="23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K16"/>
  <sheetViews>
    <sheetView workbookViewId="0">
      <selection activeCell="F1" sqref="F1"/>
    </sheetView>
  </sheetViews>
  <sheetFormatPr defaultRowHeight="14.4"/>
  <cols>
    <col min="2" max="3" width="14.68359375" bestFit="1" customWidth="1"/>
    <col min="4" max="4" width="11.578125" customWidth="1"/>
    <col min="5" max="5" width="14.68359375" bestFit="1" customWidth="1"/>
    <col min="6" max="6" width="11.578125" customWidth="1"/>
  </cols>
  <sheetData>
    <row r="1" spans="1:11" ht="36.9">
      <c r="A1" s="1"/>
      <c r="B1" s="103" t="s">
        <v>6</v>
      </c>
      <c r="C1" s="103" t="s">
        <v>7</v>
      </c>
      <c r="D1" s="111" t="s">
        <v>47</v>
      </c>
      <c r="E1" s="8" t="s">
        <v>45</v>
      </c>
      <c r="F1" s="9" t="s">
        <v>46</v>
      </c>
      <c r="G1" s="10"/>
      <c r="H1" s="10"/>
      <c r="I1" s="10"/>
      <c r="J1" s="10"/>
      <c r="K1" s="10"/>
    </row>
    <row r="2" spans="1:11">
      <c r="A2" s="1" t="s">
        <v>8</v>
      </c>
      <c r="B2" s="104">
        <v>40365</v>
      </c>
      <c r="C2" s="104">
        <v>41888</v>
      </c>
      <c r="D2" s="110">
        <v>46250</v>
      </c>
      <c r="E2" s="13">
        <f>(C2-B2)/B2</f>
        <v>3.773070729592469E-2</v>
      </c>
      <c r="F2" s="14">
        <f>(D2-C2)/C2</f>
        <v>0.10413483575248281</v>
      </c>
      <c r="G2" s="10"/>
      <c r="H2" s="10"/>
      <c r="I2" s="10"/>
      <c r="J2" s="10"/>
      <c r="K2" s="10"/>
    </row>
    <row r="3" spans="1:11">
      <c r="A3" s="1" t="s">
        <v>9</v>
      </c>
      <c r="B3" s="104">
        <v>37545</v>
      </c>
      <c r="C3" s="107">
        <v>50219</v>
      </c>
      <c r="D3" s="110">
        <v>33335</v>
      </c>
      <c r="E3" s="13">
        <f>(C3-B3)/B3</f>
        <v>0.3375682514316154</v>
      </c>
      <c r="F3" s="14">
        <f>(D3-C3)/C3</f>
        <v>-0.33620741153746592</v>
      </c>
      <c r="G3" s="76" t="s">
        <v>10</v>
      </c>
      <c r="H3" s="77"/>
      <c r="I3" s="77"/>
      <c r="J3" s="77"/>
      <c r="K3" s="77"/>
    </row>
    <row r="4" spans="1:11">
      <c r="A4" s="1" t="s">
        <v>11</v>
      </c>
      <c r="B4" s="104">
        <v>25781.81</v>
      </c>
      <c r="C4" s="107">
        <v>45023</v>
      </c>
      <c r="D4" s="110"/>
      <c r="E4" s="13">
        <f>(C4-B4)/B4</f>
        <v>0.74630873472421055</v>
      </c>
      <c r="F4" s="14">
        <f>(D4-C4)/C4</f>
        <v>-1</v>
      </c>
      <c r="G4" s="10"/>
      <c r="H4" s="10"/>
      <c r="I4" s="10"/>
      <c r="J4" s="10"/>
      <c r="K4" s="10"/>
    </row>
    <row r="5" spans="1:11">
      <c r="A5" s="1" t="s">
        <v>12</v>
      </c>
      <c r="B5" s="104">
        <v>25781.81</v>
      </c>
      <c r="C5" s="107">
        <v>25839</v>
      </c>
      <c r="D5" s="110"/>
      <c r="E5" s="13">
        <f>(C5-B5)/B5</f>
        <v>2.2182306052212272E-3</v>
      </c>
      <c r="F5" s="14">
        <f>(D5-C5)/C5</f>
        <v>-1</v>
      </c>
      <c r="G5" s="10"/>
      <c r="H5" s="10"/>
      <c r="I5" s="10"/>
      <c r="J5" s="10"/>
      <c r="K5" s="10"/>
    </row>
    <row r="6" spans="1:11">
      <c r="A6" s="1" t="s">
        <v>13</v>
      </c>
      <c r="B6" s="104">
        <v>13432.28</v>
      </c>
      <c r="C6" s="107">
        <v>12769</v>
      </c>
      <c r="D6" s="110"/>
      <c r="E6" s="13">
        <f>(C6-B6)/B6</f>
        <v>-4.9379554327336879E-2</v>
      </c>
      <c r="F6" s="14">
        <f>(D6-C6)/C6</f>
        <v>-1</v>
      </c>
      <c r="G6" s="10"/>
      <c r="H6" s="10"/>
      <c r="I6" s="10"/>
      <c r="J6" s="10"/>
      <c r="K6" s="10"/>
    </row>
    <row r="7" spans="1:11">
      <c r="A7" s="1" t="s">
        <v>14</v>
      </c>
      <c r="B7" s="104">
        <v>15430.56</v>
      </c>
      <c r="C7" s="107">
        <v>10444</v>
      </c>
      <c r="D7" s="110"/>
      <c r="E7" s="13">
        <f>(C7-B7)/B7</f>
        <v>-0.32316131106064844</v>
      </c>
      <c r="F7" s="14">
        <f>(D7-C7)/C7</f>
        <v>-1</v>
      </c>
      <c r="G7" s="10"/>
      <c r="H7" s="10"/>
      <c r="I7" s="10"/>
      <c r="J7" s="10"/>
      <c r="K7" s="10"/>
    </row>
    <row r="8" spans="1:11">
      <c r="A8" s="1" t="s">
        <v>15</v>
      </c>
      <c r="B8" s="104">
        <v>7210.53</v>
      </c>
      <c r="C8" s="104">
        <v>9191</v>
      </c>
      <c r="D8" s="110"/>
      <c r="E8" s="13">
        <f>(C8-B8)/B8</f>
        <v>0.27466358228868065</v>
      </c>
      <c r="F8" s="14">
        <f>(D8-C8)/C8</f>
        <v>-1</v>
      </c>
      <c r="G8" s="10"/>
      <c r="H8" s="10"/>
      <c r="I8" s="10"/>
      <c r="J8" s="10"/>
      <c r="K8" s="10"/>
    </row>
    <row r="9" spans="1:11">
      <c r="A9" s="1" t="s">
        <v>16</v>
      </c>
      <c r="B9" s="104">
        <v>7045.99</v>
      </c>
      <c r="C9" s="104">
        <v>11379</v>
      </c>
      <c r="D9" s="110"/>
      <c r="E9" s="13">
        <f>(C9-B9)/B9</f>
        <v>0.61496113392156393</v>
      </c>
      <c r="F9" s="14">
        <f>(D9-C9)/C9</f>
        <v>-1</v>
      </c>
      <c r="G9" s="10"/>
      <c r="H9" s="10"/>
      <c r="I9" s="10"/>
      <c r="J9" s="10"/>
      <c r="K9" s="10"/>
    </row>
    <row r="10" spans="1:11">
      <c r="A10" s="17" t="s">
        <v>17</v>
      </c>
      <c r="B10" s="105">
        <v>23032</v>
      </c>
      <c r="C10" s="104">
        <v>11779</v>
      </c>
      <c r="D10" s="110"/>
      <c r="E10" s="18">
        <f>(C10-B10)/B10</f>
        <v>-0.48858110455019105</v>
      </c>
      <c r="F10" s="14"/>
      <c r="G10" s="10"/>
      <c r="H10" s="10"/>
      <c r="I10" s="10"/>
      <c r="J10" s="10"/>
      <c r="K10" s="10"/>
    </row>
    <row r="11" spans="1:11">
      <c r="A11" s="17" t="s">
        <v>18</v>
      </c>
      <c r="B11" s="105">
        <v>36770</v>
      </c>
      <c r="C11" s="104">
        <v>23418</v>
      </c>
      <c r="D11" s="110"/>
      <c r="E11" s="18">
        <f>(C11-B11)/B11</f>
        <v>-0.3631221104161001</v>
      </c>
      <c r="F11" s="14"/>
      <c r="G11" s="10"/>
      <c r="I11" s="10"/>
      <c r="J11" s="10"/>
      <c r="K11" s="10"/>
    </row>
    <row r="12" spans="1:11">
      <c r="A12" s="17" t="s">
        <v>19</v>
      </c>
      <c r="B12" s="105">
        <v>40381</v>
      </c>
      <c r="C12" s="104">
        <v>34717</v>
      </c>
      <c r="D12" s="110"/>
      <c r="E12" s="18">
        <f>(C12-B12)/B12</f>
        <v>-0.14026398553775291</v>
      </c>
      <c r="F12" s="14"/>
      <c r="G12" s="10"/>
      <c r="I12" s="10"/>
      <c r="J12" s="10"/>
      <c r="K12" s="10"/>
    </row>
    <row r="13" spans="1:11">
      <c r="A13" s="1" t="s">
        <v>20</v>
      </c>
      <c r="B13" s="106">
        <v>34355</v>
      </c>
      <c r="C13" s="104">
        <v>36455</v>
      </c>
      <c r="D13" s="110"/>
      <c r="E13" s="13">
        <f>(C13-B13)/B13</f>
        <v>6.1126473584631059E-2</v>
      </c>
      <c r="F13" s="14"/>
      <c r="G13" s="10"/>
      <c r="I13" s="10"/>
      <c r="J13" s="10"/>
      <c r="K13" s="10"/>
    </row>
    <row r="14" spans="1:11">
      <c r="A14" s="21" t="s">
        <v>21</v>
      </c>
      <c r="B14" s="108">
        <f>SUM(B2:B13)</f>
        <v>307130.98</v>
      </c>
      <c r="C14" s="109">
        <v>313121</v>
      </c>
      <c r="D14" s="112"/>
      <c r="E14" s="23">
        <f>(C14-B14)/B14</f>
        <v>1.9503144879751366E-2</v>
      </c>
      <c r="F14" s="25">
        <f>AVERAGE(F2:F13)</f>
        <v>-0.77900907197312286</v>
      </c>
      <c r="G14" s="10"/>
      <c r="I14" s="10"/>
      <c r="J14" s="10"/>
      <c r="K14" s="10"/>
    </row>
    <row r="15" spans="1:11" ht="24.6">
      <c r="A15" s="31"/>
      <c r="B15" s="32" t="s">
        <v>27</v>
      </c>
      <c r="C15" s="32" t="s">
        <v>28</v>
      </c>
      <c r="D15" s="32"/>
      <c r="E15" s="33" t="s">
        <v>24</v>
      </c>
      <c r="F15" s="34"/>
      <c r="G15" s="10"/>
      <c r="I15" s="10"/>
      <c r="J15" s="10"/>
      <c r="K15" s="10"/>
    </row>
    <row r="16" spans="1:11">
      <c r="A16" s="31"/>
      <c r="B16" s="38">
        <v>331445.11</v>
      </c>
      <c r="C16" s="38">
        <v>272775.98</v>
      </c>
      <c r="D16" s="32"/>
      <c r="E16" s="14">
        <f>(C16-B16)/C16</f>
        <v>-0.2150817311700246</v>
      </c>
      <c r="F16" s="34"/>
      <c r="G16" s="10"/>
      <c r="I16" s="10"/>
      <c r="J16" s="10"/>
      <c r="K16" s="10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Jan Hellebo</cp:lastModifiedBy>
  <dcterms:created xsi:type="dcterms:W3CDTF">2018-12-10T14:16:04Z</dcterms:created>
  <dcterms:modified xsi:type="dcterms:W3CDTF">2019-03-18T11:14:09Z</dcterms:modified>
</cp:coreProperties>
</file>