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miarkhayambashi/Desktop/Data for Power/"/>
    </mc:Choice>
  </mc:AlternateContent>
  <xr:revisionPtr revIDLastSave="0" documentId="13_ncr:1_{DC8EC53C-C109-864A-A6D9-C5492F57C497}" xr6:coauthVersionLast="47" xr6:coauthVersionMax="47" xr10:uidLastSave="{00000000-0000-0000-0000-000000000000}"/>
  <bookViews>
    <workbookView xWindow="2940" yWindow="3380" windowWidth="27240" windowHeight="16440" xr2:uid="{71256A7F-20ED-6440-8EA1-8C8E4A6F3ABF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" i="2" l="1"/>
  <c r="I2" i="2"/>
  <c r="N2" i="2" s="1"/>
  <c r="C3" i="2"/>
  <c r="C4" i="2" s="1"/>
  <c r="D3" i="2" l="1"/>
  <c r="G3" i="2" s="1"/>
  <c r="D4" i="2"/>
  <c r="G4" i="2" s="1"/>
  <c r="C5" i="2"/>
  <c r="C6" i="2" l="1"/>
  <c r="D5" i="2"/>
  <c r="G5" i="2" s="1"/>
  <c r="C7" i="2" l="1"/>
  <c r="D6" i="2"/>
  <c r="G6" i="2" s="1"/>
  <c r="C8" i="2" l="1"/>
  <c r="D7" i="2"/>
  <c r="G7" i="2" s="1"/>
  <c r="C9" i="2" l="1"/>
  <c r="D8" i="2"/>
  <c r="G8" i="2" s="1"/>
  <c r="C10" i="2" l="1"/>
  <c r="D9" i="2"/>
  <c r="G9" i="2" s="1"/>
  <c r="C11" i="2" l="1"/>
  <c r="D10" i="2"/>
  <c r="G10" i="2" s="1"/>
  <c r="C12" i="2" l="1"/>
  <c r="D11" i="2"/>
  <c r="G11" i="2" s="1"/>
  <c r="C13" i="2" l="1"/>
  <c r="D12" i="2"/>
  <c r="G12" i="2" s="1"/>
  <c r="C14" i="2" l="1"/>
  <c r="D13" i="2"/>
  <c r="G13" i="2" s="1"/>
  <c r="C15" i="2" l="1"/>
  <c r="D14" i="2"/>
  <c r="G14" i="2" s="1"/>
  <c r="C16" i="2" l="1"/>
  <c r="D15" i="2"/>
  <c r="G15" i="2" s="1"/>
  <c r="C17" i="2" l="1"/>
  <c r="D16" i="2"/>
  <c r="G16" i="2" s="1"/>
  <c r="C18" i="2" l="1"/>
  <c r="D17" i="2"/>
  <c r="G17" i="2" s="1"/>
  <c r="C19" i="2" l="1"/>
  <c r="D18" i="2"/>
  <c r="G18" i="2" s="1"/>
  <c r="C20" i="2" l="1"/>
  <c r="D19" i="2"/>
  <c r="G19" i="2" s="1"/>
  <c r="C21" i="2" l="1"/>
  <c r="D20" i="2"/>
  <c r="G20" i="2" s="1"/>
  <c r="C22" i="2" l="1"/>
  <c r="D21" i="2"/>
  <c r="G21" i="2" s="1"/>
  <c r="C23" i="2" l="1"/>
  <c r="D22" i="2"/>
  <c r="C24" i="2" l="1"/>
  <c r="D23" i="2"/>
  <c r="C25" i="2" l="1"/>
  <c r="D24" i="2"/>
  <c r="C26" i="2" l="1"/>
  <c r="D25" i="2"/>
  <c r="C27" i="2" l="1"/>
  <c r="D26" i="2"/>
  <c r="C28" i="2" l="1"/>
  <c r="D27" i="2"/>
  <c r="C29" i="2" l="1"/>
  <c r="D28" i="2"/>
  <c r="C30" i="2" l="1"/>
  <c r="D29" i="2"/>
  <c r="C31" i="2" l="1"/>
  <c r="D31" i="2" s="1"/>
  <c r="D30" i="2"/>
</calcChain>
</file>

<file path=xl/sharedStrings.xml><?xml version="1.0" encoding="utf-8"?>
<sst xmlns="http://schemas.openxmlformats.org/spreadsheetml/2006/main" count="12" uniqueCount="12">
  <si>
    <t>Year</t>
  </si>
  <si>
    <t>Number Households</t>
  </si>
  <si>
    <t>Total Number Households</t>
  </si>
  <si>
    <t>US</t>
  </si>
  <si>
    <t>US Percentage Household 2050</t>
  </si>
  <si>
    <t>PR Projected Population</t>
  </si>
  <si>
    <t>PR person per household</t>
  </si>
  <si>
    <t>PR 2050 households</t>
  </si>
  <si>
    <t>PR 2050 Solar Households</t>
  </si>
  <si>
    <t>kw</t>
  </si>
  <si>
    <t>Capacity Installed (GW)</t>
  </si>
  <si>
    <t>Capacity (GW)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</si>
</sst>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8">
    <font>
      <sz val="12"/>
      <color theme="1"/>
      <name val="Calibri"/>
      <family val="2"/>
      <scheme val="minor"/>
    </font>
    <font>
      <sz val="12"/>
      <color rgb="FF2C2C2C"/>
      <name val="Var(--inter)"/>
    </font>
    <font>
      <sz val="14"/>
      <color rgb="FF000000"/>
      <name val="Helvetica Neue"/>
      <family val="2"/>
    </font>
    <font>
      <sz val="14"/>
      <color rgb="FF000000"/>
      <name val="Helvetica Neue"/>
      <family val="2"/>
    </font>
    <font>
      <sz val="14"/>
      <color rgb="FF000000"/>
      <name val="Arial"/>
      <family val="2"/>
    </font>
    <font>
      <sz val="14"/>
      <color theme="1"/>
      <name val="Arial"/>
      <family val="2"/>
    </font>
    <font>
      <sz val="14"/>
      <color rgb="FF2C2C2C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3" fontId="3" fillId="0" borderId="0" xfId="0" applyNumberFormat="1" applyFont="1"/>
    <xf numFmtId="2" fontId="3" fillId="0" borderId="0" xfId="0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/>
    <xf numFmtId="3" fontId="4" fillId="0" borderId="0" xfId="0" applyNumberFormat="1" applyFont="1"/>
    <xf numFmtId="11" fontId="1" fillId="0" borderId="0" xfId="0" applyNumberFormat="1" applyFont="1"/>
    <xf numFmtId="4" fontId="0" fillId="0" borderId="0" xfId="0" applyNumberFormat="1" applyAlignment="1">
      <alignment horizontal="right" vertical="center"/>
    </xf>
    <xf numFmtId="11" fontId="0" fillId="0" borderId="0" xfId="0" applyNumberFormat="1"/>
    <xf numFmtId="0" fontId="0" fillId="0" borderId="0" xfId="0" applyAlignment="1">
      <alignment horizontal="center"/>
    </xf>
    <xf numFmtId="0" fontId="7" fillId="0" borderId="0" xfId="0" applyFont="1"/>
    <xf numFmtId="0" fontId="0" fillId="0" borderId="0" xfId="0" applyAlignment="1">
      <alignment horizontal="center"/>
    </xf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Installation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5.6383202099737531E-2"/>
                  <c:y val="-4.161672499270924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Sheet2!$A$3:$A$31</c:f>
              <c:numCache>
                <c:formatCode>General</c:formatCode>
                <c:ptCount val="2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</c:numCache>
            </c:numRef>
          </c:xVal>
          <c:yVal>
            <c:numRef>
              <c:f>Sheet2!$B$3:$B$31</c:f>
              <c:numCache>
                <c:formatCode>General</c:formatCode>
                <c:ptCount val="29"/>
                <c:pt idx="0">
                  <c:v>2E-3</c:v>
                </c:pt>
                <c:pt idx="1">
                  <c:v>3.7999999999999999E-2</c:v>
                </c:pt>
                <c:pt idx="2">
                  <c:v>5.8000000000000003E-2</c:v>
                </c:pt>
                <c:pt idx="3">
                  <c:v>8.2000000000000003E-2</c:v>
                </c:pt>
                <c:pt idx="4">
                  <c:v>0.16400000000000001</c:v>
                </c:pt>
                <c:pt idx="5">
                  <c:v>0.246</c:v>
                </c:pt>
                <c:pt idx="6">
                  <c:v>0.30399999999999999</c:v>
                </c:pt>
                <c:pt idx="7">
                  <c:v>0.49399999999999999</c:v>
                </c:pt>
                <c:pt idx="8">
                  <c:v>0.79200000000000004</c:v>
                </c:pt>
                <c:pt idx="9" formatCode="#,##0">
                  <c:v>1.2310000000000001</c:v>
                </c:pt>
                <c:pt idx="10" formatCode="#,##0">
                  <c:v>2.0990000000000002</c:v>
                </c:pt>
                <c:pt idx="11" formatCode="#,##0">
                  <c:v>2.5830000000000002</c:v>
                </c:pt>
                <c:pt idx="12" formatCode="#,##0">
                  <c:v>2.2269999999999999</c:v>
                </c:pt>
                <c:pt idx="13" formatCode="#,##0">
                  <c:v>2.4</c:v>
                </c:pt>
                <c:pt idx="14" formatCode="#,##0">
                  <c:v>2.8</c:v>
                </c:pt>
                <c:pt idx="15">
                  <c:v>3.3401529241578798</c:v>
                </c:pt>
                <c:pt idx="16">
                  <c:v>4.2818764207480804</c:v>
                </c:pt>
                <c:pt idx="17">
                  <c:v>6.0061996280223102</c:v>
                </c:pt>
                <c:pt idx="18">
                  <c:v>6.4110973341599502</c:v>
                </c:pt>
                <c:pt idx="19">
                  <c:v>6.2487910725356404</c:v>
                </c:pt>
                <c:pt idx="20">
                  <c:v>6.5936557139904899</c:v>
                </c:pt>
                <c:pt idx="21">
                  <c:v>7.1508782806364897</c:v>
                </c:pt>
                <c:pt idx="22">
                  <c:v>7.7824550526968297</c:v>
                </c:pt>
                <c:pt idx="23">
                  <c:v>8.4996693531721395</c:v>
                </c:pt>
                <c:pt idx="24">
                  <c:v>9.3028104980367807</c:v>
                </c:pt>
                <c:pt idx="25">
                  <c:v>10.140235585864801</c:v>
                </c:pt>
                <c:pt idx="26">
                  <c:v>10.7775986774126</c:v>
                </c:pt>
                <c:pt idx="27">
                  <c:v>11.134903905765601</c:v>
                </c:pt>
                <c:pt idx="28">
                  <c:v>11.592167803265101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3E-014B-93B8-D725B783F2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7457232"/>
        <c:axId val="1742955936"/>
      </c:scatterChart>
      <c:valAx>
        <c:axId val="1667457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2955936"/>
        <c:crosses val="autoZero"/>
        <c:crossBetween val="midCat"/>
      </c:valAx>
      <c:valAx>
        <c:axId val="1742955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7457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Capacity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-9.2248250218722655E-2"/>
                  <c:y val="2.7883493729950423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Sheet2!$A$3:$A$33</c:f>
              <c:numCache>
                <c:formatCode>General</c:formatCode>
                <c:ptCount val="31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</c:numCache>
            </c:numRef>
          </c:xVal>
          <c:yVal>
            <c:numRef>
              <c:f>Sheet2!$C$3:$C$33</c:f>
              <c:numCache>
                <c:formatCode>0.000</c:formatCode>
                <c:ptCount val="31"/>
                <c:pt idx="0">
                  <c:v>2E-3</c:v>
                </c:pt>
                <c:pt idx="1">
                  <c:v>0.04</c:v>
                </c:pt>
                <c:pt idx="2">
                  <c:v>9.8000000000000004E-2</c:v>
                </c:pt>
                <c:pt idx="3">
                  <c:v>0.18</c:v>
                </c:pt>
                <c:pt idx="4">
                  <c:v>0.34399999999999997</c:v>
                </c:pt>
                <c:pt idx="5">
                  <c:v>0.59</c:v>
                </c:pt>
                <c:pt idx="6">
                  <c:v>0.89399999999999991</c:v>
                </c:pt>
                <c:pt idx="7">
                  <c:v>1.3879999999999999</c:v>
                </c:pt>
                <c:pt idx="8">
                  <c:v>2.1799999999999997</c:v>
                </c:pt>
                <c:pt idx="9">
                  <c:v>3.4109999999999996</c:v>
                </c:pt>
                <c:pt idx="10">
                  <c:v>5.51</c:v>
                </c:pt>
                <c:pt idx="11">
                  <c:v>8.093</c:v>
                </c:pt>
                <c:pt idx="12">
                  <c:v>10.32</c:v>
                </c:pt>
                <c:pt idx="13">
                  <c:v>12.72</c:v>
                </c:pt>
                <c:pt idx="14">
                  <c:v>15.52</c:v>
                </c:pt>
                <c:pt idx="15">
                  <c:v>18.86015292415788</c:v>
                </c:pt>
                <c:pt idx="16">
                  <c:v>23.142029344905961</c:v>
                </c:pt>
                <c:pt idx="17">
                  <c:v>29.148228972928273</c:v>
                </c:pt>
                <c:pt idx="18">
                  <c:v>35.55932630708822</c:v>
                </c:pt>
                <c:pt idx="19">
                  <c:v>41.808117379623859</c:v>
                </c:pt>
                <c:pt idx="20">
                  <c:v>48.401773093614352</c:v>
                </c:pt>
                <c:pt idx="21">
                  <c:v>55.552651374250843</c:v>
                </c:pt>
                <c:pt idx="22">
                  <c:v>63.335106426947675</c:v>
                </c:pt>
                <c:pt idx="23">
                  <c:v>71.834775780119813</c:v>
                </c:pt>
                <c:pt idx="24">
                  <c:v>81.13758627815659</c:v>
                </c:pt>
                <c:pt idx="25">
                  <c:v>91.277821864021391</c:v>
                </c:pt>
                <c:pt idx="26">
                  <c:v>102.05542054143399</c:v>
                </c:pt>
                <c:pt idx="27">
                  <c:v>113.19032444719959</c:v>
                </c:pt>
                <c:pt idx="28">
                  <c:v>124.78249225046468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E1-8741-BB70-E6AB45E70D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3664480"/>
        <c:axId val="1734484928"/>
      </c:scatterChart>
      <c:valAx>
        <c:axId val="1773664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4484928"/>
        <c:crosses val="autoZero"/>
        <c:crossBetween val="midCat"/>
      </c:valAx>
      <c:valAx>
        <c:axId val="1734484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3664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135837374008681"/>
          <c:y val="4.743252180640653E-2"/>
          <c:w val="0.81555365498522736"/>
          <c:h val="0.79075058961528377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19050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-5.5421903052064632E-2"/>
                  <c:y val="2.8418084031096746E-2"/>
                </c:manualLayout>
              </c:layout>
              <c:numFmt formatCode="#,##0.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/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xVal>
            <c:numRef>
              <c:f>Sheet2!$A$3:$A$21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xVal>
          <c:yVal>
            <c:numRef>
              <c:f>Sheet2!$G$3:$G$21</c:f>
              <c:numCache>
                <c:formatCode>0.00E+00</c:formatCode>
                <c:ptCount val="19"/>
                <c:pt idx="0">
                  <c:v>2.9939983444697301E-6</c:v>
                </c:pt>
                <c:pt idx="1">
                  <c:v>5.9335508368980457E-5</c:v>
                </c:pt>
                <c:pt idx="2">
                  <c:v>1.4332944440779036E-4</c:v>
                </c:pt>
                <c:pt idx="3">
                  <c:v>2.6152234554373971E-4</c:v>
                </c:pt>
                <c:pt idx="4">
                  <c:v>4.9809217312082486E-4</c:v>
                </c:pt>
                <c:pt idx="5">
                  <c:v>8.516694984417964E-4</c:v>
                </c:pt>
                <c:pt idx="6">
                  <c:v>1.2780997492913971E-3</c:v>
                </c:pt>
                <c:pt idx="7">
                  <c:v>1.9450099274807254E-3</c:v>
                </c:pt>
                <c:pt idx="8">
                  <c:v>3.0204177027175982E-3</c:v>
                </c:pt>
                <c:pt idx="9">
                  <c:v>4.6964536376185237E-3</c:v>
                </c:pt>
                <c:pt idx="10">
                  <c:v>7.503660589596747E-3</c:v>
                </c:pt>
                <c:pt idx="11">
                  <c:v>1.0913514456077246E-2</c:v>
                </c:pt>
                <c:pt idx="12">
                  <c:v>1.3872549717865218E-2</c:v>
                </c:pt>
                <c:pt idx="13">
                  <c:v>1.6915126202865324E-2</c:v>
                </c:pt>
                <c:pt idx="14">
                  <c:v>2.0479675171338196E-2</c:v>
                </c:pt>
                <c:pt idx="15">
                  <c:v>2.4912417282989492E-2</c:v>
                </c:pt>
                <c:pt idx="16">
                  <c:v>3.0386205579243625E-2</c:v>
                </c:pt>
                <c:pt idx="17">
                  <c:v>3.7694944300437273E-2</c:v>
                </c:pt>
                <c:pt idx="18">
                  <c:v>4.5905400952600164E-2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6E-1C43-8EC3-9DF279206C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8257280"/>
        <c:axId val="1443835696"/>
      </c:scatterChart>
      <c:valAx>
        <c:axId val="1698257280"/>
        <c:scaling>
          <c:orientation val="minMax"/>
          <c:max val="2023"/>
          <c:min val="201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43835696"/>
        <c:crosses val="autoZero"/>
        <c:crossBetween val="midCat"/>
      </c:valAx>
      <c:valAx>
        <c:axId val="1443835696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Percentage of Households</a:t>
                </a:r>
              </a:p>
            </c:rich>
          </c:tx>
          <c:layout>
            <c:manualLayout>
              <c:xMode val="edge"/>
              <c:yMode val="edge"/>
              <c:x val="1.4362657091561939E-2"/>
              <c:y val="0.1386081335712592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698257280"/>
        <c:crosses val="autoZero"/>
        <c:crossBetween val="midCat"/>
        <c:majorUnit val="0.01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457200</xdr:colOff>
      <xdr:row>30</xdr:row>
      <xdr:rowOff>222250</xdr:rowOff>
    </xdr:from>
    <xdr:to>
      <xdr:col>11</xdr:col>
      <xdr:colOff>76200</xdr:colOff>
      <xdr:row>44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FB86546-5C23-9FE8-936D-EBC8CD1199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63500</xdr:colOff>
      <xdr:row>30</xdr:row>
      <xdr:rowOff>209550</xdr:rowOff>
    </xdr:from>
    <xdr:to>
      <xdr:col>16</xdr:col>
      <xdr:colOff>508000</xdr:colOff>
      <xdr:row>44</xdr:row>
      <xdr:rowOff>82550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0C066B5-EDCD-80E6-3E84-A81F30B162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723900</xdr:colOff>
      <xdr:row>6</xdr:row>
      <xdr:rowOff>88900</xdr:rowOff>
    </xdr:from>
    <xdr:to>
      <xdr:col>12</xdr:col>
      <xdr:colOff>0</xdr:colOff>
      <xdr:row>25</xdr:row>
      <xdr:rowOff>12700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AEC115A-EB66-C991-9595-3645E645A2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A7474-A943-F742-9E6E-F86B42FFB3F8}">
  <dimension ref="A1:N31"/>
  <sheetViews>
    <sheetView tabSelected="1" workbookViewId="0">
      <selection activeCell="J9" sqref="J9"/>
    </sheetView>
  </sheetViews>
  <sheetFormatPr baseColWidth="10" defaultRowHeight="16"/>
  <cols>
    <col min="2" max="2" width="15.83203125" bestFit="1" customWidth="1"/>
    <col min="11" max="11" width="20.83203125" bestFit="1" customWidth="1"/>
    <col min="12" max="12" width="21.6640625" bestFit="1" customWidth="1"/>
    <col min="13" max="13" width="17.6640625" bestFit="1" customWidth="1"/>
  </cols>
  <sheetData>
    <row r="1" spans="1:14">
      <c r="A1" s="13" t="s">
        <v>3</v>
      </c>
      <c r="B1" s="13"/>
      <c r="C1" s="13"/>
      <c r="D1" s="13"/>
      <c r="E1" s="13"/>
      <c r="F1" s="13"/>
      <c r="G1" s="13"/>
      <c r="I1" s="11" t="s">
        <v>4</v>
      </c>
      <c r="K1" t="s">
        <v>5</v>
      </c>
      <c r="L1" t="s">
        <v>6</v>
      </c>
      <c r="M1" t="s">
        <v>7</v>
      </c>
      <c r="N1" t="s">
        <v>8</v>
      </c>
    </row>
    <row r="2" spans="1:14">
      <c r="A2" t="s">
        <v>0</v>
      </c>
      <c r="B2" t="s">
        <v>10</v>
      </c>
      <c r="C2" t="s">
        <v>11</v>
      </c>
      <c r="D2" t="s">
        <v>1</v>
      </c>
      <c r="F2" t="s">
        <v>2</v>
      </c>
      <c r="I2">
        <f>0.000214055531*2050^2 -0.859938173727*2050+ 863.66952206971</f>
        <v>0.36463495685995895</v>
      </c>
      <c r="K2" s="12">
        <v>2728000</v>
      </c>
      <c r="L2">
        <v>2.65</v>
      </c>
      <c r="M2">
        <f>K2/L2</f>
        <v>1029433.962264151</v>
      </c>
      <c r="N2">
        <f>I2*M2</f>
        <v>375367.60842036532</v>
      </c>
    </row>
    <row r="3" spans="1:14" ht="18">
      <c r="A3" s="4">
        <v>2005</v>
      </c>
      <c r="B3" s="4">
        <v>2E-3</v>
      </c>
      <c r="C3" s="14">
        <f>B3</f>
        <v>2E-3</v>
      </c>
      <c r="D3" s="8">
        <f>C3 /$E$18*10^6</f>
        <v>339.3397723621992</v>
      </c>
      <c r="F3" s="9">
        <v>113.34</v>
      </c>
      <c r="G3" s="10">
        <f>D3/F3/10^6</f>
        <v>2.9939983444697301E-6</v>
      </c>
    </row>
    <row r="4" spans="1:14" ht="18">
      <c r="A4" s="4">
        <v>2006</v>
      </c>
      <c r="B4" s="4">
        <v>3.7999999999999999E-2</v>
      </c>
      <c r="C4" s="14">
        <f>B4+C3</f>
        <v>0.04</v>
      </c>
      <c r="D4" s="8">
        <f t="shared" ref="D4:D31" si="0">C4 /$E$18*10^6</f>
        <v>6786.7954472439842</v>
      </c>
      <c r="F4" s="9">
        <v>114.38</v>
      </c>
      <c r="G4" s="10">
        <f t="shared" ref="G4:G21" si="1">D4/F4/10^6</f>
        <v>5.9335508368980457E-5</v>
      </c>
    </row>
    <row r="5" spans="1:14" ht="18">
      <c r="A5" s="4">
        <v>2007</v>
      </c>
      <c r="B5" s="4">
        <v>5.8000000000000003E-2</v>
      </c>
      <c r="C5" s="14">
        <f t="shared" ref="C5:C31" si="2">B5+C4</f>
        <v>9.8000000000000004E-2</v>
      </c>
      <c r="D5" s="8">
        <f t="shared" si="0"/>
        <v>16627.648845747761</v>
      </c>
      <c r="F5" s="9">
        <v>116.01</v>
      </c>
      <c r="G5" s="10">
        <f t="shared" si="1"/>
        <v>1.4332944440779036E-4</v>
      </c>
    </row>
    <row r="6" spans="1:14" ht="18">
      <c r="A6" s="4">
        <v>2008</v>
      </c>
      <c r="B6" s="4">
        <v>8.2000000000000003E-2</v>
      </c>
      <c r="C6" s="14">
        <f t="shared" si="2"/>
        <v>0.18</v>
      </c>
      <c r="D6" s="8">
        <f t="shared" si="0"/>
        <v>30540.579512597928</v>
      </c>
      <c r="F6" s="9">
        <v>116.78</v>
      </c>
      <c r="G6" s="10">
        <f t="shared" si="1"/>
        <v>2.6152234554373971E-4</v>
      </c>
    </row>
    <row r="7" spans="1:14" ht="18">
      <c r="A7" s="4">
        <v>2009</v>
      </c>
      <c r="B7" s="4">
        <v>0.16400000000000001</v>
      </c>
      <c r="C7" s="14">
        <f t="shared" si="2"/>
        <v>0.34399999999999997</v>
      </c>
      <c r="D7" s="8">
        <f t="shared" si="0"/>
        <v>58366.440846298261</v>
      </c>
      <c r="F7" s="9">
        <v>117.18</v>
      </c>
      <c r="G7" s="10">
        <f t="shared" si="1"/>
        <v>4.9809217312082486E-4</v>
      </c>
    </row>
    <row r="8" spans="1:14" ht="18">
      <c r="A8" s="4">
        <v>2010</v>
      </c>
      <c r="B8" s="4">
        <v>0.246</v>
      </c>
      <c r="C8" s="14">
        <f t="shared" si="2"/>
        <v>0.59</v>
      </c>
      <c r="D8" s="8">
        <f t="shared" si="0"/>
        <v>100105.23284684875</v>
      </c>
      <c r="F8" s="9">
        <v>117.54</v>
      </c>
      <c r="G8" s="10">
        <f t="shared" si="1"/>
        <v>8.516694984417964E-4</v>
      </c>
    </row>
    <row r="9" spans="1:14" ht="18">
      <c r="A9" s="4">
        <v>2011</v>
      </c>
      <c r="B9" s="4">
        <v>0.30399999999999999</v>
      </c>
      <c r="C9" s="14">
        <f t="shared" si="2"/>
        <v>0.89399999999999991</v>
      </c>
      <c r="D9" s="8">
        <f t="shared" si="0"/>
        <v>151684.878245903</v>
      </c>
      <c r="F9" s="9">
        <v>118.68</v>
      </c>
      <c r="G9" s="10">
        <f t="shared" si="1"/>
        <v>1.2780997492913971E-3</v>
      </c>
    </row>
    <row r="10" spans="1:14" ht="18">
      <c r="A10" s="4">
        <v>2012</v>
      </c>
      <c r="B10" s="4">
        <v>0.49399999999999999</v>
      </c>
      <c r="C10" s="14">
        <f t="shared" si="2"/>
        <v>1.3879999999999999</v>
      </c>
      <c r="D10" s="8">
        <f t="shared" si="0"/>
        <v>235501.80201936621</v>
      </c>
      <c r="F10" s="9">
        <v>121.08</v>
      </c>
      <c r="G10" s="10">
        <f t="shared" si="1"/>
        <v>1.9450099274807254E-3</v>
      </c>
    </row>
    <row r="11" spans="1:14" ht="18">
      <c r="A11" s="4">
        <v>2013</v>
      </c>
      <c r="B11" s="4">
        <v>0.79200000000000004</v>
      </c>
      <c r="C11" s="14">
        <f t="shared" si="2"/>
        <v>2.1799999999999997</v>
      </c>
      <c r="D11" s="8">
        <f t="shared" si="0"/>
        <v>369880.35187479708</v>
      </c>
      <c r="F11" s="9">
        <v>122.46</v>
      </c>
      <c r="G11" s="10">
        <f t="shared" si="1"/>
        <v>3.0204177027175982E-3</v>
      </c>
    </row>
    <row r="12" spans="1:14" ht="18">
      <c r="A12" s="4">
        <v>2014</v>
      </c>
      <c r="B12" s="7">
        <v>1.2310000000000001</v>
      </c>
      <c r="C12" s="14">
        <f t="shared" si="2"/>
        <v>3.4109999999999996</v>
      </c>
      <c r="D12" s="8">
        <f t="shared" si="0"/>
        <v>578743.98176373064</v>
      </c>
      <c r="F12" s="9">
        <v>123.23</v>
      </c>
      <c r="G12" s="10">
        <f t="shared" si="1"/>
        <v>4.6964536376185237E-3</v>
      </c>
    </row>
    <row r="13" spans="1:14" ht="18">
      <c r="A13" s="4">
        <v>2015</v>
      </c>
      <c r="B13" s="7">
        <v>2.0990000000000002</v>
      </c>
      <c r="C13" s="14">
        <f t="shared" si="2"/>
        <v>5.51</v>
      </c>
      <c r="D13" s="8">
        <f t="shared" si="0"/>
        <v>934881.07285785873</v>
      </c>
      <c r="F13" s="9">
        <v>124.59</v>
      </c>
      <c r="G13" s="10">
        <f t="shared" si="1"/>
        <v>7.503660589596747E-3</v>
      </c>
    </row>
    <row r="14" spans="1:14" ht="18">
      <c r="A14" s="4">
        <v>2016</v>
      </c>
      <c r="B14" s="7">
        <v>2.5830000000000002</v>
      </c>
      <c r="C14" s="14">
        <f t="shared" si="2"/>
        <v>8.093</v>
      </c>
      <c r="D14" s="8">
        <f t="shared" si="0"/>
        <v>1373138.388863639</v>
      </c>
      <c r="F14" s="9">
        <v>125.82</v>
      </c>
      <c r="G14" s="10">
        <f t="shared" si="1"/>
        <v>1.0913514456077246E-2</v>
      </c>
    </row>
    <row r="15" spans="1:14" ht="18">
      <c r="A15" s="4">
        <v>2017</v>
      </c>
      <c r="B15" s="7">
        <v>2.2269999999999999</v>
      </c>
      <c r="C15" s="14">
        <f t="shared" si="2"/>
        <v>10.32</v>
      </c>
      <c r="D15" s="8">
        <f t="shared" si="0"/>
        <v>1750993.2253889479</v>
      </c>
      <c r="F15" s="9">
        <v>126.22</v>
      </c>
      <c r="G15" s="10">
        <f t="shared" si="1"/>
        <v>1.3872549717865218E-2</v>
      </c>
    </row>
    <row r="16" spans="1:14" ht="18">
      <c r="A16" s="4">
        <v>2018</v>
      </c>
      <c r="B16" s="7">
        <v>2.4</v>
      </c>
      <c r="C16" s="14">
        <f t="shared" si="2"/>
        <v>12.72</v>
      </c>
      <c r="D16" s="8">
        <f t="shared" si="0"/>
        <v>2158200.9522235868</v>
      </c>
      <c r="F16" s="9">
        <v>127.59</v>
      </c>
      <c r="G16" s="10">
        <f t="shared" si="1"/>
        <v>1.6915126202865324E-2</v>
      </c>
    </row>
    <row r="17" spans="1:10" ht="18">
      <c r="A17" s="4">
        <v>2019</v>
      </c>
      <c r="B17" s="7">
        <v>2.8</v>
      </c>
      <c r="C17" s="14">
        <f t="shared" si="2"/>
        <v>15.52</v>
      </c>
      <c r="D17" s="8">
        <f t="shared" si="0"/>
        <v>2633276.6335306657</v>
      </c>
      <c r="F17" s="9">
        <v>128.58000000000001</v>
      </c>
      <c r="G17" s="10">
        <f t="shared" si="1"/>
        <v>2.0479675171338196E-2</v>
      </c>
    </row>
    <row r="18" spans="1:10" ht="18">
      <c r="A18" s="5">
        <v>2020</v>
      </c>
      <c r="B18" s="6">
        <v>3.3401529241578798</v>
      </c>
      <c r="C18" s="14">
        <f t="shared" si="2"/>
        <v>18.86015292415788</v>
      </c>
      <c r="D18" s="8">
        <f t="shared" si="0"/>
        <v>3200000</v>
      </c>
      <c r="E18">
        <v>5.8937977887993371</v>
      </c>
      <c r="F18" s="9">
        <v>128.44999999999999</v>
      </c>
      <c r="G18" s="10">
        <f t="shared" si="1"/>
        <v>2.4912417282989492E-2</v>
      </c>
    </row>
    <row r="19" spans="1:10" ht="18">
      <c r="A19" s="5">
        <v>2021</v>
      </c>
      <c r="B19" s="6">
        <v>4.2818764207480804</v>
      </c>
      <c r="C19" s="14">
        <f t="shared" si="2"/>
        <v>23.142029344905961</v>
      </c>
      <c r="D19" s="8">
        <f t="shared" si="0"/>
        <v>3926505.4849498612</v>
      </c>
      <c r="E19" t="s">
        <v>9</v>
      </c>
      <c r="F19" s="9">
        <v>129.22</v>
      </c>
      <c r="G19" s="10">
        <f t="shared" si="1"/>
        <v>3.0386205579243625E-2</v>
      </c>
    </row>
    <row r="20" spans="1:10" ht="18">
      <c r="A20" s="5">
        <v>2022</v>
      </c>
      <c r="B20" s="6">
        <v>6.0061996280223102</v>
      </c>
      <c r="C20" s="14">
        <f t="shared" si="2"/>
        <v>29.148228972928273</v>
      </c>
      <c r="D20" s="8">
        <f t="shared" si="0"/>
        <v>4945576.6922173696</v>
      </c>
      <c r="F20" s="9">
        <v>131.19999999999999</v>
      </c>
      <c r="G20" s="10">
        <f t="shared" si="1"/>
        <v>3.7694944300437273E-2</v>
      </c>
    </row>
    <row r="21" spans="1:10" ht="18">
      <c r="A21" s="5">
        <v>2023</v>
      </c>
      <c r="B21" s="6">
        <v>6.4110973341599502</v>
      </c>
      <c r="C21" s="14">
        <f t="shared" si="2"/>
        <v>35.55932630708822</v>
      </c>
      <c r="D21" s="8">
        <f t="shared" si="0"/>
        <v>6033346.8472002391</v>
      </c>
      <c r="F21" s="9">
        <v>131.43</v>
      </c>
      <c r="G21" s="10">
        <f t="shared" si="1"/>
        <v>4.5905400952600164E-2</v>
      </c>
    </row>
    <row r="22" spans="1:10" ht="18">
      <c r="A22" s="5">
        <v>2024</v>
      </c>
      <c r="B22" s="6">
        <v>6.2487910725356404</v>
      </c>
      <c r="C22" s="14">
        <f t="shared" si="2"/>
        <v>41.808117379623859</v>
      </c>
      <c r="D22" s="8">
        <f t="shared" si="0"/>
        <v>7093578.5172468321</v>
      </c>
      <c r="H22" s="1"/>
      <c r="I22" s="2"/>
      <c r="J22" s="3"/>
    </row>
    <row r="23" spans="1:10" ht="18">
      <c r="A23" s="5">
        <v>2025</v>
      </c>
      <c r="B23" s="6">
        <v>6.5936557139904899</v>
      </c>
      <c r="C23" s="14">
        <f t="shared" si="2"/>
        <v>48.401773093614352</v>
      </c>
      <c r="D23" s="8">
        <f t="shared" si="0"/>
        <v>8212323.3317569559</v>
      </c>
      <c r="H23" s="1"/>
      <c r="I23" s="2"/>
      <c r="J23" s="3"/>
    </row>
    <row r="24" spans="1:10" ht="18">
      <c r="A24" s="5">
        <v>2026</v>
      </c>
      <c r="B24" s="6">
        <v>7.1508782806364897</v>
      </c>
      <c r="C24" s="14">
        <f t="shared" si="2"/>
        <v>55.552651374250843</v>
      </c>
      <c r="D24" s="8">
        <f t="shared" si="0"/>
        <v>9425612.0357274469</v>
      </c>
      <c r="H24" s="1"/>
      <c r="I24" s="2"/>
      <c r="J24" s="3"/>
    </row>
    <row r="25" spans="1:10" ht="18">
      <c r="A25" s="5">
        <v>2027</v>
      </c>
      <c r="B25" s="6">
        <v>7.7824550526968297</v>
      </c>
      <c r="C25" s="14">
        <f t="shared" si="2"/>
        <v>63.335106426947675</v>
      </c>
      <c r="D25" s="8">
        <f t="shared" si="0"/>
        <v>10746060.298728041</v>
      </c>
    </row>
    <row r="26" spans="1:10" ht="18">
      <c r="A26" s="5">
        <v>2028</v>
      </c>
      <c r="B26" s="6">
        <v>8.4996693531721395</v>
      </c>
      <c r="C26" s="14">
        <f t="shared" si="2"/>
        <v>71.834775780119813</v>
      </c>
      <c r="D26" s="8">
        <f t="shared" si="0"/>
        <v>12188198.230457738</v>
      </c>
    </row>
    <row r="27" spans="1:10" ht="18">
      <c r="A27" s="5">
        <v>2029</v>
      </c>
      <c r="B27" s="6">
        <v>9.3028104980367807</v>
      </c>
      <c r="C27" s="14">
        <f t="shared" si="2"/>
        <v>81.13758627815659</v>
      </c>
      <c r="D27" s="8">
        <f t="shared" si="0"/>
        <v>13766605.028823975</v>
      </c>
    </row>
    <row r="28" spans="1:10" ht="18">
      <c r="A28" s="5">
        <v>2030</v>
      </c>
      <c r="B28" s="6">
        <v>10.140235585864801</v>
      </c>
      <c r="C28" s="14">
        <f t="shared" si="2"/>
        <v>91.277821864021391</v>
      </c>
      <c r="D28" s="8">
        <f t="shared" si="0"/>
        <v>15487097.646527193</v>
      </c>
    </row>
    <row r="29" spans="1:10" ht="18">
      <c r="A29" s="5">
        <v>2031</v>
      </c>
      <c r="B29" s="6">
        <v>10.7775986774126</v>
      </c>
      <c r="C29" s="14">
        <f t="shared" si="2"/>
        <v>102.05542054143399</v>
      </c>
      <c r="D29" s="8">
        <f t="shared" si="0"/>
        <v>17315731.58742936</v>
      </c>
    </row>
    <row r="30" spans="1:10" ht="18">
      <c r="A30" s="5">
        <v>2032</v>
      </c>
      <c r="B30" s="6">
        <v>11.134903905765601</v>
      </c>
      <c r="C30" s="14">
        <f t="shared" si="2"/>
        <v>113.19032444719959</v>
      </c>
      <c r="D30" s="8">
        <f t="shared" si="0"/>
        <v>19204989.465758089</v>
      </c>
    </row>
    <row r="31" spans="1:10" ht="18">
      <c r="A31" s="5">
        <v>2033</v>
      </c>
      <c r="B31" s="6">
        <v>11.592167803265101</v>
      </c>
      <c r="C31" s="14">
        <f t="shared" si="2"/>
        <v>124.78249225046468</v>
      </c>
      <c r="D31" s="8">
        <f t="shared" si="0"/>
        <v>21171831.257530287</v>
      </c>
    </row>
  </sheetData>
  <sortState xmlns:xlrd2="http://schemas.microsoft.com/office/spreadsheetml/2017/richdata2" ref="H7:I24">
    <sortCondition ref="H7:H24"/>
  </sortState>
  <mergeCells count="1">
    <mergeCell ref="A1:G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Khayambashi, Kamiar (bmb2tn)</dc:creator>
  <cp:lastModifiedBy>Khayambashi, Kamiar (bmb2tn)</cp:lastModifiedBy>
  <dcterms:created xsi:type="dcterms:W3CDTF">2024-01-17T01:53:05Z</dcterms:created>
  <dcterms:modified xsi:type="dcterms:W3CDTF">2024-02-14T02:59:07Z</dcterms:modified>
</cp:coreProperties>
</file>