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Miracle\Documents\"/>
    </mc:Choice>
  </mc:AlternateContent>
  <xr:revisionPtr revIDLastSave="0" documentId="13_ncr:1_{426895EB-3ABF-4CFE-BF9D-6BB15D3135A1}" xr6:coauthVersionLast="40" xr6:coauthVersionMax="40" xr10:uidLastSave="{00000000-0000-0000-0000-000000000000}"/>
  <bookViews>
    <workbookView xWindow="0" yWindow="0" windowWidth="18450" windowHeight="9030" xr2:uid="{1D48F0C2-D825-4D0B-87C6-B6B9C7964F9A}"/>
  </bookViews>
  <sheets>
    <sheet name="Dashboard" sheetId="1" r:id="rId1"/>
    <sheet name="Headlines" sheetId="8" r:id="rId2"/>
    <sheet name="New Head" sheetId="10" r:id="rId3"/>
    <sheet name="Ethnicity" sheetId="3" r:id="rId4"/>
    <sheet name="Seperations" sheetId="6" r:id="rId5"/>
    <sheet name="Term Reason" sheetId="7" r:id="rId6"/>
    <sheet name="Region" sheetId="5" r:id="rId7"/>
    <sheet name="Tenure" sheetId="4" r:id="rId8"/>
    <sheet name="Actives" sheetId="2" r:id="rId9"/>
  </sheets>
  <definedNames>
    <definedName name="Slicer_BU_Region">#N/A</definedName>
    <definedName name="Slicer_Date__Year">#N/A</definedName>
    <definedName name="Slicer_EthnicGroup">#N/A</definedName>
    <definedName name="Slicer_FP">#N/A</definedName>
    <definedName name="Slicer_Gender">#N/A</definedName>
  </definedNames>
  <calcPr calcId="181029"/>
  <pivotCaches>
    <pivotCache cacheId="449" r:id="rId10"/>
    <pivotCache cacheId="452" r:id="rId11"/>
    <pivotCache cacheId="455" r:id="rId12"/>
    <pivotCache cacheId="458" r:id="rId13"/>
    <pivotCache cacheId="461" r:id="rId14"/>
    <pivotCache cacheId="464" r:id="rId15"/>
    <pivotCache cacheId="467" r:id="rId16"/>
    <pivotCache cacheId="473" r:id="rId17"/>
    <pivotCache cacheId="488" r:id="rId18"/>
    <pivotCache cacheId="491" r:id="rId19"/>
    <pivotCache cacheId="494" r:id="rId20"/>
  </pivotCaches>
  <extLst>
    <ext xmlns:x14="http://schemas.microsoft.com/office/spreadsheetml/2009/9/main" uri="{876F7934-8845-4945-9796-88D515C7AA90}">
      <x14:pivotCaches>
        <pivotCache cacheId="23"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job_928f94be-8e88-497e-a412-ed6d010c88bd" name="HR job" connection="Query - HR job"/>
        </x15:modelTables>
        <x15:extLst>
          <ext xmlns:x16="http://schemas.microsoft.com/office/spreadsheetml/2014/11/main" uri="{9835A34E-60A6-4A7C-AAB8-D5F71C897F49}">
            <x16:modelTimeGroupings>
              <x16:modelTimeGrouping tableName="HR job"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N3" i="1" l="1"/>
  <c r="J4" i="1"/>
  <c r="N4" i="1"/>
  <c r="K3" i="1"/>
  <c r="J3" i="1"/>
  <c r="K4" i="1"/>
  <c r="G4" i="1"/>
  <c r="M3" i="1"/>
  <c r="H4" i="1"/>
  <c r="M4" i="1"/>
  <c r="U4" i="1"/>
  <c r="T4" i="1"/>
  <c r="S4" i="1"/>
  <c r="G1" i="1" l="1"/>
  <c r="H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C770A4-476B-42A9-92DF-33CEFBAB8BAF}" name="Query - HR job" description="Connection to the 'HR job' query in the workbook." type="100" refreshedVersion="6" minRefreshableVersion="5">
    <extLst>
      <ext xmlns:x15="http://schemas.microsoft.com/office/spreadsheetml/2010/11/main" uri="{DE250136-89BD-433C-8126-D09CA5730AF9}">
        <x15:connection id="da4c4595-cd02-484c-a4c6-a9665fced811"/>
      </ext>
    </extLst>
  </connection>
  <connection id="2" xr16:uid="{A56F8783-B49F-4EAC-998E-132F83EA586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682BE41D-758A-40B0-8212-EDD80492DEEA}"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7C6620A2-B842-4346-92E4-DD6EC7F29338}" keepAlive="1" name="Query - Transform File from HR job" description="Connection to the 'Transform File from HR job' query in the workbook." type="5" refreshedVersion="0" background="1">
    <dbPr connection="Provider=Microsoft.Mashup.OleDb.1;Data Source=$Workbook$;Location=&quot;Transform File from HR job&quot;;Extended Properties=&quot;&quot;" command="SELECT * FROM [Transform File from HR job]"/>
  </connection>
  <connection id="5" xr16:uid="{B5A7443D-782B-4CAA-B597-4F6D143AA204}" keepAlive="1" name="Query - Transform Sample File from HR job" description="Connection to the 'Transform Sample File from HR job' query in the workbook." type="5" refreshedVersion="0" background="1">
    <dbPr connection="Provider=Microsoft.Mashup.OleDb.1;Data Source=$Workbook$;Location=&quot;Transform Sample File from HR job&quot;;Extended Properties=&quot;&quot;" command="SELECT * FROM [Transform Sample File from HR job]"/>
  </connection>
  <connection id="6" xr16:uid="{09D40D1B-B4C3-4E5A-AF09-8A783035A2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<sst xmlns="http://schemas.openxmlformats.org/spreadsheetml/2006/main" count="241" uniqueCount="70">
  <si>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</si>
  <si>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</si>
  <si>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</si>
  <si>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</si>
  <si>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</si>
  <si>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</si>
  <si>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</si>
  <si>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</si>
  <si>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</si>
  <si>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</si>
  <si>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</si>
  <si>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</si>
  <si>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</si>
  <si>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</si>
  <si>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</si>
  <si>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</si>
  <si>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</si>
  <si>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</si>
  <si>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</si>
  <si>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</si>
  <si>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</si>
  <si>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</si>
  <si>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</si>
  <si>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</si>
  <si>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</si>
  <si>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</si>
  <si>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</si>
  <si>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</si>
  <si>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</si>
  <si>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</si>
  <si>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</si>
  <si>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</si>
  <si>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</si>
  <si>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</si>
  <si>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</si>
  <si>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</si>
  <si>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</si>
  <si>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</si>
  <si>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</si>
  <si>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</si>
  <si>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</si>
  <si>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</si>
  <si>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</si>
  <si>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</si>
  <si>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</si>
  <si>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</si>
  <si>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</si>
  <si>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</si>
  <si>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</si>
  <si>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</si>
  <si>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</si>
  <si>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</si>
  <si>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Seperations</t>
  </si>
  <si>
    <t>Bad Hires</t>
  </si>
  <si>
    <t>Involuntary</t>
  </si>
  <si>
    <t>Voluntary</t>
  </si>
  <si>
    <t>HR MANAGEMENT DASHBOARD</t>
  </si>
  <si>
    <t>Total Emp</t>
  </si>
  <si>
    <t>Hourly</t>
  </si>
  <si>
    <t>Salary</t>
  </si>
  <si>
    <t>Full Time</t>
  </si>
  <si>
    <t>Part Time</t>
  </si>
  <si>
    <t>&lt;30</t>
  </si>
  <si>
    <t>30-49</t>
  </si>
  <si>
    <t>50+</t>
  </si>
  <si>
    <t>TO %</t>
  </si>
  <si>
    <t>People</t>
  </si>
  <si>
    <t>Male</t>
  </si>
  <si>
    <t>Turn Over</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</si>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</sst>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b/>
      <sz val="16"/>
      <color theme="4" tint="-0.249977111117893"/>
      <name val="Calibri"/>
      <family val="2"/>
      <scheme val="minor"/>
    </font>
    <font>
      <b/>
      <sz val="14"/>
      <color theme="4"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0" fontId="2" fillId="0" borderId="0" xfId="0" applyFont="1"/>
    <xf numFmtId="0" fontId="3" fillId="0" borderId="0" xfId="0" applyFont="1"/>
    <xf numFmtId="9" fontId="0" fillId="0" borderId="0" xfId="0" applyNumberFormat="1"/>
    <xf numFmtId="164" fontId="0" fillId="0" borderId="0" xfId="0" applyNumberFormat="1"/>
    <xf numFmtId="9" fontId="3" fillId="0" borderId="0" xfId="1" applyFont="1"/>
    <xf numFmtId="0" fontId="3" fillId="0" borderId="0" xfId="0" applyFont="1" applyAlignment="1">
      <alignment horizontal="center"/>
    </xf>
    <xf numFmtId="9" fontId="3" fillId="0" borderId="0" xfId="1" applyFont="1" applyAlignment="1">
      <alignment horizontal="center"/>
    </xf>
    <xf numFmtId="0" fontId="0" fillId="0" borderId="0" xfId="0" applyAlignment="1">
      <alignment horizontal="center"/>
    </xf>
  </cellXfs>
  <cellStyles count="2">
    <cellStyle name="Normal" xfId="0" builtinId="0"/>
    <cellStyle name="Percent" xfId="1" builtinId="5"/>
  </cellStyles>
  <dxfs count="42">
    <dxf>
      <numFmt numFmtId="164" formatCode="0.0%"/>
    </dxf>
    <dxf>
      <numFmt numFmtId="13" formatCode="0%"/>
    </dxf>
    <dxf>
      <numFmt numFmtId="13" formatCode="0%"/>
    </dxf>
    <dxf>
      <numFmt numFmtId="164" formatCode="0.0%"/>
    </dxf>
    <dxf>
      <numFmt numFmtId="13" formatCode="0%"/>
    </dxf>
    <dxf>
      <numFmt numFmtId="13" formatCode="0%"/>
    </dxf>
    <dxf>
      <numFmt numFmtId="164" formatCode="0.0%"/>
    </dxf>
    <dxf>
      <numFmt numFmtId="13" formatCode="0%"/>
    </dxf>
    <dxf>
      <numFmt numFmtId="13" formatCode="0%"/>
    </dxf>
    <dxf>
      <numFmt numFmtId="164" formatCode="0.0%"/>
    </dxf>
    <dxf>
      <numFmt numFmtId="13" formatCode="0%"/>
    </dxf>
    <dxf>
      <numFmt numFmtId="13" formatCode="0%"/>
    </dxf>
    <dxf>
      <numFmt numFmtId="13" formatCode="0%"/>
    </dxf>
    <dxf>
      <numFmt numFmtId="164" formatCode="0.0%"/>
    </dxf>
    <dxf>
      <numFmt numFmtId="13" formatCode="0%"/>
    </dxf>
    <dxf>
      <numFmt numFmtId="13" formatCode="0%"/>
    </dxf>
    <dxf>
      <numFmt numFmtId="164" formatCode="0.0%"/>
    </dxf>
    <dxf>
      <numFmt numFmtId="13" formatCode="0%"/>
    </dxf>
    <dxf>
      <numFmt numFmtId="13" formatCode="0%"/>
    </dxf>
    <dxf>
      <numFmt numFmtId="164" formatCode="0.0%"/>
    </dxf>
    <dxf>
      <numFmt numFmtId="13" formatCode="0%"/>
    </dxf>
    <dxf>
      <numFmt numFmtId="13" formatCode="0%"/>
    </dxf>
    <dxf>
      <numFmt numFmtId="164" formatCode="0.0%"/>
    </dxf>
    <dxf>
      <numFmt numFmtId="13" formatCode="0%"/>
    </dxf>
    <dxf>
      <numFmt numFmtId="13" formatCode="0%"/>
    </dxf>
    <dxf>
      <numFmt numFmtId="164" formatCode="0.0%"/>
    </dxf>
    <dxf>
      <numFmt numFmtId="13" formatCode="0%"/>
    </dxf>
    <dxf>
      <numFmt numFmtId="13" formatCode="0%"/>
    </dxf>
    <dxf>
      <numFmt numFmtId="13" formatCode="0%"/>
    </dxf>
    <dxf>
      <numFmt numFmtId="164" formatCode="0.0%"/>
    </dxf>
    <dxf>
      <numFmt numFmtId="13" formatCode="0%"/>
    </dxf>
    <dxf>
      <numFmt numFmtId="13" formatCode="0%"/>
    </dxf>
    <dxf>
      <numFmt numFmtId="164" formatCode="0.0%"/>
    </dxf>
    <dxf>
      <numFmt numFmtId="13" formatCode="0%"/>
    </dxf>
    <dxf>
      <numFmt numFmtId="13" formatCode="0%"/>
    </dxf>
    <dxf>
      <numFmt numFmtId="13" formatCode="0%"/>
    </dxf>
    <dxf>
      <numFmt numFmtId="164" formatCode="0.0%"/>
    </dxf>
    <dxf>
      <numFmt numFmtId="13" formatCode="0%"/>
    </dxf>
    <dxf>
      <numFmt numFmtId="13" formatCode="0%"/>
    </dxf>
    <dxf>
      <numFmt numFmtId="164" formatCode="0.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 Dashboard.xlsx]New Head!Age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925093632958802E-2"/>
          <c:y val="4.7302420530766975E-3"/>
          <c:w val="0.80088708012622023"/>
          <c:h val="0.67284854099119962"/>
        </c:manualLayout>
      </c:layout>
      <c:barChart>
        <c:barDir val="col"/>
        <c:grouping val="clustered"/>
        <c:varyColors val="0"/>
        <c:ser>
          <c:idx val="0"/>
          <c:order val="0"/>
          <c:tx>
            <c:strRef>
              <c:f>'New Head'!$B$1:$B$2</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Head'!$A$3:$A$6</c:f>
              <c:strCache>
                <c:ptCount val="3"/>
                <c:pt idx="0">
                  <c:v>&lt;30</c:v>
                </c:pt>
                <c:pt idx="1">
                  <c:v>30-49</c:v>
                </c:pt>
                <c:pt idx="2">
                  <c:v>50+</c:v>
                </c:pt>
              </c:strCache>
            </c:strRef>
          </c:cat>
          <c:val>
            <c:numRef>
              <c:f>'New Head'!$B$3:$B$6</c:f>
              <c:numCache>
                <c:formatCode>0</c:formatCode>
                <c:ptCount val="3"/>
                <c:pt idx="0">
                  <c:v>25</c:v>
                </c:pt>
                <c:pt idx="1">
                  <c:v>3</c:v>
                </c:pt>
                <c:pt idx="2">
                  <c:v>4</c:v>
                </c:pt>
              </c:numCache>
            </c:numRef>
          </c:val>
          <c:extLst>
            <c:ext xmlns:c16="http://schemas.microsoft.com/office/drawing/2014/chart" uri="{C3380CC4-5D6E-409C-BE32-E72D297353CC}">
              <c16:uniqueId val="{00000000-42F1-4034-A369-8EBD6837EB26}"/>
            </c:ext>
          </c:extLst>
        </c:ser>
        <c:ser>
          <c:idx val="1"/>
          <c:order val="1"/>
          <c:tx>
            <c:strRef>
              <c:f>'New Head'!$C$1:$C$2</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Head'!$A$3:$A$6</c:f>
              <c:strCache>
                <c:ptCount val="3"/>
                <c:pt idx="0">
                  <c:v>&lt;30</c:v>
                </c:pt>
                <c:pt idx="1">
                  <c:v>30-49</c:v>
                </c:pt>
                <c:pt idx="2">
                  <c:v>50+</c:v>
                </c:pt>
              </c:strCache>
            </c:strRef>
          </c:cat>
          <c:val>
            <c:numRef>
              <c:f>'New Head'!$C$3:$C$6</c:f>
              <c:numCache>
                <c:formatCode>0</c:formatCode>
                <c:ptCount val="3"/>
                <c:pt idx="0">
                  <c:v>27</c:v>
                </c:pt>
                <c:pt idx="1">
                  <c:v>21</c:v>
                </c:pt>
                <c:pt idx="2">
                  <c:v>14</c:v>
                </c:pt>
              </c:numCache>
            </c:numRef>
          </c:val>
          <c:extLst>
            <c:ext xmlns:c16="http://schemas.microsoft.com/office/drawing/2014/chart" uri="{C3380CC4-5D6E-409C-BE32-E72D297353CC}">
              <c16:uniqueId val="{00000001-42F1-4034-A369-8EBD6837EB26}"/>
            </c:ext>
          </c:extLst>
        </c:ser>
        <c:dLbls>
          <c:dLblPos val="inEnd"/>
          <c:showLegendKey val="0"/>
          <c:showVal val="1"/>
          <c:showCatName val="0"/>
          <c:showSerName val="0"/>
          <c:showPercent val="0"/>
          <c:showBubbleSize val="0"/>
        </c:dLbls>
        <c:gapWidth val="50"/>
        <c:axId val="382799568"/>
        <c:axId val="381461472"/>
      </c:barChart>
      <c:catAx>
        <c:axId val="38279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1461472"/>
        <c:crosses val="autoZero"/>
        <c:auto val="1"/>
        <c:lblAlgn val="ctr"/>
        <c:lblOffset val="100"/>
        <c:noMultiLvlLbl val="0"/>
      </c:catAx>
      <c:valAx>
        <c:axId val="381461472"/>
        <c:scaling>
          <c:orientation val="minMax"/>
        </c:scaling>
        <c:delete val="1"/>
        <c:axPos val="l"/>
        <c:numFmt formatCode="0" sourceLinked="1"/>
        <c:majorTickMark val="none"/>
        <c:minorTickMark val="none"/>
        <c:tickLblPos val="nextTo"/>
        <c:crossAx val="382799568"/>
        <c:crosses val="autoZero"/>
        <c:crossBetween val="between"/>
      </c:valAx>
      <c:spPr>
        <a:noFill/>
        <a:ln>
          <a:noFill/>
        </a:ln>
        <a:effectLst/>
      </c:spPr>
    </c:plotArea>
    <c:legend>
      <c:legendPos val="r"/>
      <c:layout>
        <c:manualLayout>
          <c:xMode val="edge"/>
          <c:yMode val="edge"/>
          <c:x val="0.70283034292844537"/>
          <c:y val="9.7800379119276776E-2"/>
          <c:w val="0.29716965707155457"/>
          <c:h val="0.203550806149231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 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Active Employees</a:t>
            </a:r>
            <a:endParaRPr lang="en-US"/>
          </a:p>
        </c:rich>
      </c:tx>
      <c:layout>
        <c:manualLayout>
          <c:xMode val="edge"/>
          <c:yMode val="edge"/>
          <c:x val="7.8744127572288769E-2"/>
          <c:y val="6.04229607250755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5.3275693479491536E-2"/>
          <c:y val="0.16098738412985386"/>
          <c:w val="0.92275406750626765"/>
          <c:h val="0.52834058884633384"/>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c:v>
                </c:pt>
                <c:pt idx="1">
                  <c:v>22</c:v>
                </c:pt>
                <c:pt idx="2">
                  <c:v>21</c:v>
                </c:pt>
                <c:pt idx="3">
                  <c:v>22</c:v>
                </c:pt>
                <c:pt idx="4">
                  <c:v>26</c:v>
                </c:pt>
                <c:pt idx="5">
                  <c:v>26</c:v>
                </c:pt>
                <c:pt idx="6">
                  <c:v>26</c:v>
                </c:pt>
                <c:pt idx="7">
                  <c:v>27</c:v>
                </c:pt>
                <c:pt idx="8">
                  <c:v>28</c:v>
                </c:pt>
                <c:pt idx="9">
                  <c:v>30</c:v>
                </c:pt>
                <c:pt idx="10">
                  <c:v>30</c:v>
                </c:pt>
                <c:pt idx="11">
                  <c:v>32</c:v>
                </c:pt>
                <c:pt idx="12">
                  <c:v>36</c:v>
                </c:pt>
                <c:pt idx="13">
                  <c:v>35</c:v>
                </c:pt>
                <c:pt idx="14">
                  <c:v>37</c:v>
                </c:pt>
                <c:pt idx="15">
                  <c:v>40</c:v>
                </c:pt>
                <c:pt idx="16">
                  <c:v>42</c:v>
                </c:pt>
                <c:pt idx="17">
                  <c:v>47</c:v>
                </c:pt>
                <c:pt idx="18">
                  <c:v>48</c:v>
                </c:pt>
                <c:pt idx="19">
                  <c:v>49</c:v>
                </c:pt>
                <c:pt idx="20">
                  <c:v>51</c:v>
                </c:pt>
                <c:pt idx="21">
                  <c:v>52</c:v>
                </c:pt>
                <c:pt idx="22">
                  <c:v>57</c:v>
                </c:pt>
                <c:pt idx="23">
                  <c:v>62</c:v>
                </c:pt>
                <c:pt idx="24">
                  <c:v>61</c:v>
                </c:pt>
                <c:pt idx="25">
                  <c:v>62</c:v>
                </c:pt>
                <c:pt idx="26">
                  <c:v>61</c:v>
                </c:pt>
                <c:pt idx="27">
                  <c:v>60</c:v>
                </c:pt>
                <c:pt idx="28">
                  <c:v>61</c:v>
                </c:pt>
                <c:pt idx="29">
                  <c:v>60</c:v>
                </c:pt>
                <c:pt idx="30">
                  <c:v>65</c:v>
                </c:pt>
                <c:pt idx="31">
                  <c:v>76</c:v>
                </c:pt>
                <c:pt idx="32">
                  <c:v>75</c:v>
                </c:pt>
                <c:pt idx="33">
                  <c:v>78</c:v>
                </c:pt>
                <c:pt idx="34">
                  <c:v>77</c:v>
                </c:pt>
                <c:pt idx="35">
                  <c:v>70</c:v>
                </c:pt>
                <c:pt idx="36">
                  <c:v>73</c:v>
                </c:pt>
                <c:pt idx="37">
                  <c:v>70</c:v>
                </c:pt>
                <c:pt idx="38">
                  <c:v>71</c:v>
                </c:pt>
                <c:pt idx="39">
                  <c:v>73</c:v>
                </c:pt>
                <c:pt idx="40">
                  <c:v>78</c:v>
                </c:pt>
                <c:pt idx="41">
                  <c:v>86</c:v>
                </c:pt>
                <c:pt idx="42">
                  <c:v>83</c:v>
                </c:pt>
                <c:pt idx="43">
                  <c:v>86</c:v>
                </c:pt>
                <c:pt idx="44">
                  <c:v>94</c:v>
                </c:pt>
                <c:pt idx="45">
                  <c:v>95</c:v>
                </c:pt>
                <c:pt idx="46">
                  <c:v>93</c:v>
                </c:pt>
                <c:pt idx="47">
                  <c:v>94</c:v>
                </c:pt>
              </c:numCache>
            </c:numRef>
          </c:val>
          <c:extLst>
            <c:ext xmlns:c16="http://schemas.microsoft.com/office/drawing/2014/chart" uri="{C3380CC4-5D6E-409C-BE32-E72D297353CC}">
              <c16:uniqueId val="{00000000-3BDA-440F-96E4-F27219399303}"/>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3">
                  <c:v>1</c:v>
                </c:pt>
                <c:pt idx="4">
                  <c:v>3</c:v>
                </c:pt>
                <c:pt idx="7">
                  <c:v>1</c:v>
                </c:pt>
                <c:pt idx="8">
                  <c:v>1</c:v>
                </c:pt>
                <c:pt idx="9">
                  <c:v>2</c:v>
                </c:pt>
                <c:pt idx="10">
                  <c:v>1</c:v>
                </c:pt>
                <c:pt idx="11">
                  <c:v>3</c:v>
                </c:pt>
                <c:pt idx="12">
                  <c:v>3</c:v>
                </c:pt>
                <c:pt idx="14">
                  <c:v>2</c:v>
                </c:pt>
                <c:pt idx="15">
                  <c:v>3</c:v>
                </c:pt>
                <c:pt idx="16">
                  <c:v>2</c:v>
                </c:pt>
                <c:pt idx="17">
                  <c:v>4</c:v>
                </c:pt>
                <c:pt idx="18">
                  <c:v>2</c:v>
                </c:pt>
                <c:pt idx="19">
                  <c:v>1</c:v>
                </c:pt>
                <c:pt idx="20">
                  <c:v>2</c:v>
                </c:pt>
                <c:pt idx="21">
                  <c:v>1</c:v>
                </c:pt>
                <c:pt idx="22">
                  <c:v>5</c:v>
                </c:pt>
                <c:pt idx="23">
                  <c:v>5</c:v>
                </c:pt>
                <c:pt idx="24">
                  <c:v>4</c:v>
                </c:pt>
                <c:pt idx="25">
                  <c:v>6</c:v>
                </c:pt>
                <c:pt idx="26">
                  <c:v>5</c:v>
                </c:pt>
                <c:pt idx="27">
                  <c:v>6</c:v>
                </c:pt>
                <c:pt idx="28">
                  <c:v>9</c:v>
                </c:pt>
                <c:pt idx="29">
                  <c:v>7</c:v>
                </c:pt>
                <c:pt idx="30">
                  <c:v>11</c:v>
                </c:pt>
                <c:pt idx="31">
                  <c:v>21</c:v>
                </c:pt>
                <c:pt idx="32">
                  <c:v>10</c:v>
                </c:pt>
                <c:pt idx="33">
                  <c:v>14</c:v>
                </c:pt>
                <c:pt idx="34">
                  <c:v>12</c:v>
                </c:pt>
                <c:pt idx="35">
                  <c:v>1</c:v>
                </c:pt>
                <c:pt idx="36">
                  <c:v>9</c:v>
                </c:pt>
                <c:pt idx="37">
                  <c:v>8</c:v>
                </c:pt>
                <c:pt idx="38">
                  <c:v>8</c:v>
                </c:pt>
                <c:pt idx="39">
                  <c:v>14</c:v>
                </c:pt>
                <c:pt idx="40">
                  <c:v>19</c:v>
                </c:pt>
                <c:pt idx="41">
                  <c:v>22</c:v>
                </c:pt>
                <c:pt idx="42">
                  <c:v>15</c:v>
                </c:pt>
                <c:pt idx="43">
                  <c:v>17</c:v>
                </c:pt>
                <c:pt idx="44">
                  <c:v>21</c:v>
                </c:pt>
                <c:pt idx="45">
                  <c:v>20</c:v>
                </c:pt>
                <c:pt idx="46">
                  <c:v>9</c:v>
                </c:pt>
                <c:pt idx="47">
                  <c:v>1</c:v>
                </c:pt>
              </c:numCache>
            </c:numRef>
          </c:val>
          <c:extLst>
            <c:ext xmlns:c16="http://schemas.microsoft.com/office/drawing/2014/chart" uri="{C3380CC4-5D6E-409C-BE32-E72D297353CC}">
              <c16:uniqueId val="{00000001-3BDA-440F-96E4-F27219399303}"/>
            </c:ext>
          </c:extLst>
        </c:ser>
        <c:dLbls>
          <c:showLegendKey val="0"/>
          <c:showVal val="0"/>
          <c:showCatName val="0"/>
          <c:showSerName val="0"/>
          <c:showPercent val="0"/>
          <c:showBubbleSize val="0"/>
        </c:dLbls>
        <c:gapWidth val="50"/>
        <c:overlap val="100"/>
        <c:axId val="298920208"/>
        <c:axId val="301584816"/>
      </c:barChart>
      <c:catAx>
        <c:axId val="29892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1584816"/>
        <c:crosses val="autoZero"/>
        <c:auto val="1"/>
        <c:lblAlgn val="ctr"/>
        <c:lblOffset val="100"/>
        <c:noMultiLvlLbl val="0"/>
      </c:catAx>
      <c:valAx>
        <c:axId val="3015848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98920208"/>
        <c:crosses val="autoZero"/>
        <c:crossBetween val="between"/>
      </c:valAx>
      <c:spPr>
        <a:noFill/>
        <a:ln>
          <a:noFill/>
        </a:ln>
        <a:effectLst/>
      </c:spPr>
    </c:plotArea>
    <c:legend>
      <c:legendPos val="t"/>
      <c:layout>
        <c:manualLayout>
          <c:xMode val="edge"/>
          <c:yMode val="edge"/>
          <c:x val="0.68946014101178532"/>
          <c:y val="5.6757301107754302E-2"/>
          <c:w val="0.27271385194497744"/>
          <c:h val="6.79763065870542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Ethnic</a:t>
            </a:r>
            <a:r>
              <a:rPr lang="en-US" baseline="0"/>
              <a:t> Group</a:t>
            </a:r>
            <a:endParaRPr lang="en-US"/>
          </a:p>
        </c:rich>
      </c:tx>
      <c:layout>
        <c:manualLayout>
          <c:xMode val="edge"/>
          <c:yMode val="edge"/>
          <c:x val="4.8381889763779558E-2"/>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6.6580927384076991E-2"/>
          <c:y val="0.17576443569553807"/>
          <c:w val="0.90286351706036749"/>
          <c:h val="0.5479574948964712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1</c:v>
                </c:pt>
                <c:pt idx="1">
                  <c:v>3</c:v>
                </c:pt>
                <c:pt idx="2">
                  <c:v>2</c:v>
                </c:pt>
                <c:pt idx="3">
                  <c:v>2</c:v>
                </c:pt>
                <c:pt idx="4">
                  <c:v>1</c:v>
                </c:pt>
                <c:pt idx="5">
                  <c:v>2</c:v>
                </c:pt>
                <c:pt idx="6">
                  <c:v>1</c:v>
                </c:pt>
                <c:pt idx="7">
                  <c:v>1</c:v>
                </c:pt>
                <c:pt idx="8">
                  <c:v>3</c:v>
                </c:pt>
                <c:pt idx="9">
                  <c:v>3</c:v>
                </c:pt>
                <c:pt idx="10">
                  <c:v>1</c:v>
                </c:pt>
                <c:pt idx="11">
                  <c:v>1</c:v>
                </c:pt>
                <c:pt idx="13">
                  <c:v>1</c:v>
                </c:pt>
              </c:numCache>
            </c:numRef>
          </c:val>
          <c:extLst>
            <c:ext xmlns:c16="http://schemas.microsoft.com/office/drawing/2014/chart" uri="{C3380CC4-5D6E-409C-BE32-E72D297353CC}">
              <c16:uniqueId val="{00000000-9E6D-4AAE-8F0E-A28CB6A00C57}"/>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5</c:v>
                </c:pt>
                <c:pt idx="1">
                  <c:v>7</c:v>
                </c:pt>
                <c:pt idx="2">
                  <c:v>1</c:v>
                </c:pt>
                <c:pt idx="3">
                  <c:v>7</c:v>
                </c:pt>
                <c:pt idx="4">
                  <c:v>2</c:v>
                </c:pt>
                <c:pt idx="5">
                  <c:v>3</c:v>
                </c:pt>
                <c:pt idx="6">
                  <c:v>3</c:v>
                </c:pt>
                <c:pt idx="7">
                  <c:v>7</c:v>
                </c:pt>
                <c:pt idx="8">
                  <c:v>4</c:v>
                </c:pt>
                <c:pt idx="9">
                  <c:v>7</c:v>
                </c:pt>
                <c:pt idx="10">
                  <c:v>4</c:v>
                </c:pt>
                <c:pt idx="11">
                  <c:v>14</c:v>
                </c:pt>
                <c:pt idx="12">
                  <c:v>5</c:v>
                </c:pt>
                <c:pt idx="13">
                  <c:v>4</c:v>
                </c:pt>
              </c:numCache>
            </c:numRef>
          </c:val>
          <c:extLst>
            <c:ext xmlns:c16="http://schemas.microsoft.com/office/drawing/2014/chart" uri="{C3380CC4-5D6E-409C-BE32-E72D297353CC}">
              <c16:uniqueId val="{00000001-9E6D-4AAE-8F0E-A28CB6A00C57}"/>
            </c:ext>
          </c:extLst>
        </c:ser>
        <c:dLbls>
          <c:showLegendKey val="0"/>
          <c:showVal val="0"/>
          <c:showCatName val="0"/>
          <c:showSerName val="0"/>
          <c:showPercent val="0"/>
          <c:showBubbleSize val="0"/>
        </c:dLbls>
        <c:gapWidth val="219"/>
        <c:overlap val="-27"/>
        <c:axId val="376339904"/>
        <c:axId val="301603120"/>
      </c:barChart>
      <c:catAx>
        <c:axId val="37633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1603120"/>
        <c:crosses val="autoZero"/>
        <c:auto val="1"/>
        <c:lblAlgn val="ctr"/>
        <c:lblOffset val="100"/>
        <c:noMultiLvlLbl val="0"/>
      </c:catAx>
      <c:valAx>
        <c:axId val="3016031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6339904"/>
        <c:crosses val="autoZero"/>
        <c:crossBetween val="between"/>
      </c:valAx>
      <c:spPr>
        <a:noFill/>
        <a:ln>
          <a:noFill/>
        </a:ln>
        <a:effectLst/>
      </c:spPr>
    </c:plotArea>
    <c:legend>
      <c:legendPos val="t"/>
      <c:layout>
        <c:manualLayout>
          <c:xMode val="edge"/>
          <c:yMode val="edge"/>
          <c:x val="0.77667519685039355"/>
          <c:y val="6.5231481481481501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8.5874652311694777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6.6580927384076991E-2"/>
          <c:y val="0.17576443569553807"/>
          <c:w val="0.90286351706036749"/>
          <c:h val="0.5479574948964712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40.130000000000003</c:v>
                </c:pt>
                <c:pt idx="1">
                  <c:v>16.923333333333336</c:v>
                </c:pt>
                <c:pt idx="2">
                  <c:v>94.234999999999999</c:v>
                </c:pt>
                <c:pt idx="3">
                  <c:v>128.36500000000001</c:v>
                </c:pt>
                <c:pt idx="4">
                  <c:v>86.3</c:v>
                </c:pt>
                <c:pt idx="5">
                  <c:v>96.435000000000002</c:v>
                </c:pt>
                <c:pt idx="6">
                  <c:v>27.4</c:v>
                </c:pt>
                <c:pt idx="7">
                  <c:v>124.07</c:v>
                </c:pt>
                <c:pt idx="8">
                  <c:v>98.15666666666668</c:v>
                </c:pt>
                <c:pt idx="9">
                  <c:v>14.066666666666668</c:v>
                </c:pt>
                <c:pt idx="10">
                  <c:v>29.67</c:v>
                </c:pt>
                <c:pt idx="11">
                  <c:v>35.200000000000003</c:v>
                </c:pt>
                <c:pt idx="13">
                  <c:v>34.700000000000003</c:v>
                </c:pt>
              </c:numCache>
            </c:numRef>
          </c:val>
          <c:extLst>
            <c:ext xmlns:c16="http://schemas.microsoft.com/office/drawing/2014/chart" uri="{C3380CC4-5D6E-409C-BE32-E72D297353CC}">
              <c16:uniqueId val="{00000000-728F-4E15-9573-FE3D825A3915}"/>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9.1140000000000008</c:v>
                </c:pt>
                <c:pt idx="1">
                  <c:v>4.2557142857142853</c:v>
                </c:pt>
                <c:pt idx="2">
                  <c:v>2.97</c:v>
                </c:pt>
                <c:pt idx="3">
                  <c:v>27.864285714285717</c:v>
                </c:pt>
                <c:pt idx="4">
                  <c:v>4.45</c:v>
                </c:pt>
                <c:pt idx="5">
                  <c:v>5.8133333333333335</c:v>
                </c:pt>
                <c:pt idx="6">
                  <c:v>1.8866666666666667</c:v>
                </c:pt>
                <c:pt idx="7">
                  <c:v>6.03</c:v>
                </c:pt>
                <c:pt idx="8">
                  <c:v>18.295000000000002</c:v>
                </c:pt>
                <c:pt idx="9">
                  <c:v>39.344285714285718</c:v>
                </c:pt>
                <c:pt idx="10">
                  <c:v>3.1475</c:v>
                </c:pt>
                <c:pt idx="11">
                  <c:v>19.700714285714287</c:v>
                </c:pt>
                <c:pt idx="12">
                  <c:v>7.7060000000000004</c:v>
                </c:pt>
                <c:pt idx="13">
                  <c:v>3.04</c:v>
                </c:pt>
              </c:numCache>
            </c:numRef>
          </c:val>
          <c:extLst>
            <c:ext xmlns:c16="http://schemas.microsoft.com/office/drawing/2014/chart" uri="{C3380CC4-5D6E-409C-BE32-E72D297353CC}">
              <c16:uniqueId val="{00000001-728F-4E15-9573-FE3D825A3915}"/>
            </c:ext>
          </c:extLst>
        </c:ser>
        <c:dLbls>
          <c:showLegendKey val="0"/>
          <c:showVal val="0"/>
          <c:showCatName val="0"/>
          <c:showSerName val="0"/>
          <c:showPercent val="0"/>
          <c:showBubbleSize val="0"/>
        </c:dLbls>
        <c:gapWidth val="219"/>
        <c:overlap val="-27"/>
        <c:axId val="376339904"/>
        <c:axId val="301603120"/>
      </c:barChart>
      <c:catAx>
        <c:axId val="37633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1603120"/>
        <c:crosses val="autoZero"/>
        <c:auto val="1"/>
        <c:lblAlgn val="ctr"/>
        <c:lblOffset val="100"/>
        <c:noMultiLvlLbl val="0"/>
      </c:catAx>
      <c:valAx>
        <c:axId val="3016031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6339904"/>
        <c:crosses val="autoZero"/>
        <c:crossBetween val="between"/>
      </c:valAx>
      <c:spPr>
        <a:noFill/>
        <a:ln>
          <a:noFill/>
        </a:ln>
        <a:effectLst/>
      </c:spPr>
    </c:plotArea>
    <c:legend>
      <c:legendPos val="t"/>
      <c:layout>
        <c:manualLayout>
          <c:xMode val="edge"/>
          <c:yMode val="edge"/>
          <c:x val="0.77667519685039355"/>
          <c:y val="6.5231481481481501E-2"/>
          <c:w val="0.1049649198068167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a:t>
            </a:r>
            <a:r>
              <a:rPr lang="en-US" baseline="0"/>
              <a:t> Region</a:t>
            </a:r>
            <a:endParaRPr lang="en-US"/>
          </a:p>
        </c:rich>
      </c:tx>
      <c:layout>
        <c:manualLayout>
          <c:xMode val="edge"/>
          <c:yMode val="edge"/>
          <c:x val="5.3652668416447946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279345290172062"/>
          <c:w val="0.80116863517060366"/>
          <c:h val="0.7862806211723534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10</c:v>
                </c:pt>
                <c:pt idx="1">
                  <c:v>22</c:v>
                </c:pt>
                <c:pt idx="2">
                  <c:v>8</c:v>
                </c:pt>
                <c:pt idx="3">
                  <c:v>17</c:v>
                </c:pt>
                <c:pt idx="4">
                  <c:v>13</c:v>
                </c:pt>
                <c:pt idx="5">
                  <c:v>15</c:v>
                </c:pt>
                <c:pt idx="6">
                  <c:v>13</c:v>
                </c:pt>
              </c:numCache>
            </c:numRef>
          </c:val>
          <c:extLst>
            <c:ext xmlns:c16="http://schemas.microsoft.com/office/drawing/2014/chart" uri="{C3380CC4-5D6E-409C-BE32-E72D297353CC}">
              <c16:uniqueId val="{00000000-EBCD-4F26-842C-A431AFEDCD09}"/>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32</c:v>
                </c:pt>
                <c:pt idx="1">
                  <c:v>10</c:v>
                </c:pt>
                <c:pt idx="2">
                  <c:v>26</c:v>
                </c:pt>
                <c:pt idx="3">
                  <c:v>52</c:v>
                </c:pt>
                <c:pt idx="4">
                  <c:v>49</c:v>
                </c:pt>
                <c:pt idx="5">
                  <c:v>63</c:v>
                </c:pt>
                <c:pt idx="6">
                  <c:v>23</c:v>
                </c:pt>
              </c:numCache>
            </c:numRef>
          </c:val>
          <c:extLst>
            <c:ext xmlns:c16="http://schemas.microsoft.com/office/drawing/2014/chart" uri="{C3380CC4-5D6E-409C-BE32-E72D297353CC}">
              <c16:uniqueId val="{00000001-EBCD-4F26-842C-A431AFEDCD09}"/>
            </c:ext>
          </c:extLst>
        </c:ser>
        <c:dLbls>
          <c:dLblPos val="inEnd"/>
          <c:showLegendKey val="0"/>
          <c:showVal val="1"/>
          <c:showCatName val="0"/>
          <c:showSerName val="0"/>
          <c:showPercent val="0"/>
          <c:showBubbleSize val="0"/>
        </c:dLbls>
        <c:gapWidth val="50"/>
        <c:axId val="382729568"/>
        <c:axId val="381780928"/>
      </c:barChart>
      <c:catAx>
        <c:axId val="382729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1780928"/>
        <c:crosses val="autoZero"/>
        <c:auto val="1"/>
        <c:lblAlgn val="ctr"/>
        <c:lblOffset val="100"/>
        <c:noMultiLvlLbl val="0"/>
      </c:catAx>
      <c:valAx>
        <c:axId val="381780928"/>
        <c:scaling>
          <c:orientation val="minMax"/>
        </c:scaling>
        <c:delete val="1"/>
        <c:axPos val="t"/>
        <c:numFmt formatCode="0" sourceLinked="1"/>
        <c:majorTickMark val="none"/>
        <c:minorTickMark val="none"/>
        <c:tickLblPos val="nextTo"/>
        <c:crossAx val="382729568"/>
        <c:crosses val="autoZero"/>
        <c:crossBetween val="between"/>
      </c:valAx>
      <c:spPr>
        <a:noFill/>
        <a:ln>
          <a:noFill/>
        </a:ln>
        <a:effectLst/>
      </c:spPr>
    </c:plotArea>
    <c:legend>
      <c:legendPos val="t"/>
      <c:layout>
        <c:manualLayout>
          <c:xMode val="edge"/>
          <c:yMode val="edge"/>
          <c:x val="0.81556408573928252"/>
          <c:y val="3.7037037037037035E-2"/>
          <c:w val="0.15082084647547561"/>
          <c:h val="6.08112364332836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 Dashboard.xlsx]Seperations!Seperations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Seperations</a:t>
            </a:r>
          </a:p>
        </c:rich>
      </c:tx>
      <c:layout>
        <c:manualLayout>
          <c:xMode val="edge"/>
          <c:yMode val="edge"/>
          <c:x val="8.1930446194225709E-2"/>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Seperations!$B$3</c:f>
              <c:strCache>
                <c:ptCount val="1"/>
                <c:pt idx="0">
                  <c:v>Seperations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2</c:v>
                </c:pt>
                <c:pt idx="1">
                  <c:v>9</c:v>
                </c:pt>
                <c:pt idx="2">
                  <c:v>81</c:v>
                </c:pt>
                <c:pt idx="3">
                  <c:v>113</c:v>
                </c:pt>
              </c:numCache>
            </c:numRef>
          </c:val>
          <c:extLst>
            <c:ext xmlns:c16="http://schemas.microsoft.com/office/drawing/2014/chart" uri="{C3380CC4-5D6E-409C-BE32-E72D297353CC}">
              <c16:uniqueId val="{00000000-5BF1-4B5D-9C5B-122A4ED14A90}"/>
            </c:ext>
          </c:extLst>
        </c:ser>
        <c:ser>
          <c:idx val="1"/>
          <c:order val="1"/>
          <c:tx>
            <c:strRef>
              <c:f>Seperations!$C$3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2</c:v>
                </c:pt>
                <c:pt idx="1">
                  <c:v>9</c:v>
                </c:pt>
                <c:pt idx="2">
                  <c:v>57</c:v>
                </c:pt>
                <c:pt idx="3">
                  <c:v>80</c:v>
                </c:pt>
              </c:numCache>
            </c:numRef>
          </c:val>
          <c:extLst>
            <c:ext xmlns:c16="http://schemas.microsoft.com/office/drawing/2014/chart" uri="{C3380CC4-5D6E-409C-BE32-E72D297353CC}">
              <c16:uniqueId val="{00000001-5BF1-4B5D-9C5B-122A4ED14A90}"/>
            </c:ext>
          </c:extLst>
        </c:ser>
        <c:dLbls>
          <c:dLblPos val="inEnd"/>
          <c:showLegendKey val="0"/>
          <c:showVal val="1"/>
          <c:showCatName val="0"/>
          <c:showSerName val="0"/>
          <c:showPercent val="0"/>
          <c:showBubbleSize val="0"/>
        </c:dLbls>
        <c:gapWidth val="50"/>
        <c:overlap val="100"/>
        <c:axId val="382803568"/>
        <c:axId val="79414192"/>
      </c:barChart>
      <c:catAx>
        <c:axId val="38280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414192"/>
        <c:crosses val="autoZero"/>
        <c:auto val="1"/>
        <c:lblAlgn val="ctr"/>
        <c:lblOffset val="100"/>
        <c:noMultiLvlLbl val="0"/>
      </c:catAx>
      <c:valAx>
        <c:axId val="79414192"/>
        <c:scaling>
          <c:orientation val="minMax"/>
        </c:scaling>
        <c:delete val="1"/>
        <c:axPos val="l"/>
        <c:numFmt formatCode="#,##0" sourceLinked="1"/>
        <c:majorTickMark val="none"/>
        <c:minorTickMark val="none"/>
        <c:tickLblPos val="nextTo"/>
        <c:crossAx val="382803568"/>
        <c:crosses val="autoZero"/>
        <c:crossBetween val="between"/>
      </c:valAx>
      <c:spPr>
        <a:noFill/>
        <a:ln>
          <a:noFill/>
        </a:ln>
        <a:effectLst/>
      </c:spPr>
    </c:plotArea>
    <c:legend>
      <c:legendPos val="t"/>
      <c:layout>
        <c:manualLayout>
          <c:xMode val="edge"/>
          <c:yMode val="edge"/>
          <c:x val="5.0716535433070864E-2"/>
          <c:y val="0.22726851851851851"/>
          <c:w val="0.21801115485564307"/>
          <c:h val="0.18460702828813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[Management 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4.960725363874971E-2"/>
          <c:y val="9.259259259259258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2</c:v>
                </c:pt>
                <c:pt idx="1">
                  <c:v>8</c:v>
                </c:pt>
                <c:pt idx="2">
                  <c:v>15</c:v>
                </c:pt>
                <c:pt idx="3">
                  <c:v>26</c:v>
                </c:pt>
              </c:numCache>
            </c:numRef>
          </c:val>
          <c:extLst>
            <c:ext xmlns:c16="http://schemas.microsoft.com/office/drawing/2014/chart" uri="{C3380CC4-5D6E-409C-BE32-E72D297353CC}">
              <c16:uniqueId val="{00000003-988A-487C-ABDD-41A78A36F05F}"/>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1</c:v>
                </c:pt>
                <c:pt idx="2">
                  <c:v>66</c:v>
                </c:pt>
                <c:pt idx="3">
                  <c:v>87</c:v>
                </c:pt>
              </c:numCache>
            </c:numRef>
          </c:val>
          <c:extLst>
            <c:ext xmlns:c16="http://schemas.microsoft.com/office/drawing/2014/chart" uri="{C3380CC4-5D6E-409C-BE32-E72D297353CC}">
              <c16:uniqueId val="{00000005-988A-487C-ABDD-41A78A36F05F}"/>
            </c:ext>
          </c:extLst>
        </c:ser>
        <c:dLbls>
          <c:dLblPos val="inEnd"/>
          <c:showLegendKey val="0"/>
          <c:showVal val="1"/>
          <c:showCatName val="0"/>
          <c:showSerName val="0"/>
          <c:showPercent val="0"/>
          <c:showBubbleSize val="0"/>
        </c:dLbls>
        <c:gapWidth val="50"/>
        <c:axId val="382803568"/>
        <c:axId val="79414192"/>
      </c:barChart>
      <c:catAx>
        <c:axId val="38280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9414192"/>
        <c:crosses val="autoZero"/>
        <c:auto val="1"/>
        <c:lblAlgn val="ctr"/>
        <c:lblOffset val="100"/>
        <c:noMultiLvlLbl val="0"/>
      </c:catAx>
      <c:valAx>
        <c:axId val="79414192"/>
        <c:scaling>
          <c:orientation val="minMax"/>
        </c:scaling>
        <c:delete val="1"/>
        <c:axPos val="l"/>
        <c:numFmt formatCode="#,##0" sourceLinked="1"/>
        <c:majorTickMark val="none"/>
        <c:minorTickMark val="none"/>
        <c:tickLblPos val="nextTo"/>
        <c:crossAx val="382803568"/>
        <c:crosses val="autoZero"/>
        <c:crossBetween val="between"/>
      </c:valAx>
    </c:plotArea>
    <c:legend>
      <c:legendPos val="t"/>
      <c:layout>
        <c:manualLayout>
          <c:xMode val="edge"/>
          <c:yMode val="edge"/>
          <c:x val="5.0716535433070864E-2"/>
          <c:y val="0.22726851851851851"/>
          <c:w val="0.1672084625785413"/>
          <c:h val="0.21238480606590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spPr>
    <a:ln>
      <a:solidFill>
        <a:schemeClr val="bg2">
          <a:lumMod val="90000"/>
        </a:schemeClr>
      </a:solid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57149</xdr:colOff>
      <xdr:row>0</xdr:row>
      <xdr:rowOff>85725</xdr:rowOff>
    </xdr:from>
    <xdr:to>
      <xdr:col>17</xdr:col>
      <xdr:colOff>590550</xdr:colOff>
      <xdr:row>3</xdr:row>
      <xdr:rowOff>228600</xdr:rowOff>
    </xdr:to>
    <xdr:graphicFrame macro="">
      <xdr:nvGraphicFramePr>
        <xdr:cNvPr id="2" name="Chart 1">
          <a:extLst>
            <a:ext uri="{FF2B5EF4-FFF2-40B4-BE49-F238E27FC236}">
              <a16:creationId xmlns:a16="http://schemas.microsoft.com/office/drawing/2014/main" id="{C01085A7-4148-4250-862E-6FA80E11B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xdr:row>
      <xdr:rowOff>28575</xdr:rowOff>
    </xdr:from>
    <xdr:to>
      <xdr:col>16</xdr:col>
      <xdr:colOff>514350</xdr:colOff>
      <xdr:row>21</xdr:row>
      <xdr:rowOff>180975</xdr:rowOff>
    </xdr:to>
    <xdr:graphicFrame macro="">
      <xdr:nvGraphicFramePr>
        <xdr:cNvPr id="3" name="Actives">
          <a:extLst>
            <a:ext uri="{FF2B5EF4-FFF2-40B4-BE49-F238E27FC236}">
              <a16:creationId xmlns:a16="http://schemas.microsoft.com/office/drawing/2014/main" id="{FB3AAA2B-7DE8-4E46-9101-CB804C122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514350</xdr:colOff>
      <xdr:row>4</xdr:row>
      <xdr:rowOff>19049</xdr:rowOff>
    </xdr:from>
    <xdr:to>
      <xdr:col>23</xdr:col>
      <xdr:colOff>600075</xdr:colOff>
      <xdr:row>21</xdr:row>
      <xdr:rowOff>161925</xdr:rowOff>
    </xdr:to>
    <xdr:graphicFrame macro="">
      <xdr:nvGraphicFramePr>
        <xdr:cNvPr id="4" name="Enthnicity">
          <a:extLst>
            <a:ext uri="{FF2B5EF4-FFF2-40B4-BE49-F238E27FC236}">
              <a16:creationId xmlns:a16="http://schemas.microsoft.com/office/drawing/2014/main" id="{0D6CE26F-67E6-41A8-AF4C-E76041AD3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504825</xdr:colOff>
      <xdr:row>21</xdr:row>
      <xdr:rowOff>171450</xdr:rowOff>
    </xdr:from>
    <xdr:to>
      <xdr:col>23</xdr:col>
      <xdr:colOff>590550</xdr:colOff>
      <xdr:row>40</xdr:row>
      <xdr:rowOff>95250</xdr:rowOff>
    </xdr:to>
    <xdr:graphicFrame macro="">
      <xdr:nvGraphicFramePr>
        <xdr:cNvPr id="5" name="Tenure">
          <a:extLst>
            <a:ext uri="{FF2B5EF4-FFF2-40B4-BE49-F238E27FC236}">
              <a16:creationId xmlns:a16="http://schemas.microsoft.com/office/drawing/2014/main" id="{345B8218-E533-4C19-9BB1-15788E854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xdr:colOff>
      <xdr:row>22</xdr:row>
      <xdr:rowOff>9525</xdr:rowOff>
    </xdr:from>
    <xdr:to>
      <xdr:col>16</xdr:col>
      <xdr:colOff>476250</xdr:colOff>
      <xdr:row>40</xdr:row>
      <xdr:rowOff>104775</xdr:rowOff>
    </xdr:to>
    <xdr:graphicFrame macro="">
      <xdr:nvGraphicFramePr>
        <xdr:cNvPr id="6" name="Chart 5">
          <a:extLst>
            <a:ext uri="{FF2B5EF4-FFF2-40B4-BE49-F238E27FC236}">
              <a16:creationId xmlns:a16="http://schemas.microsoft.com/office/drawing/2014/main" id="{022D841F-F1C5-4579-B809-BC9E1FAC3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28574</xdr:colOff>
      <xdr:row>22</xdr:row>
      <xdr:rowOff>28576</xdr:rowOff>
    </xdr:from>
    <xdr:to>
      <xdr:col>9</xdr:col>
      <xdr:colOff>590549</xdr:colOff>
      <xdr:row>31</xdr:row>
      <xdr:rowOff>9525</xdr:rowOff>
    </xdr:to>
    <xdr:graphicFrame macro="">
      <xdr:nvGraphicFramePr>
        <xdr:cNvPr id="7" name="Chart 6">
          <a:extLst>
            <a:ext uri="{FF2B5EF4-FFF2-40B4-BE49-F238E27FC236}">
              <a16:creationId xmlns:a16="http://schemas.microsoft.com/office/drawing/2014/main" id="{8CF56407-E9C6-43D1-81F6-8B4962130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9525</xdr:colOff>
      <xdr:row>31</xdr:row>
      <xdr:rowOff>28575</xdr:rowOff>
    </xdr:from>
    <xdr:to>
      <xdr:col>9</xdr:col>
      <xdr:colOff>600074</xdr:colOff>
      <xdr:row>40</xdr:row>
      <xdr:rowOff>114300</xdr:rowOff>
    </xdr:to>
    <xdr:graphicFrame macro="">
      <xdr:nvGraphicFramePr>
        <xdr:cNvPr id="8" name="Chart 7">
          <a:extLst>
            <a:ext uri="{FF2B5EF4-FFF2-40B4-BE49-F238E27FC236}">
              <a16:creationId xmlns:a16="http://schemas.microsoft.com/office/drawing/2014/main" id="{7AB8584A-1CFE-4A05-8502-A33ADE110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457200</xdr:colOff>
      <xdr:row>0</xdr:row>
      <xdr:rowOff>9525</xdr:rowOff>
    </xdr:from>
    <xdr:to>
      <xdr:col>4</xdr:col>
      <xdr:colOff>457200</xdr:colOff>
      <xdr:row>4</xdr:row>
      <xdr:rowOff>38100</xdr:rowOff>
    </xdr:to>
    <xdr:cxnSp macro="">
      <xdr:nvCxnSpPr>
        <xdr:cNvPr id="10" name="Straight Connector 9">
          <a:extLst>
            <a:ext uri="{FF2B5EF4-FFF2-40B4-BE49-F238E27FC236}">
              <a16:creationId xmlns:a16="http://schemas.microsoft.com/office/drawing/2014/main" id="{58717019-4A18-45DF-B6DD-A0DD676CC695}"/>
            </a:ext>
          </a:extLst>
        </xdr:cNvPr>
        <xdr:cNvCxnSpPr/>
      </xdr:nvCxnSpPr>
      <xdr:spPr>
        <a:xfrm>
          <a:off x="2895600" y="9525"/>
          <a:ext cx="0" cy="1009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0</xdr:row>
      <xdr:rowOff>0</xdr:rowOff>
    </xdr:from>
    <xdr:to>
      <xdr:col>8</xdr:col>
      <xdr:colOff>0</xdr:colOff>
      <xdr:row>4</xdr:row>
      <xdr:rowOff>28575</xdr:rowOff>
    </xdr:to>
    <xdr:cxnSp macro="">
      <xdr:nvCxnSpPr>
        <xdr:cNvPr id="14" name="Straight Connector 13">
          <a:extLst>
            <a:ext uri="{FF2B5EF4-FFF2-40B4-BE49-F238E27FC236}">
              <a16:creationId xmlns:a16="http://schemas.microsoft.com/office/drawing/2014/main" id="{505B9B56-8B9F-48E2-A4CC-1C2E0C1F7EBA}"/>
            </a:ext>
          </a:extLst>
        </xdr:cNvPr>
        <xdr:cNvCxnSpPr/>
      </xdr:nvCxnSpPr>
      <xdr:spPr>
        <a:xfrm>
          <a:off x="5162550" y="0"/>
          <a:ext cx="0" cy="1009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xdr:colOff>
      <xdr:row>0</xdr:row>
      <xdr:rowOff>0</xdr:rowOff>
    </xdr:from>
    <xdr:to>
      <xdr:col>11</xdr:col>
      <xdr:colOff>28575</xdr:colOff>
      <xdr:row>4</xdr:row>
      <xdr:rowOff>19050</xdr:rowOff>
    </xdr:to>
    <xdr:cxnSp macro="">
      <xdr:nvCxnSpPr>
        <xdr:cNvPr id="16" name="Straight Connector 15">
          <a:extLst>
            <a:ext uri="{FF2B5EF4-FFF2-40B4-BE49-F238E27FC236}">
              <a16:creationId xmlns:a16="http://schemas.microsoft.com/office/drawing/2014/main" id="{F1D8AC07-DB90-445D-B3B0-2429A2132D59}"/>
            </a:ext>
          </a:extLst>
        </xdr:cNvPr>
        <xdr:cNvCxnSpPr/>
      </xdr:nvCxnSpPr>
      <xdr:spPr>
        <a:xfrm>
          <a:off x="7019925" y="0"/>
          <a:ext cx="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xdr:colOff>
      <xdr:row>0</xdr:row>
      <xdr:rowOff>9525</xdr:rowOff>
    </xdr:from>
    <xdr:to>
      <xdr:col>14</xdr:col>
      <xdr:colOff>76200</xdr:colOff>
      <xdr:row>4</xdr:row>
      <xdr:rowOff>28575</xdr:rowOff>
    </xdr:to>
    <xdr:cxnSp macro="">
      <xdr:nvCxnSpPr>
        <xdr:cNvPr id="17" name="Straight Connector 16">
          <a:extLst>
            <a:ext uri="{FF2B5EF4-FFF2-40B4-BE49-F238E27FC236}">
              <a16:creationId xmlns:a16="http://schemas.microsoft.com/office/drawing/2014/main" id="{ED3C680C-2FB5-4F7C-9E32-D80DE461302A}"/>
            </a:ext>
          </a:extLst>
        </xdr:cNvPr>
        <xdr:cNvCxnSpPr/>
      </xdr:nvCxnSpPr>
      <xdr:spPr>
        <a:xfrm>
          <a:off x="9153525" y="9525"/>
          <a:ext cx="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0</xdr:row>
      <xdr:rowOff>0</xdr:rowOff>
    </xdr:from>
    <xdr:to>
      <xdr:col>18</xdr:col>
      <xdr:colOff>0</xdr:colOff>
      <xdr:row>4</xdr:row>
      <xdr:rowOff>19050</xdr:rowOff>
    </xdr:to>
    <xdr:cxnSp macro="">
      <xdr:nvCxnSpPr>
        <xdr:cNvPr id="18" name="Straight Connector 17">
          <a:extLst>
            <a:ext uri="{FF2B5EF4-FFF2-40B4-BE49-F238E27FC236}">
              <a16:creationId xmlns:a16="http://schemas.microsoft.com/office/drawing/2014/main" id="{91865E9C-9168-4F45-99F3-10BDD7773EA3}"/>
            </a:ext>
          </a:extLst>
        </xdr:cNvPr>
        <xdr:cNvCxnSpPr/>
      </xdr:nvCxnSpPr>
      <xdr:spPr>
        <a:xfrm>
          <a:off x="11515725" y="0"/>
          <a:ext cx="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0</xdr:row>
      <xdr:rowOff>0</xdr:rowOff>
    </xdr:from>
    <xdr:to>
      <xdr:col>21</xdr:col>
      <xdr:colOff>0</xdr:colOff>
      <xdr:row>4</xdr:row>
      <xdr:rowOff>19050</xdr:rowOff>
    </xdr:to>
    <xdr:cxnSp macro="">
      <xdr:nvCxnSpPr>
        <xdr:cNvPr id="19" name="Straight Connector 18">
          <a:extLst>
            <a:ext uri="{FF2B5EF4-FFF2-40B4-BE49-F238E27FC236}">
              <a16:creationId xmlns:a16="http://schemas.microsoft.com/office/drawing/2014/main" id="{182E8775-6716-4ECB-984F-749C4863242E}"/>
            </a:ext>
          </a:extLst>
        </xdr:cNvPr>
        <xdr:cNvCxnSpPr/>
      </xdr:nvCxnSpPr>
      <xdr:spPr>
        <a:xfrm>
          <a:off x="13373100" y="0"/>
          <a:ext cx="0" cy="10001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190499</xdr:colOff>
      <xdr:row>0</xdr:row>
      <xdr:rowOff>9526</xdr:rowOff>
    </xdr:from>
    <xdr:to>
      <xdr:col>23</xdr:col>
      <xdr:colOff>600074</xdr:colOff>
      <xdr:row>4</xdr:row>
      <xdr:rowOff>0</xdr:rowOff>
    </xdr:to>
    <mc:AlternateContent xmlns:mc="http://schemas.openxmlformats.org/markup-compatibility/2006">
      <mc:Choice xmlns:a14="http://schemas.microsoft.com/office/drawing/2010/main" Requires="a14">
        <xdr:graphicFrame macro="">
          <xdr:nvGraphicFramePr>
            <xdr:cNvPr id="20" name="Date (Year)">
              <a:extLst>
                <a:ext uri="{FF2B5EF4-FFF2-40B4-BE49-F238E27FC236}">
                  <a16:creationId xmlns:a16="http://schemas.microsoft.com/office/drawing/2014/main" id="{BD4CA444-74BD-41EF-8151-4988AB9D8BE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3563599" y="9526"/>
              <a:ext cx="1628775" cy="9715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66675</xdr:rowOff>
    </xdr:from>
    <xdr:to>
      <xdr:col>1</xdr:col>
      <xdr:colOff>581025</xdr:colOff>
      <xdr:row>40</xdr:row>
      <xdr:rowOff>123825</xdr:rowOff>
    </xdr:to>
    <mc:AlternateContent xmlns:mc="http://schemas.openxmlformats.org/markup-compatibility/2006">
      <mc:Choice xmlns:a14="http://schemas.microsoft.com/office/drawing/2010/main" Requires="a14">
        <xdr:graphicFrame macro="">
          <xdr:nvGraphicFramePr>
            <xdr:cNvPr id="21" name="EthnicGroup">
              <a:extLst>
                <a:ext uri="{FF2B5EF4-FFF2-40B4-BE49-F238E27FC236}">
                  <a16:creationId xmlns:a16="http://schemas.microsoft.com/office/drawing/2014/main" id="{27E10246-B57B-40B4-B8B6-659B3EEF8F28}"/>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5238750"/>
              <a:ext cx="1190625" cy="27241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47625</xdr:rowOff>
    </xdr:from>
    <xdr:to>
      <xdr:col>1</xdr:col>
      <xdr:colOff>600075</xdr:colOff>
      <xdr:row>8</xdr:row>
      <xdr:rowOff>47625</xdr:rowOff>
    </xdr:to>
    <mc:AlternateContent xmlns:mc="http://schemas.openxmlformats.org/markup-compatibility/2006">
      <mc:Choice xmlns:a14="http://schemas.microsoft.com/office/drawing/2010/main" Requires="a14">
        <xdr:graphicFrame macro="">
          <xdr:nvGraphicFramePr>
            <xdr:cNvPr id="22" name="FP">
              <a:extLst>
                <a:ext uri="{FF2B5EF4-FFF2-40B4-BE49-F238E27FC236}">
                  <a16:creationId xmlns:a16="http://schemas.microsoft.com/office/drawing/2014/main" id="{1A48D124-214E-4410-9497-F7AC111FF366}"/>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0" y="1028700"/>
              <a:ext cx="1209675" cy="762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28576</xdr:rowOff>
    </xdr:from>
    <xdr:to>
      <xdr:col>1</xdr:col>
      <xdr:colOff>600074</xdr:colOff>
      <xdr:row>13</xdr:row>
      <xdr:rowOff>0</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501F9261-48EC-4C5F-8220-CC176EFCD6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962151"/>
              <a:ext cx="1209674" cy="7334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85725</xdr:rowOff>
    </xdr:from>
    <xdr:to>
      <xdr:col>1</xdr:col>
      <xdr:colOff>590550</xdr:colOff>
      <xdr:row>25</xdr:row>
      <xdr:rowOff>104774</xdr:rowOff>
    </xdr:to>
    <mc:AlternateContent xmlns:mc="http://schemas.openxmlformats.org/markup-compatibility/2006">
      <mc:Choice xmlns:a14="http://schemas.microsoft.com/office/drawing/2010/main" Requires="a14">
        <xdr:graphicFrame macro="">
          <xdr:nvGraphicFramePr>
            <xdr:cNvPr id="24" name="BU Region">
              <a:extLst>
                <a:ext uri="{FF2B5EF4-FFF2-40B4-BE49-F238E27FC236}">
                  <a16:creationId xmlns:a16="http://schemas.microsoft.com/office/drawing/2014/main" id="{B0E6AF36-04F5-4AD3-8106-FA2835AD1F38}"/>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2781300"/>
              <a:ext cx="1200150" cy="23050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827546298" backgroundQuery="1" createdVersion="6" refreshedVersion="6" minRefreshableVersion="3" recordCount="0" supportSubquery="1" supportAdvancedDrill="1" xr:uid="{6F93F039-4CBC-4296-8D65-CDD8AF5BEADA}">
  <cacheSource type="external" connectionId="6"/>
  <cacheFields count="7">
    <cacheField name="[HR job].[Date].[Date]" caption="Date" numFmtId="0" hierarchy="4"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job].[Date (Month)].[Date (Month)]" caption="Date (Month)" numFmtId="0" hierarchy="5" level="1">
      <sharedItems count="12">
        <s v="Jan"/>
        <s v="Feb"/>
        <s v="Mar"/>
        <s v="Apr"/>
        <s v="May"/>
        <s v="Jun"/>
        <s v="Jul"/>
        <s v="Aug"/>
        <s v="Sep"/>
        <s v="Oct"/>
        <s v="Nov"/>
        <s v="Dec"/>
      </sharedItems>
    </cacheField>
    <cacheField name="[HR job].[Date (Quarter)].[Date (Quarter)]" caption="Date (Quarter)" numFmtId="0" hierarchy="6" level="1">
      <sharedItems count="4">
        <s v="Qtr1"/>
        <s v="Qtr2"/>
        <s v="Qtr3"/>
        <s v="Qtr4"/>
      </sharedItems>
    </cacheField>
    <cacheField name="[HR job].[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job].[BU Region].[BU Region]" caption="BU Region" numFmtId="0" hierarchy="3"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2" memberValueDatatype="20" unbalanced="0"/>
    <cacheHierarchy uniqueName="[HR job].[AgeGroup]" caption="AgeGroup" attribute="1" defaultMemberUniqueName="[HR job].[AgeGroup].[All]" allUniqueName="[HR job].[AgeGroup].[All]" dimensionUniqueName="[HR job]" displayFolder="" count="2" memberValueDatatype="130" unbalanced="0"/>
    <cacheHierarchy uniqueName="[HR job].[BadHires]" caption="BadHires" attribute="1" defaultMemberUniqueName="[HR job].[BadHires].[All]" allUniqueName="[HR job].[BadHires].[All]" dimensionUniqueName="[HR job]" displayFolder="" count="2"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6"/>
      </fieldsUsage>
    </cacheHierarchy>
    <cacheHierarchy uniqueName="[HR job].[Date]" caption="Date" attribute="1" time="1" defaultMemberUniqueName="[HR job].[Date].[All]" allUniqueName="[HR job].[Date].[All]" dimensionUniqueName="[HR job]" displayFolder="" count="2" memberValueDatatype="7" unbalanced="0">
      <fieldsUsage count="2">
        <fieldUsage x="-1"/>
        <fieldUsage x="0"/>
      </fieldsUsage>
    </cacheHierarchy>
    <cacheHierarchy uniqueName="[HR job].[Date (Month)]" caption="Date (Month)" attribute="1" defaultMemberUniqueName="[HR job].[Date (Month)].[All]" allUniqueName="[HR job].[Date (Month)].[All]" dimensionUniqueName="[HR job]" displayFolder="" count="2" memberValueDatatype="130" unbalanced="0">
      <fieldsUsage count="2">
        <fieldUsage x="-1"/>
        <fieldUsage x="1"/>
      </fieldsUsage>
    </cacheHierarchy>
    <cacheHierarchy uniqueName="[HR job].[Date (Quarter)]" caption="Date (Quarter)" attribute="1" defaultMemberUniqueName="[HR job].[Date (Quarter)].[All]" allUniqueName="[HR job].[Date (Quarter)].[All]" dimensionUniqueName="[HR job]" displayFolder="" count="2" memberValueDatatype="130" unbalanced="0">
      <fieldsUsage count="2">
        <fieldUsage x="-1"/>
        <fieldUsage x="2"/>
      </fieldsUsage>
    </cacheHierarchy>
    <cacheHierarchy uniqueName="[HR job].[Date (Year)]" caption="Date (Year)" attribute="1" defaultMemberUniqueName="[HR job].[Date (Year)].[All]" allUniqueName="[HR job].[Date (Year)].[All]" dimensionUniqueName="[HR job]" displayFolder="" count="2" memberValueDatatype="130" unbalanced="0">
      <fieldsUsage count="2">
        <fieldUsage x="-1"/>
        <fieldUsage x="3"/>
      </fieldsUsage>
    </cacheHierarchy>
    <cacheHierarchy uniqueName="[HR job].[EmpID]" caption="EmpID" attribute="1" defaultMemberUniqueName="[HR job].[EmpID].[All]" allUniqueName="[HR job].[EmpID].[All]" dimensionUniqueName="[HR job]" displayFolder="" count="2"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cacheHierarchy uniqueName="[HR job].[Gender]" caption="Gender" attribute="1" defaultMemberUniqueName="[HR job].[Gender].[All]" allUniqueName="[HR job].[Gender].[All]" dimensionUniqueName="[HR job]" displayFolder="" count="2" memberValueDatatype="130" unbalanced="0"/>
    <cacheHierarchy uniqueName="[HR job].[HireDate]" caption="HireDate" attribute="1" time="1" defaultMemberUniqueName="[HR job].[HireDate].[All]" allUniqueName="[HR job].[HireDate].[All]" dimensionUniqueName="[HR job]" displayFolder="" count="2" memberValueDatatype="7" unbalanced="0"/>
    <cacheHierarchy uniqueName="[HR job].[isNewHire]" caption="isNewHire" attribute="1" defaultMemberUniqueName="[HR job].[isNewHire].[All]" allUniqueName="[HR job].[isNewHire].[All]" dimensionUniqueName="[HR job]" displayFolder="" count="2" memberValueDatatype="130" unbalanced="0"/>
    <cacheHierarchy uniqueName="[HR job].[PayType]" caption="PayType" attribute="1" defaultMemberUniqueName="[HR job].[PayType].[All]" allUniqueName="[HR job].[PayType].[All]" dimensionUniqueName="[HR job]" displayFolder="" count="2" memberValueDatatype="130" unbalanced="0"/>
    <cacheHierarchy uniqueName="[HR job].[TenureDays]" caption="TenureDays" attribute="1" defaultMemberUniqueName="[HR job].[TenureDays].[All]" allUniqueName="[HR job].[TenureDays].[All]" dimensionUniqueName="[HR job]" displayFolder="" count="2" memberValueDatatype="20" unbalanced="0"/>
    <cacheHierarchy uniqueName="[HR job].[TenureMonths]" caption="TenureMonths" attribute="1" defaultMemberUniqueName="[HR job].[TenureMonths].[All]" allUniqueName="[HR job].[TenureMonths].[All]" dimensionUniqueName="[HR job]" displayFolder="" count="2" memberValueDatatype="5" unbalanced="0"/>
    <cacheHierarchy uniqueName="[HR job].[TermDate]" caption="TermDate" attribute="1" time="1" defaultMemberUniqueName="[HR job].[TermDate].[All]" allUniqueName="[HR job].[TermDate].[All]" dimensionUniqueName="[HR job]" displayFolder="" count="2" memberValueDatatype="7" unbalanced="0"/>
    <cacheHierarchy uniqueName="[HR job].[TermReason]" caption="TermReason" attribute="1" defaultMemberUniqueName="[HR job].[TermReason].[All]" allUniqueName="[HR job].[TermReason].[All]" dimensionUniqueName="[HR job]" displayFolder="" count="2" memberValueDatatype="130" unbalanced="0"/>
    <cacheHierarchy uniqueName="[HR job].[Date (Month Index)]" caption="Date (Month Index)" attribute="1" defaultMemberUniqueName="[HR job].[Date (Month Index)].[All]" allUniqueName="[HR job].[Date (Month Index)].[All]" dimensionUniqueName="[HR job]" displayFolder="" count="2"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oneField="1">
      <fieldsUsage count="1">
        <fieldUsage x="4"/>
      </fieldsUsage>
    </cacheHierarchy>
    <cacheHierarchy uniqueName="[Measures].[New Hires]" caption="New Hires" measure="1" displayFolder="" measureGroup="HR job" count="0" oneField="1">
      <fieldsUsage count="1">
        <fieldUsage x="5"/>
      </fieldsUsage>
    </cacheHierarchy>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913541663" backgroundQuery="1" createdVersion="6" refreshedVersion="6" minRefreshableVersion="3" recordCount="0" supportSubquery="1" supportAdvancedDrill="1" xr:uid="{A35F224F-0F23-42E5-BBB4-DB2F561AD232}">
  <cacheSource type="external" connectionId="6"/>
  <cacheFields count="5">
    <cacheField name="[Measures].[Seperations]" caption="Seperations" numFmtId="0" hierarchy="29" level="32767"/>
    <cacheField name="[HR job].[Date (Year)].[Date (Year)]" caption="Date (Year)" numFmtId="0" hierarchy="7" level="1">
      <sharedItems count="4">
        <s v="2015"/>
        <s v="2016"/>
        <s v="2017"/>
        <s v="2018"/>
      </sharedItems>
    </cacheField>
    <cacheField name="[Measures].[Sum of BadHires]" caption="Sum of BadHires" numFmtId="0" hierarchy="24" level="32767"/>
    <cacheField name="[HR job].[BU Region].[BU Region]" caption="BU Region" numFmtId="0" hierarchy="3" level="1">
      <sharedItems containsSemiMixedTypes="0" containsNonDate="0" containsString="0"/>
    </cacheField>
    <cacheField name="[HR job].[Gender].[Gender]" caption="Gender" numFmtId="0" hierarchy="11"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3"/>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fieldsUsage count="2">
        <fieldUsage x="-1"/>
        <fieldUsage x="1"/>
      </fieldsUsage>
    </cacheHierarchy>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cacheHierarchy uniqueName="[HR job].[Gender]" caption="Gender" attribute="1" defaultMemberUniqueName="[HR job].[Gender].[All]" allUniqueName="[HR job].[Gender].[All]" dimensionUniqueName="[HR job]" displayFolder="" count="2" memberValueDatatype="130" unbalanced="0">
      <fieldsUsage count="2">
        <fieldUsage x="-1"/>
        <fieldUsage x="4"/>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oneField="1">
      <fieldsUsage count="1">
        <fieldUsage x="0"/>
      </fieldsUsage>
    </cacheHierarchy>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913888887" backgroundQuery="1" createdVersion="6" refreshedVersion="6" minRefreshableVersion="3" recordCount="0" supportSubquery="1" supportAdvancedDrill="1" xr:uid="{DA449FF0-3173-40DB-9F58-C1571A1689BC}">
  <cacheSource type="external" connectionId="6"/>
  <cacheFields count="5">
    <cacheField name="[Measures].[Seperations]" caption="Seperations" numFmtId="0" hierarchy="29" level="32767"/>
    <cacheField name="[HR job].[Date (Year)].[Date (Year)]" caption="Date (Year)" numFmtId="0" hierarchy="7" level="1">
      <sharedItems count="4">
        <s v="2015"/>
        <s v="2016"/>
        <s v="2017"/>
        <s v="2018"/>
      </sharedItems>
    </cacheField>
    <cacheField name="[HR job].[TermReason].[TermReason]" caption="TermReason" numFmtId="0" hierarchy="18" level="1">
      <sharedItems count="2">
        <s v="Involuntary"/>
        <s v="Voluntary"/>
      </sharedItems>
    </cacheField>
    <cacheField name="[HR job].[BU Region].[BU Region]" caption="BU Region" numFmtId="0" hierarchy="3" level="1">
      <sharedItems containsSemiMixedTypes="0" containsNonDate="0" containsString="0"/>
    </cacheField>
    <cacheField name="[HR job].[Gender].[Gender]" caption="Gender" numFmtId="0" hierarchy="11"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3"/>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fieldsUsage count="2">
        <fieldUsage x="-1"/>
        <fieldUsage x="1"/>
      </fieldsUsage>
    </cacheHierarchy>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cacheHierarchy uniqueName="[HR job].[Gender]" caption="Gender" attribute="1" defaultMemberUniqueName="[HR job].[Gender].[All]" allUniqueName="[HR job].[Gender].[All]" dimensionUniqueName="[HR job]" displayFolder="" count="2" memberValueDatatype="130" unbalanced="0">
      <fieldsUsage count="2">
        <fieldUsage x="-1"/>
        <fieldUsage x="4"/>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2" memberValueDatatype="130" unbalanced="0">
      <fieldsUsage count="2">
        <fieldUsage x="-1"/>
        <fieldUsage x="2"/>
      </fieldsUsage>
    </cacheHierarchy>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oneField="1">
      <fieldsUsage count="1">
        <fieldUsage x="0"/>
      </fieldsUsage>
    </cacheHierarchy>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666880671299" backgroundQuery="1" createdVersion="3" refreshedVersion="6" minRefreshableVersion="3" recordCount="0" supportSubquery="1" supportAdvancedDrill="1" xr:uid="{46608404-21CB-46F1-9E2B-1C6897064542}">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cacheHierarchy uniqueName="[HR job].[Gender]" caption="Gender" attribute="1" defaultMemberUniqueName="[HR job].[Gender].[All]" allUniqueName="[HR job].[Gender].[All]" dimensionUniqueName="[HR job]" displayFolder="" count="2" memberValueDatatype="130" unbalanced="0"/>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277208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828240737" backgroundQuery="1" createdVersion="6" refreshedVersion="6" minRefreshableVersion="3" recordCount="0" supportSubquery="1" supportAdvancedDrill="1" xr:uid="{75BABE82-C578-4DC8-8DF0-AB03BDF86B2C}">
  <cacheSource type="external" connectionId="6"/>
  <cacheFields count="5">
    <cacheField name="[HR job].[EthnicGroup].[EthnicGroup]" caption="EthnicGroup" numFmtId="0" hierarchy="9" level="1">
      <sharedItems count="7">
        <s v="Group A"/>
        <s v="Group B"/>
        <s v="Group C"/>
        <s v="Group D"/>
        <s v="Group E"/>
        <s v="Group F"/>
        <s v="Group G"/>
      </sharedItems>
    </cacheField>
    <cacheField name="[HR job].[Gender].[Gender]" caption="Gender" numFmtId="0" hierarchy="11" level="1">
      <sharedItems count="2">
        <s v="F"/>
        <s v="M"/>
      </sharedItems>
    </cacheField>
    <cacheField name="[Measures].[Active Employees]" caption="Active Employees" numFmtId="0" hierarchy="26" level="32767"/>
    <cacheField name="[HR job].[FP].[FP]" caption="FP" numFmtId="0" hierarchy="10" level="1">
      <sharedItems count="2">
        <s v="FT"/>
        <s v="PT"/>
      </sharedItems>
    </cacheField>
    <cacheField name="[HR job].[BU Region].[BU Region]" caption="BU Region" numFmtId="0" hierarchy="3"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4"/>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fieldsUsage count="2">
        <fieldUsage x="-1"/>
        <fieldUsage x="0"/>
      </fieldsUsage>
    </cacheHierarchy>
    <cacheHierarchy uniqueName="[HR job].[FP]" caption="FP" attribute="1" defaultMemberUniqueName="[HR job].[FP].[All]" allUniqueName="[HR job].[FP].[All]" dimensionUniqueName="[HR job]" displayFolder="" count="2" memberValueDatatype="130" unbalanced="0">
      <fieldsUsage count="2">
        <fieldUsage x="-1"/>
        <fieldUsage x="3"/>
      </fieldsUsage>
    </cacheHierarchy>
    <cacheHierarchy uniqueName="[HR job].[Gender]" caption="Gender" attribute="1" defaultMemberUniqueName="[HR job].[Gender].[All]" allUniqueName="[HR job].[Gender].[All]" dimensionUniqueName="[HR job]" displayFolder="" count="2" memberValueDatatype="130" unbalanced="0">
      <fieldsUsage count="2">
        <fieldUsage x="-1"/>
        <fieldUsage x="1"/>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oneField="1">
      <fieldsUsage count="1">
        <fieldUsage x="2"/>
      </fieldsUsage>
    </cacheHierarchy>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828703707" backgroundQuery="1" createdVersion="6" refreshedVersion="6" minRefreshableVersion="3" recordCount="0" supportSubquery="1" supportAdvancedDrill="1" xr:uid="{35FFEFA4-47FB-44DD-AAA7-D60C17113196}">
  <cacheSource type="external" connectionId="6"/>
  <cacheFields count="4">
    <cacheField name="[HR job].[Gender].[Gender]" caption="Gender" numFmtId="0" hierarchy="11" level="1">
      <sharedItems count="2">
        <s v="F"/>
        <s v="M"/>
      </sharedItems>
    </cacheField>
    <cacheField name="[Measures].[Active Employees]" caption="Active Employees" numFmtId="0" hierarchy="26" level="32767"/>
    <cacheField name="[HR job].[FP].[FP]" caption="FP" numFmtId="0" hierarchy="10" level="1">
      <sharedItems count="2">
        <s v="FT"/>
        <s v="PT"/>
      </sharedItems>
    </cacheField>
    <cacheField name="[HR job].[BU Region].[BU Region]" caption="BU Region" numFmtId="0" hierarchy="3"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3"/>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fieldsUsage count="2">
        <fieldUsage x="-1"/>
        <fieldUsage x="2"/>
      </fieldsUsage>
    </cacheHierarchy>
    <cacheHierarchy uniqueName="[HR job].[Gender]" caption="Gender" attribute="1" defaultMemberUniqueName="[HR job].[Gender].[All]" allUniqueName="[HR job].[Gender].[All]" dimensionUniqueName="[HR job]" displayFolder="" count="2" memberValueDatatype="130" unbalanced="0">
      <fieldsUsage count="2">
        <fieldUsage x="-1"/>
        <fieldUsage x="0"/>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oneField="1">
      <fieldsUsage count="1">
        <fieldUsage x="1"/>
      </fieldsUsage>
    </cacheHierarchy>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829166669" backgroundQuery="1" createdVersion="6" refreshedVersion="6" minRefreshableVersion="3" recordCount="0" supportSubquery="1" supportAdvancedDrill="1" xr:uid="{DD7370D5-B398-40BB-AB66-9C7648E27703}">
  <cacheSource type="external" connectionId="6"/>
  <cacheFields count="3">
    <cacheField name="[HR job].[Gender].[Gender]" caption="Gender" numFmtId="0" hierarchy="11" level="1">
      <sharedItems count="2">
        <s v="F"/>
        <s v="M"/>
      </sharedItems>
    </cacheField>
    <cacheField name="[Measures].[Active Employees]" caption="Active Employees" numFmtId="0" hierarchy="26" level="32767"/>
    <cacheField name="[HR job].[BU Region].[BU Region]" caption="BU Region" numFmtId="0" hierarchy="3"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2"/>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cacheHierarchy uniqueName="[HR job].[Gender]" caption="Gender" attribute="1" defaultMemberUniqueName="[HR job].[Gender].[All]" allUniqueName="[HR job].[Gender].[All]" dimensionUniqueName="[HR job]" displayFolder="" count="2" memberValueDatatype="130" unbalanced="0">
      <fieldsUsage count="2">
        <fieldUsage x="-1"/>
        <fieldUsage x="0"/>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oneField="1">
      <fieldsUsage count="1">
        <fieldUsage x="1"/>
      </fieldsUsage>
    </cacheHierarchy>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82962963" backgroundQuery="1" createdVersion="6" refreshedVersion="6" minRefreshableVersion="3" recordCount="0" supportSubquery="1" supportAdvancedDrill="1" xr:uid="{2F080213-EE92-4336-A358-B595CA5676CF}">
  <cacheSource type="external" connectionId="6"/>
  <cacheFields count="4">
    <cacheField name="[HR job].[Gender].[Gender]" caption="Gender" numFmtId="0" hierarchy="11" level="1">
      <sharedItems count="2">
        <s v="F"/>
        <s v="M"/>
      </sharedItems>
    </cacheField>
    <cacheField name="[HR job].[PayType].[PayType]" caption="PayType" numFmtId="0" hierarchy="14" level="1">
      <sharedItems count="2">
        <s v="Hourly"/>
        <s v="Salary"/>
      </sharedItems>
    </cacheField>
    <cacheField name="[Measures].[Active Employees]" caption="Active Employees" numFmtId="0" hierarchy="26" level="32767"/>
    <cacheField name="[HR job].[BU Region].[BU Region]" caption="BU Region" numFmtId="0" hierarchy="3"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3"/>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cacheHierarchy uniqueName="[HR job].[Gender]" caption="Gender" attribute="1" defaultMemberUniqueName="[HR job].[Gender].[All]" allUniqueName="[HR job].[Gender].[All]" dimensionUniqueName="[HR job]" displayFolder="" count="2" memberValueDatatype="130" unbalanced="0">
      <fieldsUsage count="2">
        <fieldUsage x="-1"/>
        <fieldUsage x="0"/>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2" memberValueDatatype="130" unbalanced="0">
      <fieldsUsage count="2">
        <fieldUsage x="-1"/>
        <fieldUsage x="1"/>
      </fieldsUsage>
    </cacheHierarchy>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oneField="1">
      <fieldsUsage count="1">
        <fieldUsage x="2"/>
      </fieldsUsage>
    </cacheHierarchy>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830208331" backgroundQuery="1" createdVersion="6" refreshedVersion="6" minRefreshableVersion="3" recordCount="0" supportSubquery="1" supportAdvancedDrill="1" xr:uid="{D9C5503A-FFB1-4DB8-9293-8589054F8E56}">
  <cacheSource type="external" connectionId="6"/>
  <cacheFields count="4">
    <cacheField name="[Measures].[Active Employees]" caption="Active Employees" numFmtId="0" hierarchy="26" level="32767"/>
    <cacheField name="[HR job].[AgeGroup].[AgeGroup]" caption="AgeGroup" numFmtId="0" hierarchy="1" level="1">
      <sharedItems count="3">
        <s v="&lt;30"/>
        <s v="30-49"/>
        <s v="50+"/>
      </sharedItems>
    </cacheField>
    <cacheField name="[HR job].[Gender].[Gender]" caption="Gender" numFmtId="0" hierarchy="11" level="1">
      <sharedItems count="2">
        <s v="F"/>
        <s v="M"/>
      </sharedItems>
    </cacheField>
    <cacheField name="[HR job].[BU Region].[BU Region]" caption="BU Region" numFmtId="0" hierarchy="3"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2" memberValueDatatype="130" unbalanced="0">
      <fieldsUsage count="2">
        <fieldUsage x="-1"/>
        <fieldUsage x="1"/>
      </fieldsUsage>
    </cacheHierarchy>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3"/>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cacheHierarchy uniqueName="[HR job].[Gender]" caption="Gender" attribute="1" defaultMemberUniqueName="[HR job].[Gender].[All]" allUniqueName="[HR job].[Gender].[All]" dimensionUniqueName="[HR job]" displayFolder="" count="2" memberValueDatatype="130" unbalanced="0">
      <fieldsUsage count="2">
        <fieldUsage x="-1"/>
        <fieldUsage x="2"/>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oneField="1">
      <fieldsUsage count="1">
        <fieldUsage x="0"/>
      </fieldsUsage>
    </cacheHierarchy>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830671293" backgroundQuery="1" createdVersion="6" refreshedVersion="6" minRefreshableVersion="3" recordCount="0" supportSubquery="1" supportAdvancedDrill="1" xr:uid="{2FFBC876-FFB7-4CED-8A65-235D36F55950}">
  <cacheSource type="external" connectionId="6"/>
  <cacheFields count="4">
    <cacheField name="[Measures].[TO %]" caption="TO %" numFmtId="0" hierarchy="30" level="32767"/>
    <cacheField name="[HR job].[Date (Year)].[Date (Year)]" caption="Date (Year)" numFmtId="0" hierarchy="7" level="1">
      <sharedItems count="4">
        <s v="2015"/>
        <s v="2016"/>
        <s v="2017"/>
        <s v="2018"/>
      </sharedItems>
    </cacheField>
    <cacheField name="[HR job].[Gender].[Gender]" caption="Gender" numFmtId="0" hierarchy="11" level="1">
      <sharedItems count="2">
        <s v="F"/>
        <s v="M"/>
      </sharedItems>
    </cacheField>
    <cacheField name="[HR job].[BU Region].[BU Region]" caption="BU Region" numFmtId="0" hierarchy="3"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3"/>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fieldsUsage count="2">
        <fieldUsage x="-1"/>
        <fieldUsage x="1"/>
      </fieldsUsage>
    </cacheHierarchy>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0" memberValueDatatype="130" unbalanced="0"/>
    <cacheHierarchy uniqueName="[HR job].[Gender]" caption="Gender" attribute="1" defaultMemberUniqueName="[HR job].[Gender].[All]" allUniqueName="[HR job].[Gender].[All]" dimensionUniqueName="[HR job]" displayFolder="" count="2" memberValueDatatype="130" unbalanced="0">
      <fieldsUsage count="2">
        <fieldUsage x="-1"/>
        <fieldUsage x="2"/>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oneField="1">
      <fieldsUsage count="1">
        <fieldUsage x="0"/>
      </fieldsUsage>
    </cacheHierarchy>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831944447" backgroundQuery="1" createdVersion="6" refreshedVersion="6" minRefreshableVersion="3" recordCount="0" supportSubquery="1" supportAdvancedDrill="1" xr:uid="{FE5CE91D-FFB0-4954-B068-45B93509DFA3}">
  <cacheSource type="external" connectionId="6"/>
  <cacheFields count="5">
    <cacheField name="[HR job].[EthnicGroup].[EthnicGroup]" caption="EthnicGroup" numFmtId="0" hierarchy="9" level="1">
      <sharedItems count="7">
        <s v="Group A"/>
        <s v="Group B"/>
        <s v="Group C"/>
        <s v="Group D"/>
        <s v="Group E"/>
        <s v="Group F"/>
        <s v="Group G"/>
      </sharedItems>
    </cacheField>
    <cacheField name="[HR job].[Gender].[Gender]" caption="Gender" numFmtId="0" hierarchy="11" level="1">
      <sharedItems count="2">
        <s v="F"/>
        <s v="M"/>
      </sharedItems>
    </cacheField>
    <cacheField name="[HR job].[FP].[FP]" caption="FP" numFmtId="0" hierarchy="10" level="1">
      <sharedItems count="2">
        <s v="FT"/>
        <s v="PT"/>
      </sharedItems>
    </cacheField>
    <cacheField name="[Measures].[Avg Tenure Months]" caption="Avg Tenure Months" numFmtId="0" hierarchy="28" level="32767"/>
    <cacheField name="[HR job].[BU Region].[BU Region]" caption="BU Region" numFmtId="0" hierarchy="3"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4"/>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fieldsUsage count="2">
        <fieldUsage x="-1"/>
        <fieldUsage x="0"/>
      </fieldsUsage>
    </cacheHierarchy>
    <cacheHierarchy uniqueName="[HR job].[FP]" caption="FP" attribute="1" defaultMemberUniqueName="[HR job].[FP].[All]" allUniqueName="[HR job].[FP].[All]" dimensionUniqueName="[HR job]" displayFolder="" count="2" memberValueDatatype="130" unbalanced="0">
      <fieldsUsage count="2">
        <fieldUsage x="-1"/>
        <fieldUsage x="2"/>
      </fieldsUsage>
    </cacheHierarchy>
    <cacheHierarchy uniqueName="[HR job].[Gender]" caption="Gender" attribute="1" defaultMemberUniqueName="[HR job].[Gender].[All]" allUniqueName="[HR job].[Gender].[All]" dimensionUniqueName="[HR job]" displayFolder="" count="2" memberValueDatatype="130" unbalanced="0">
      <fieldsUsage count="2">
        <fieldUsage x="-1"/>
        <fieldUsage x="1"/>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cacheHierarchy uniqueName="[Measures].[New Hires]" caption="New Hires" measure="1" displayFolder="" measureGroup="HR job" count="0"/>
    <cacheHierarchy uniqueName="[Measures].[Avg Tenure Months]" caption="Avg Tenure Months" measure="1" displayFolder="" measureGroup="HR job" count="0" oneField="1">
      <fieldsUsage count="1">
        <fieldUsage x="3"/>
      </fieldsUsage>
    </cacheHierarchy>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089.703913078702" backgroundQuery="1" createdVersion="6" refreshedVersion="6" minRefreshableVersion="3" recordCount="0" supportSubquery="1" supportAdvancedDrill="1" xr:uid="{D177A5B8-E23E-44DA-B3A8-D8A6305FD87D}">
  <cacheSource type="external" connectionId="6"/>
  <cacheFields count="4">
    <cacheField name="[HR job].[BU Region].[BU Region]" caption="BU Region" numFmtId="0" hierarchy="3" level="1">
      <sharedItems count="7">
        <s v="Central"/>
        <s v="East"/>
        <s v="Midwest"/>
        <s v="North"/>
        <s v="Northwest"/>
        <s v="South"/>
        <s v="West"/>
      </sharedItems>
    </cacheField>
    <cacheField name="[HR job].[FP].[FP]" caption="FP" numFmtId="0" hierarchy="10" level="1">
      <sharedItems count="2">
        <s v="FT"/>
        <s v="PT"/>
      </sharedItems>
    </cacheField>
    <cacheField name="[Measures].[Active Employees]" caption="Active Employees" numFmtId="0" hierarchy="26" level="32767"/>
    <cacheField name="[HR job].[Gender].[Gender]" caption="Gender" numFmtId="0" hierarchy="11" level="1">
      <sharedItems containsSemiMixedTypes="0" containsNonDate="0" containsString="0"/>
    </cacheField>
  </cacheFields>
  <cacheHierarchies count="33">
    <cacheHierarchy uniqueName="[HR job].[Age]" caption="Age" attribute="1" defaultMemberUniqueName="[HR job].[Age].[All]" allUniqueName="[HR job].[Age].[All]" dimensionUniqueName="[HR job]" displayFolder="" count="0" memberValueDatatype="20" unbalanced="0"/>
    <cacheHierarchy uniqueName="[HR job].[AgeGroup]" caption="AgeGroup" attribute="1" defaultMemberUniqueName="[HR job].[AgeGroup].[All]" allUniqueName="[HR job].[AgeGroup].[All]" dimensionUniqueName="[HR job]" displayFolder="" count="0" memberValueDatatype="130" unbalanced="0"/>
    <cacheHierarchy uniqueName="[HR job].[BadHires]" caption="BadHires" attribute="1" defaultMemberUniqueName="[HR job].[BadHires].[All]" allUniqueName="[HR job].[BadHires].[All]" dimensionUniqueName="[HR job]" displayFolder="" count="0" memberValueDatatype="20" unbalanced="0"/>
    <cacheHierarchy uniqueName="[HR job].[BU Region]" caption="BU Region" attribute="1" defaultMemberUniqueName="[HR job].[BU Region].[All]" allUniqueName="[HR job].[BU Region].[All]" dimensionUniqueName="[HR job]" displayFolder="" count="2" memberValueDatatype="130" unbalanced="0">
      <fieldsUsage count="2">
        <fieldUsage x="-1"/>
        <fieldUsage x="0"/>
      </fieldsUsage>
    </cacheHierarchy>
    <cacheHierarchy uniqueName="[HR job].[Date]" caption="Date" attribute="1" time="1" defaultMemberUniqueName="[HR job].[Date].[All]" allUniqueName="[HR job].[Date].[All]" dimensionUniqueName="[HR job]" displayFolder="" count="0" memberValueDatatype="7" unbalanced="0"/>
    <cacheHierarchy uniqueName="[HR job].[Date (Month)]" caption="Date (Month)" attribute="1" defaultMemberUniqueName="[HR job].[Date (Month)].[All]" allUniqueName="[HR job].[Date (Month)].[All]" dimensionUniqueName="[HR job]" displayFolder="" count="0" memberValueDatatype="130" unbalanced="0"/>
    <cacheHierarchy uniqueName="[HR job].[Date (Quarter)]" caption="Date (Quarter)" attribute="1" defaultMemberUniqueName="[HR job].[Date (Quarter)].[All]" allUniqueName="[HR job].[Date (Quarter)].[All]" dimensionUniqueName="[HR job]" displayFolder="" count="0" memberValueDatatype="130" unbalanced="0"/>
    <cacheHierarchy uniqueName="[HR job].[Date (Year)]" caption="Date (Year)" attribute="1" defaultMemberUniqueName="[HR job].[Date (Year)].[All]" allUniqueName="[HR job].[Date (Year)].[All]" dimensionUniqueName="[HR job]" displayFolder="" count="2" memberValueDatatype="130" unbalanced="0"/>
    <cacheHierarchy uniqueName="[HR job].[EmpID]" caption="EmpID" attribute="1" defaultMemberUniqueName="[HR job].[EmpID].[All]" allUniqueName="[HR job].[EmpID].[All]" dimensionUniqueName="[HR job]" displayFolder="" count="0" memberValueDatatype="20" unbalanced="0"/>
    <cacheHierarchy uniqueName="[HR job].[EthnicGroup]" caption="EthnicGroup" attribute="1" defaultMemberUniqueName="[HR job].[EthnicGroup].[All]" allUniqueName="[HR job].[EthnicGroup].[All]" dimensionUniqueName="[HR job]" displayFolder="" count="2" memberValueDatatype="130" unbalanced="0"/>
    <cacheHierarchy uniqueName="[HR job].[FP]" caption="FP" attribute="1" defaultMemberUniqueName="[HR job].[FP].[All]" allUniqueName="[HR job].[FP].[All]" dimensionUniqueName="[HR job]" displayFolder="" count="2" memberValueDatatype="130" unbalanced="0">
      <fieldsUsage count="2">
        <fieldUsage x="-1"/>
        <fieldUsage x="1"/>
      </fieldsUsage>
    </cacheHierarchy>
    <cacheHierarchy uniqueName="[HR job].[Gender]" caption="Gender" attribute="1" defaultMemberUniqueName="[HR job].[Gender].[All]" allUniqueName="[HR job].[Gender].[All]" dimensionUniqueName="[HR job]" displayFolder="" count="2" memberValueDatatype="130" unbalanced="0">
      <fieldsUsage count="2">
        <fieldUsage x="-1"/>
        <fieldUsage x="3"/>
      </fieldsUsage>
    </cacheHierarchy>
    <cacheHierarchy uniqueName="[HR job].[HireDate]" caption="HireDate" attribute="1" time="1" defaultMemberUniqueName="[HR job].[HireDate].[All]" allUniqueName="[HR job].[HireDate].[All]" dimensionUniqueName="[HR job]" displayFolder="" count="0" memberValueDatatype="7" unbalanced="0"/>
    <cacheHierarchy uniqueName="[HR job].[isNewHire]" caption="isNewHire" attribute="1" defaultMemberUniqueName="[HR job].[isNewHire].[All]" allUniqueName="[HR job].[isNewHire].[All]" dimensionUniqueName="[HR job]" displayFolder="" count="0" memberValueDatatype="130" unbalanced="0"/>
    <cacheHierarchy uniqueName="[HR job].[PayType]" caption="PayType" attribute="1" defaultMemberUniqueName="[HR job].[PayType].[All]" allUniqueName="[HR job].[PayType].[All]" dimensionUniqueName="[HR job]" displayFolder="" count="0" memberValueDatatype="130" unbalanced="0"/>
    <cacheHierarchy uniqueName="[HR job].[TenureDays]" caption="TenureDays" attribute="1" defaultMemberUniqueName="[HR job].[TenureDays].[All]" allUniqueName="[HR job].[TenureDays].[All]" dimensionUniqueName="[HR job]" displayFolder="" count="0" memberValueDatatype="20" unbalanced="0"/>
    <cacheHierarchy uniqueName="[HR job].[TenureMonths]" caption="TenureMonths" attribute="1" defaultMemberUniqueName="[HR job].[TenureMonths].[All]" allUniqueName="[HR job].[TenureMonths].[All]" dimensionUniqueName="[HR job]" displayFolder="" count="0" memberValueDatatype="5" unbalanced="0"/>
    <cacheHierarchy uniqueName="[HR job].[TermDate]" caption="TermDate" attribute="1" time="1" defaultMemberUniqueName="[HR job].[TermDate].[All]" allUniqueName="[HR job].[TermDate].[All]" dimensionUniqueName="[HR job]" displayFolder="" count="0" memberValueDatatype="7" unbalanced="0"/>
    <cacheHierarchy uniqueName="[HR job].[TermReason]" caption="TermReason" attribute="1" defaultMemberUniqueName="[HR job].[TermReason].[All]" allUniqueName="[HR job].[TermReason].[All]" dimensionUniqueName="[HR job]" displayFolder="" count="0" memberValueDatatype="130" unbalanced="0"/>
    <cacheHierarchy uniqueName="[HR job].[Date (Month Index)]" caption="Date (Month Index)" attribute="1" defaultMemberUniqueName="[HR job].[Date (Month Index)].[All]" allUniqueName="[HR job].[Date (Month Index)].[All]" dimensionUniqueName="[HR job]" displayFolder="" count="0" memberValueDatatype="20" unbalanced="0" hidden="1"/>
    <cacheHierarchy uniqueName="[Measures].[Sum of EmpID]" caption="Sum of EmpID" measure="1" displayFolder="" measureGroup="HR job"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job"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job"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job"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job" count="0">
      <extLst>
        <ext xmlns:x15="http://schemas.microsoft.com/office/spreadsheetml/2010/11/main" uri="{B97F6D7D-B522-45F9-BDA1-12C45D357490}">
          <x15:cacheHierarchy aggregatedColumn="2"/>
        </ext>
      </extLst>
    </cacheHierarchy>
    <cacheHierarchy uniqueName="[Measures].[EmpCount]" caption="EmpCount" measure="1" displayFolder="" measureGroup="HR job" count="0"/>
    <cacheHierarchy uniqueName="[Measures].[Active Employees]" caption="Active Employees" measure="1" displayFolder="" measureGroup="HR job" count="0" oneField="1">
      <fieldsUsage count="1">
        <fieldUsage x="2"/>
      </fieldsUsage>
    </cacheHierarchy>
    <cacheHierarchy uniqueName="[Measures].[New Hires]" caption="New Hires" measure="1" displayFolder="" measureGroup="HR job" count="0"/>
    <cacheHierarchy uniqueName="[Measures].[Avg Tenure Months]" caption="Avg Tenure Months" measure="1" displayFolder="" measureGroup="HR job" count="0"/>
    <cacheHierarchy uniqueName="[Measures].[Seperations]" caption="Seperations" measure="1" displayFolder="" measureGroup="HR job" count="0"/>
    <cacheHierarchy uniqueName="[Measures].[TO %]" caption="TO %" measure="1" displayFolder="" measureGroup="HR job" count="0"/>
    <cacheHierarchy uniqueName="[Measures].[__XL_Count HR job]" caption="__XL_Count HR job" measure="1" displayFolder="" measureGroup="HR job" count="0" hidden="1"/>
    <cacheHierarchy uniqueName="[Measures].[__No measures defined]" caption="__No measures defined" measure="1" displayFolder="" count="0" hidden="1"/>
  </cacheHierarchies>
  <kpis count="0"/>
  <dimensions count="2">
    <dimension name="HR job" uniqueName="[HR job]" caption="HR job"/>
    <dimension measure="1" name="Measures" uniqueName="[Measures]" caption="Measures"/>
  </dimensions>
  <measureGroups count="1">
    <measureGroup name="HR job" caption="HR job"/>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CBCE4F-5689-4201-8621-BAA810A8C872}" name="Gender" cacheId="458" applyNumberFormats="0" applyBorderFormats="0" applyFontFormats="0" applyPatternFormats="0" applyAlignmentFormats="0" applyWidthHeightFormats="1" dataCaption="Values" tag="0a851f89-ab1c-4d11-8a35-f0d39e37c933"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A17625-7D32-4C58-AFEB-630B99F04C39}" name="Tenure" cacheId="473" applyNumberFormats="0" applyBorderFormats="0" applyFontFormats="0" applyPatternFormats="0" applyAlignmentFormats="0" applyWidthHeightFormats="1" dataCaption="Values" tag="e0844249-db77-4024-9e5f-f4b7c1c32ca3" updatedVersion="6" minRefreshableVersion="3" useAutoFormatting="1" subtotalHiddenItems="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578E5C5-7742-4437-AC16-5C165589CE18}" name="Actives" cacheId="449" applyNumberFormats="0" applyBorderFormats="0" applyFontFormats="0" applyPatternFormats="0" applyAlignmentFormats="0" applyWidthHeightFormats="1" dataCaption="Values" tag="5c93bf95-2602-4248-9630-58a6f068d943" updatedVersion="6" minRefreshableVersion="3" useAutoFormatting="1" subtotalHiddenItems="1" itemPrintTitles="1" createdVersion="6" indent="0" outline="1" outlineData="1" multipleFieldFilters="0" chartFormat="3">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716A9-63E7-4689-8C6D-2D1605B3182E}" name="FT_PT" cacheId="455" applyNumberFormats="0" applyBorderFormats="0" applyFontFormats="0" applyPatternFormats="0" applyAlignmentFormats="0" applyWidthHeightFormats="1" dataCaption="Values" tag="53ed8c13-9c7f-4c69-b828-bf14ad9caed5" updatedVersion="6" minRefreshableVersion="3" useAutoFormatting="1" itemPrintTitles="1" createdVersion="6" indent="0" outline="1" outlineData="1" multipleFieldFilters="0">
  <location ref="A14:D18"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9"/>
  </dataFields>
  <formats count="1">
    <format dxfId="40">
      <pivotArea outline="0" collapsedLevelsAreSubtotals="1" fieldPosition="0"/>
    </format>
  </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ABEA5-3018-4B30-A2C9-65AFAADF825E}" name="PayType" cacheId="461" applyNumberFormats="0" applyBorderFormats="0" applyFontFormats="0" applyPatternFormats="0" applyAlignmentFormats="0" applyWidthHeightFormats="1" dataCaption="Values" tag="4fc1d593-d4ef-46e0-af29-3846c44e9dac" updatedVersion="6" minRefreshableVersion="3" useAutoFormatting="1" itemPrintTitles="1" createdVersion="6" indent="0" outline="1" outlineData="1" multipleFieldFilters="0">
  <location ref="A8:D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9"/>
  </dataFields>
  <formats count="1">
    <format dxfId="41">
      <pivotArea outline="0" collapsedLevelsAreSubtotals="1" fieldPosition="0"/>
    </format>
  </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A1B79C-2DC2-4536-B331-1EDD826591FB}" name="Age" cacheId="464" applyNumberFormats="0" applyBorderFormats="0" applyFontFormats="0" applyPatternFormats="0" applyAlignmentFormats="0" applyWidthHeightFormats="1" dataCaption="Values" tag="88989fbf-60a6-4eab-9759-3894d778b95f" updatedVersion="6" minRefreshableVersion="3" useAutoFormatting="1" itemPrintTitles="1" createdVersion="6" indent="0" outline="1" outlineData="1" multipleFieldFilters="0" chartFormat="3">
  <location ref="A1:D6"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fld="0"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33FB25-3BE5-4F5C-9D78-9398A774E63F}" name="TurnOver" cacheId="467" applyNumberFormats="0" applyBorderFormats="0" applyFontFormats="0" applyPatternFormats="0" applyAlignmentFormats="0" applyWidthHeightFormats="1" dataCaption="Values" tag="65f3dd23-8342-4784-bc07-5040eb7e5913" updatedVersion="6" minRefreshableVersion="3" useAutoFormatting="1" itemPrintTitles="1" createdVersion="6" indent="0" outline="1" outlineData="1" multipleFieldFilters="0">
  <location ref="A8:D14"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numFmtId="164"/>
  </dataFields>
  <formats count="1">
    <format dxfId="39">
      <pivotArea outline="0" collapsedLevelsAreSubtotals="1" fieldPosition="0"/>
    </format>
  </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EBDE3C-BD7C-4D6D-A183-24F12F258DBF}" name="Ethnicity" cacheId="452" applyNumberFormats="0" applyBorderFormats="0" applyFontFormats="0" applyPatternFormats="0" applyAlignmentFormats="0" applyWidthHeightFormats="1" dataCaption="Values" tag="f4cc5648-966d-4da1-bda5-dc2ff8e06e66" updatedVersion="6" minRefreshableVersion="3" useAutoFormatting="1" subtotalHiddenItems="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E58401-CB37-43E4-A7D8-B5FB58576A34}" name="Seperations" cacheId="491" applyNumberFormats="0" applyBorderFormats="0" applyFontFormats="0" applyPatternFormats="0" applyAlignmentFormats="0" applyWidthHeightFormats="1" dataCaption="Values" tag="b07c8fe1-94be-4477-acd8-158ad0785186" updatedVersion="6" minRefreshableVersion="3" useAutoFormatting="1" itemPrintTitles="1" createdVersion="6" indent="0" outline="1" outlineData="1" multipleFieldFilters="0" chartFormat="3">
  <location ref="A3:C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members count="1" level="1">
        <member name="[HR job].[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FDAF7C-E196-4336-9FED-BA719A94A72A}" name="TermReason" cacheId="494" applyNumberFormats="0" applyBorderFormats="0" applyFontFormats="0" applyPatternFormats="0" applyAlignmentFormats="0" applyWidthHeightFormats="1" dataCaption="Values" tag="a978e6af-5aa2-4f0b-84cc-16c2e43e9df6" updatedVersion="6" minRefreshableVersion="3" useAutoFormatting="1" itemPrintTitles="1" createdVersion="6" indent="0" outline="1" outlineData="1" multipleFieldFilters="0" chartFormat="5">
  <location ref="A3:D9" firstHeaderRow="1" firstDataRow="2"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members count="1" level="1">
        <member name="[HR job].[BU Region].&amp;[Northwest]"/>
      </members>
    </pivotHierarchy>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members count="1" level="1">
        <member name="[HR job].[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1552E7-0D86-4F0F-86F4-DE383595762D}" name="Region" cacheId="488" applyNumberFormats="0" applyBorderFormats="0" applyFontFormats="0" applyPatternFormats="0" applyAlignmentFormats="0" applyWidthHeightFormats="1" dataCaption="Values" tag="30323e16-1513-4476-a7de-bd9670c4e020"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HR job].[Gender].&am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job]"/>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488644E-8650-4B8C-9BCB-F4AC222F6091}" sourceName="[HR job].[Date (Year)]">
  <pivotTables>
    <pivotTable tabId="3" name="Ethnicity"/>
    <pivotTable tabId="8" name="FT_PT"/>
    <pivotTable tabId="8" name="Gender"/>
    <pivotTable tabId="8" name="PayType"/>
    <pivotTable tabId="10" name="Age"/>
    <pivotTable tabId="10" name="TurnOver"/>
    <pivotTable tabId="5" name="Region"/>
    <pivotTable tabId="6" name="Seperations"/>
    <pivotTable tabId="4" name="Tenure"/>
    <pivotTable tabId="7" name="TermReason"/>
  </pivotTables>
  <data>
    <olap pivotCacheId="627720807">
      <levels count="2">
        <level uniqueName="[HR job].[Date (Year)].[(All)]" sourceCaption="(All)" count="0"/>
        <level uniqueName="[HR job].[Date (Year)].[Date (Year)]" sourceCaption="Date (Year)" count="4">
          <ranges>
            <range startItem="0">
              <i n="[HR job].[Date (Year)].&amp;[2015]" c="2015"/>
              <i n="[HR job].[Date (Year)].&amp;[2016]" c="2016"/>
              <i n="[HR job].[Date (Year)].&amp;[2017]" c="2017"/>
              <i n="[HR job].[Date (Year)].&amp;[2018]" c="2018"/>
            </range>
          </ranges>
        </level>
      </levels>
      <selections count="1">
        <selection n="[HR job].[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34D3FDF6-F6F6-43FE-A234-DB8316BACBD5}" sourceName="[HR job].[EthnicGroup]">
  <pivotTables>
    <pivotTable tabId="2" name="Actives"/>
    <pivotTable tabId="8" name="FT_PT"/>
    <pivotTable tabId="8" name="Gender"/>
    <pivotTable tabId="8" name="PayType"/>
    <pivotTable tabId="10" name="Age"/>
    <pivotTable tabId="10" name="TurnOver"/>
    <pivotTable tabId="5" name="Region"/>
    <pivotTable tabId="6" name="Seperations"/>
    <pivotTable tabId="7" name="TermReason"/>
  </pivotTables>
  <data>
    <olap pivotCacheId="627720807">
      <levels count="2">
        <level uniqueName="[HR job].[EthnicGroup].[(All)]" sourceCaption="(All)" count="0"/>
        <level uniqueName="[HR job].[EthnicGroup].[EthnicGroup]" sourceCaption="EthnicGroup" count="7">
          <ranges>
            <range startItem="0">
              <i n="[HR job].[EthnicGroup].&amp;[Group A]" c="Group A"/>
              <i n="[HR job].[EthnicGroup].&amp;[Group B]" c="Group B"/>
              <i n="[HR job].[EthnicGroup].&amp;[Group C]" c="Group C"/>
              <i n="[HR job].[EthnicGroup].&amp;[Group D]" c="Group D"/>
              <i n="[HR job].[EthnicGroup].&amp;[Group E]" c="Group E"/>
              <i n="[HR job].[EthnicGroup].&amp;[Group F]" c="Group F"/>
              <i n="[HR job].[EthnicGroup].&amp;[Group G]" c="Group G"/>
            </range>
          </ranges>
        </level>
      </levels>
      <selections count="1">
        <selection n="[HR job].[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2EAA8E05-C9E9-4040-9730-AA71F2878914}" sourceName="[HR job].[FP]">
  <pivotTables>
    <pivotTable tabId="2" name="Actives"/>
    <pivotTable tabId="8" name="Gender"/>
    <pivotTable tabId="8" name="PayType"/>
    <pivotTable tabId="10" name="Age"/>
    <pivotTable tabId="6" name="Seperations"/>
    <pivotTable tabId="7" name="TermReason"/>
  </pivotTables>
  <data>
    <olap pivotCacheId="627720807">
      <levels count="2">
        <level uniqueName="[HR job].[FP].[(All)]" sourceCaption="(All)" count="0"/>
        <level uniqueName="[HR job].[FP].[FP]" sourceCaption="FP" count="2">
          <ranges>
            <range startItem="0">
              <i n="[HR job].[FP].&amp;[FT]" c="FT"/>
              <i n="[HR job].[FP].&amp;[PT]" c="PT"/>
            </range>
          </ranges>
        </level>
      </levels>
      <selections count="1">
        <selection n="[HR job].[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576E344-1764-4F29-9CC1-51A7606A4C45}" sourceName="[HR job].[Gender]">
  <pivotTables>
    <pivotTable tabId="5" name="Region"/>
    <pivotTable tabId="6" name="Seperations"/>
    <pivotTable tabId="7" name="TermReason"/>
  </pivotTables>
  <data>
    <olap pivotCacheId="627720807">
      <levels count="2">
        <level uniqueName="[HR job].[Gender].[(All)]" sourceCaption="(All)" count="0"/>
        <level uniqueName="[HR job].[Gender].[Gender]" sourceCaption="Gender" count="2">
          <ranges>
            <range startItem="0">
              <i n="[HR job].[Gender].&amp;[F]" c="F"/>
              <i n="[HR job].[Gender].&amp;[M]" c="M"/>
            </range>
          </ranges>
        </level>
      </levels>
      <selections count="1">
        <selection n="[HR job].[Gender].&am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9BDC13B5-AEA6-48F7-9B7E-BD27E13519A6}" sourceName="[HR job].[BU Region]">
  <pivotTables>
    <pivotTable tabId="2" name="Actives"/>
    <pivotTable tabId="3" name="Ethnicity"/>
    <pivotTable tabId="8" name="FT_PT"/>
    <pivotTable tabId="8" name="Gender"/>
    <pivotTable tabId="8" name="PayType"/>
    <pivotTable tabId="10" name="Age"/>
    <pivotTable tabId="10" name="TurnOver"/>
    <pivotTable tabId="6" name="Seperations"/>
    <pivotTable tabId="4" name="Tenure"/>
    <pivotTable tabId="7" name="TermReason"/>
  </pivotTables>
  <data>
    <olap pivotCacheId="627720807">
      <levels count="2">
        <level uniqueName="[HR job].[BU Region].[(All)]" sourceCaption="(All)" count="0"/>
        <level uniqueName="[HR job].[BU Region].[BU Region]" sourceCaption="BU Region" count="7">
          <ranges>
            <range startItem="0">
              <i n="[HR job].[BU Region].&amp;[Central]" c="Central"/>
              <i n="[HR job].[BU Region].&amp;[East]" c="East"/>
              <i n="[HR job].[BU Region].&amp;[Midwest]" c="Midwest"/>
              <i n="[HR job].[BU Region].&amp;[North]" c="North"/>
              <i n="[HR job].[BU Region].&amp;[Northwest]" c="Northwest"/>
              <i n="[HR job].[BU Region].&amp;[South]" c="South"/>
              <i n="[HR job].[BU Region].&amp;[West]" c="West"/>
            </range>
          </ranges>
        </level>
      </levels>
      <selections count="1">
        <selection n="[HR job].[BU Region].&amp;[Northwe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8BD5E27E-C088-400A-B7D8-EFABD5B796BA}" cache="Slicer_Date__Year" caption="Year" columnCount="2" level="1" rowHeight="241300"/>
  <slicer name="EthnicGroup" xr10:uid="{B1C3A7BA-0059-4949-BAC2-5B4E950E418E}" cache="Slicer_EthnicGroup" caption="Ethnicity" level="1" rowHeight="241300"/>
  <slicer name="FP" xr10:uid="{5212C8DF-25E7-4158-A5ED-494F0E967C89}" cache="Slicer_FP" caption="Full/Part" columnCount="2" level="1" rowHeight="241300"/>
  <slicer name="Gender" xr10:uid="{4182F50E-BEEC-492F-BCD8-5BA33712776F}" cache="Slicer_Gender" caption="Gender" columnCount="2" level="1" rowHeight="241300"/>
  <slicer name="BU Region" xr10:uid="{39A307CA-001C-4385-B9FD-0380C079DA88}" cache="Slicer_BU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4E894-08E6-4E02-8D76-F43A11E066D4}">
  <dimension ref="A1:U4"/>
  <sheetViews>
    <sheetView showGridLines="0" tabSelected="1" zoomScaleNormal="100" workbookViewId="0">
      <selection activeCell="G48" sqref="G48"/>
    </sheetView>
  </sheetViews>
  <sheetFormatPr defaultRowHeight="15" x14ac:dyDescent="0.25"/>
  <cols>
    <col min="6" max="6" width="13.42578125" customWidth="1"/>
    <col min="12" max="12" width="13" customWidth="1"/>
    <col min="19" max="19" width="9.5703125" bestFit="1" customWidth="1"/>
  </cols>
  <sheetData>
    <row r="1" spans="1:21" ht="21" x14ac:dyDescent="0.35">
      <c r="A1" s="8" t="s">
        <v>56</v>
      </c>
      <c r="E1" s="15"/>
      <c r="F1" s="13" t="s">
        <v>57</v>
      </c>
      <c r="G1" s="14">
        <f>G4/F4</f>
        <v>9.5384615384615387E-2</v>
      </c>
      <c r="H1" s="14">
        <f>H4/F4</f>
        <v>4.9230769230769231E-2</v>
      </c>
      <c r="I1" s="15"/>
      <c r="J1" s="15"/>
      <c r="K1" s="15"/>
      <c r="L1" s="15"/>
      <c r="M1" s="15"/>
      <c r="N1" s="15"/>
      <c r="T1" s="9" t="s">
        <v>68</v>
      </c>
    </row>
    <row r="2" spans="1:21" ht="18.75" x14ac:dyDescent="0.3">
      <c r="E2" s="15"/>
      <c r="F2" s="15"/>
      <c r="G2" s="13" t="s">
        <v>67</v>
      </c>
      <c r="H2" s="13" t="s">
        <v>69</v>
      </c>
      <c r="I2" s="15"/>
      <c r="J2" s="13" t="s">
        <v>67</v>
      </c>
      <c r="K2" s="13" t="s">
        <v>69</v>
      </c>
      <c r="L2" s="15"/>
      <c r="M2" s="13" t="s">
        <v>67</v>
      </c>
      <c r="N2" s="13" t="s">
        <v>69</v>
      </c>
      <c r="S2" s="9" t="s">
        <v>66</v>
      </c>
      <c r="T2" s="9" t="s">
        <v>67</v>
      </c>
      <c r="U2" s="9" t="s">
        <v>69</v>
      </c>
    </row>
    <row r="3" spans="1:21" ht="18.75" x14ac:dyDescent="0.3">
      <c r="E3" s="15"/>
      <c r="F3" s="15"/>
      <c r="G3" s="15"/>
      <c r="H3" s="15"/>
      <c r="I3" s="13" t="s">
        <v>58</v>
      </c>
      <c r="J3" s="14">
        <f>GETPIVOTDATA("[Measures].[Active Employees]",Headlines!$A$8,"[HR job].[Gender]","[HR job].[Gender].&amp;[M]","[HR job].[PayType]","[HR job].[PayType].&amp;[Hourly]")</f>
        <v>0.9838709677419355</v>
      </c>
      <c r="K3" s="14">
        <f>GETPIVOTDATA("[Measures].[Active Employees]",Headlines!$A$8,"[HR job].[Gender]","[HR job].[Gender].&amp;[F]","[HR job].[PayType]","[HR job].[PayType].&amp;[Hourly]")</f>
        <v>0.9375</v>
      </c>
      <c r="L3" s="13" t="s">
        <v>60</v>
      </c>
      <c r="M3" s="14">
        <f>GETPIVOTDATA("[Measures].[Active Employees]",Headlines!$A$14,"[HR job].[Gender]","[HR job].[Gender].&amp;[M]","[HR job].[FP]","[HR job].[FP].&amp;[FT]")</f>
        <v>0.20967741935483872</v>
      </c>
      <c r="N3" s="14">
        <f>GETPIVOTDATA("[Measures].[Active Employees]",Headlines!$A$14,"[HR job].[Gender]","[HR job].[Gender].&amp;[F]","[HR job].[FP]","[HR job].[FP].&amp;[FT]")</f>
        <v>0.25</v>
      </c>
      <c r="S3" s="9"/>
      <c r="T3" s="9"/>
      <c r="U3" s="9"/>
    </row>
    <row r="4" spans="1:21" ht="18.75" x14ac:dyDescent="0.3">
      <c r="E4" s="15"/>
      <c r="F4" s="13">
        <v>650</v>
      </c>
      <c r="G4" s="13">
        <f>GETPIVOTDATA("[Measures].[Active Employees]",Headlines!$A$3,"[HR job].[Gender]","[HR job].[Gender].&amp;[M]")</f>
        <v>62</v>
      </c>
      <c r="H4" s="13">
        <f>GETPIVOTDATA("[Measures].[Active Employees]",Headlines!$A$3,"[HR job].[Gender]","[HR job].[Gender].&amp;[F]")</f>
        <v>32</v>
      </c>
      <c r="I4" s="13" t="s">
        <v>59</v>
      </c>
      <c r="J4" s="14">
        <f>GETPIVOTDATA("[Measures].[Active Employees]",Headlines!$A$8,"[HR job].[Gender]","[HR job].[Gender].&amp;[M]","[HR job].[PayType]","[HR job].[PayType].&amp;[Salary]")</f>
        <v>1.6129032258064516E-2</v>
      </c>
      <c r="K4" s="14">
        <f>GETPIVOTDATA("[Measures].[Active Employees]",Headlines!$A$8,"[HR job].[Gender]","[HR job].[Gender].&amp;[F]","[HR job].[PayType]","[HR job].[PayType].&amp;[Salary]")</f>
        <v>6.25E-2</v>
      </c>
      <c r="L4" s="13" t="s">
        <v>61</v>
      </c>
      <c r="M4" s="14">
        <f>GETPIVOTDATA("[Measures].[Active Employees]",Headlines!$A$14,"[HR job].[Gender]","[HR job].[Gender].&amp;[M]","[HR job].[FP]","[HR job].[FP].&amp;[PT]")</f>
        <v>0.79032258064516125</v>
      </c>
      <c r="N4" s="14">
        <f>GETPIVOTDATA("[Measures].[Active Employees]",Headlines!$A$14,"[HR job].[Gender]","[HR job].[Gender].&amp;[F]","[HR job].[FP]","[HR job].[FP].&amp;[PT]")</f>
        <v>0.75</v>
      </c>
      <c r="S4" s="12">
        <f>GETPIVOTDATA("[Measures].[TO %]",'New Head'!$A$8)</f>
        <v>3.6170212765957448</v>
      </c>
      <c r="T4" s="12">
        <f>GETPIVOTDATA("[Measures].[TO %]",'New Head'!$A$8,"[HR job].[Gender]","[HR job].[Gender].&amp;[M]")</f>
        <v>3.306451612903226</v>
      </c>
      <c r="U4" s="12">
        <f>GETPIVOTDATA("[Measures].[TO %]",'New Head'!$A$8,"[HR job].[Gender]","[HR job].[Gender].&amp;[F]")</f>
        <v>4.21875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92377-0F67-4DC3-A256-043D79FDF892}">
  <dimension ref="A3:D18"/>
  <sheetViews>
    <sheetView workbookViewId="0">
      <selection activeCell="B4" sqref="B4"/>
    </sheetView>
  </sheetViews>
  <sheetFormatPr defaultRowHeight="15" x14ac:dyDescent="0.25"/>
  <cols>
    <col min="1" max="1" width="16.85546875" bestFit="1" customWidth="1"/>
    <col min="2" max="2" width="16.28515625" bestFit="1" customWidth="1"/>
    <col min="3" max="3" width="5.5703125" bestFit="1" customWidth="1"/>
    <col min="4" max="4" width="11.28515625" bestFit="1" customWidth="1"/>
  </cols>
  <sheetData>
    <row r="3" spans="1:4" x14ac:dyDescent="0.25">
      <c r="A3" s="1" t="s">
        <v>0</v>
      </c>
      <c r="B3" t="s">
        <v>30</v>
      </c>
    </row>
    <row r="4" spans="1:4" x14ac:dyDescent="0.25">
      <c r="A4" s="2" t="s">
        <v>39</v>
      </c>
      <c r="B4" s="7">
        <v>32</v>
      </c>
    </row>
    <row r="5" spans="1:4" x14ac:dyDescent="0.25">
      <c r="A5" s="2" t="s">
        <v>40</v>
      </c>
      <c r="B5" s="7">
        <v>62</v>
      </c>
    </row>
    <row r="6" spans="1:4" x14ac:dyDescent="0.25">
      <c r="A6" s="2" t="s">
        <v>1</v>
      </c>
      <c r="B6" s="7">
        <v>94</v>
      </c>
    </row>
    <row r="8" spans="1:4" x14ac:dyDescent="0.25">
      <c r="A8" s="1" t="s">
        <v>30</v>
      </c>
      <c r="B8" s="1" t="s">
        <v>41</v>
      </c>
    </row>
    <row r="9" spans="1:4" x14ac:dyDescent="0.25">
      <c r="A9" s="1" t="s">
        <v>0</v>
      </c>
      <c r="B9" t="s">
        <v>39</v>
      </c>
      <c r="C9" t="s">
        <v>40</v>
      </c>
      <c r="D9" t="s">
        <v>1</v>
      </c>
    </row>
    <row r="10" spans="1:4" x14ac:dyDescent="0.25">
      <c r="A10" s="2" t="s">
        <v>58</v>
      </c>
      <c r="B10" s="10">
        <v>0.9375</v>
      </c>
      <c r="C10" s="10">
        <v>0.9838709677419355</v>
      </c>
      <c r="D10" s="10">
        <v>0.96808510638297873</v>
      </c>
    </row>
    <row r="11" spans="1:4" x14ac:dyDescent="0.25">
      <c r="A11" s="2" t="s">
        <v>59</v>
      </c>
      <c r="B11" s="10">
        <v>6.25E-2</v>
      </c>
      <c r="C11" s="10">
        <v>1.6129032258064516E-2</v>
      </c>
      <c r="D11" s="10">
        <v>3.1914893617021274E-2</v>
      </c>
    </row>
    <row r="12" spans="1:4" x14ac:dyDescent="0.25">
      <c r="A12" s="2" t="s">
        <v>1</v>
      </c>
      <c r="B12" s="10">
        <v>1</v>
      </c>
      <c r="C12" s="10">
        <v>1</v>
      </c>
      <c r="D12" s="10">
        <v>1</v>
      </c>
    </row>
    <row r="14" spans="1:4" x14ac:dyDescent="0.25">
      <c r="A14" s="1" t="s">
        <v>30</v>
      </c>
      <c r="B14" s="1" t="s">
        <v>41</v>
      </c>
    </row>
    <row r="15" spans="1:4" x14ac:dyDescent="0.25">
      <c r="A15" s="1" t="s">
        <v>0</v>
      </c>
      <c r="B15" t="s">
        <v>39</v>
      </c>
      <c r="C15" t="s">
        <v>40</v>
      </c>
      <c r="D15" t="s">
        <v>1</v>
      </c>
    </row>
    <row r="16" spans="1:4" x14ac:dyDescent="0.25">
      <c r="A16" s="2" t="s">
        <v>42</v>
      </c>
      <c r="B16" s="10">
        <v>0.25</v>
      </c>
      <c r="C16" s="10">
        <v>0.20967741935483872</v>
      </c>
      <c r="D16" s="10">
        <v>0.22340425531914893</v>
      </c>
    </row>
    <row r="17" spans="1:4" x14ac:dyDescent="0.25">
      <c r="A17" s="2" t="s">
        <v>43</v>
      </c>
      <c r="B17" s="10">
        <v>0.75</v>
      </c>
      <c r="C17" s="10">
        <v>0.79032258064516125</v>
      </c>
      <c r="D17" s="10">
        <v>0.77659574468085102</v>
      </c>
    </row>
    <row r="18" spans="1:4" x14ac:dyDescent="0.25">
      <c r="A18" s="2" t="s">
        <v>1</v>
      </c>
      <c r="B18" s="10">
        <v>1</v>
      </c>
      <c r="C18" s="10">
        <v>1</v>
      </c>
      <c r="D18" s="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72362-9072-4016-AE51-F0F63891DCF3}">
  <dimension ref="A1:D14"/>
  <sheetViews>
    <sheetView workbookViewId="0">
      <selection activeCell="H9" sqref="H9"/>
    </sheetView>
  </sheetViews>
  <sheetFormatPr defaultRowHeight="15" x14ac:dyDescent="0.25"/>
  <cols>
    <col min="1" max="1" width="13.140625" bestFit="1" customWidth="1"/>
    <col min="2" max="2" width="16.28515625" bestFit="1" customWidth="1"/>
    <col min="3" max="3" width="7.140625" bestFit="1" customWidth="1"/>
    <col min="4" max="4" width="11.28515625" bestFit="1" customWidth="1"/>
  </cols>
  <sheetData>
    <row r="1" spans="1:4" x14ac:dyDescent="0.25">
      <c r="A1" s="1" t="s">
        <v>30</v>
      </c>
      <c r="B1" s="1" t="s">
        <v>41</v>
      </c>
    </row>
    <row r="2" spans="1:4" x14ac:dyDescent="0.25">
      <c r="A2" s="1" t="s">
        <v>0</v>
      </c>
      <c r="B2" t="s">
        <v>39</v>
      </c>
      <c r="C2" t="s">
        <v>40</v>
      </c>
      <c r="D2" t="s">
        <v>1</v>
      </c>
    </row>
    <row r="3" spans="1:4" x14ac:dyDescent="0.25">
      <c r="A3" s="2" t="s">
        <v>62</v>
      </c>
      <c r="B3" s="7">
        <v>25</v>
      </c>
      <c r="C3" s="7">
        <v>27</v>
      </c>
      <c r="D3" s="7">
        <v>52</v>
      </c>
    </row>
    <row r="4" spans="1:4" x14ac:dyDescent="0.25">
      <c r="A4" s="2" t="s">
        <v>63</v>
      </c>
      <c r="B4" s="7">
        <v>3</v>
      </c>
      <c r="C4" s="7">
        <v>21</v>
      </c>
      <c r="D4" s="7">
        <v>24</v>
      </c>
    </row>
    <row r="5" spans="1:4" x14ac:dyDescent="0.25">
      <c r="A5" s="2" t="s">
        <v>64</v>
      </c>
      <c r="B5" s="7">
        <v>4</v>
      </c>
      <c r="C5" s="7">
        <v>14</v>
      </c>
      <c r="D5" s="7">
        <v>18</v>
      </c>
    </row>
    <row r="6" spans="1:4" x14ac:dyDescent="0.25">
      <c r="A6" s="2" t="s">
        <v>1</v>
      </c>
      <c r="B6" s="7">
        <v>32</v>
      </c>
      <c r="C6" s="7">
        <v>62</v>
      </c>
      <c r="D6" s="7">
        <v>94</v>
      </c>
    </row>
    <row r="8" spans="1:4" x14ac:dyDescent="0.25">
      <c r="A8" s="1" t="s">
        <v>65</v>
      </c>
      <c r="B8" s="1" t="s">
        <v>41</v>
      </c>
    </row>
    <row r="9" spans="1:4" x14ac:dyDescent="0.25">
      <c r="A9" s="1" t="s">
        <v>0</v>
      </c>
      <c r="B9" t="s">
        <v>39</v>
      </c>
      <c r="C9" t="s">
        <v>40</v>
      </c>
      <c r="D9" t="s">
        <v>1</v>
      </c>
    </row>
    <row r="10" spans="1:4" x14ac:dyDescent="0.25">
      <c r="A10" s="2" t="s">
        <v>2</v>
      </c>
      <c r="B10" s="11"/>
      <c r="C10" s="11">
        <v>0.1111111111111111</v>
      </c>
      <c r="D10" s="11">
        <v>6.25E-2</v>
      </c>
    </row>
    <row r="11" spans="1:4" x14ac:dyDescent="0.25">
      <c r="A11" s="2" t="s">
        <v>19</v>
      </c>
      <c r="B11" s="11">
        <v>0.19230769230769232</v>
      </c>
      <c r="C11" s="11">
        <v>0.25</v>
      </c>
      <c r="D11" s="11">
        <v>0.22580645161290322</v>
      </c>
    </row>
    <row r="12" spans="1:4" x14ac:dyDescent="0.25">
      <c r="A12" s="2" t="s">
        <v>20</v>
      </c>
      <c r="B12" s="11">
        <v>2.25</v>
      </c>
      <c r="C12" s="11">
        <v>1.7608695652173914</v>
      </c>
      <c r="D12" s="11">
        <v>1.9285714285714286</v>
      </c>
    </row>
    <row r="13" spans="1:4" x14ac:dyDescent="0.25">
      <c r="A13" s="2" t="s">
        <v>21</v>
      </c>
      <c r="B13" s="11">
        <v>2.375</v>
      </c>
      <c r="C13" s="11">
        <v>1.8225806451612903</v>
      </c>
      <c r="D13" s="11">
        <v>2.0106382978723403</v>
      </c>
    </row>
    <row r="14" spans="1:4" x14ac:dyDescent="0.25">
      <c r="A14" s="2" t="s">
        <v>1</v>
      </c>
      <c r="B14" s="11">
        <v>4.21875</v>
      </c>
      <c r="C14" s="11">
        <v>3.306451612903226</v>
      </c>
      <c r="D14" s="11">
        <v>3.6170212765957448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17EC-1139-4657-9318-CF94D0F0F614}">
  <dimension ref="A3:D26"/>
  <sheetViews>
    <sheetView workbookViewId="0">
      <selection activeCell="E25" sqref="E25"/>
    </sheetView>
  </sheetViews>
  <sheetFormatPr defaultRowHeight="15" x14ac:dyDescent="0.25"/>
  <cols>
    <col min="1" max="1" width="16.85546875" bestFit="1" customWidth="1"/>
    <col min="2" max="2" width="16.28515625" bestFit="1" customWidth="1"/>
    <col min="3" max="3" width="3.140625"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32</v>
      </c>
      <c r="B5" s="3"/>
      <c r="C5" s="3"/>
      <c r="D5" s="3"/>
    </row>
    <row r="6" spans="1:4" x14ac:dyDescent="0.25">
      <c r="A6" s="4" t="s">
        <v>39</v>
      </c>
      <c r="B6" s="7">
        <v>1</v>
      </c>
      <c r="C6" s="7">
        <v>5</v>
      </c>
      <c r="D6" s="7">
        <v>5</v>
      </c>
    </row>
    <row r="7" spans="1:4" x14ac:dyDescent="0.25">
      <c r="A7" s="4" t="s">
        <v>40</v>
      </c>
      <c r="B7" s="7">
        <v>3</v>
      </c>
      <c r="C7" s="7">
        <v>7</v>
      </c>
      <c r="D7" s="7">
        <v>10</v>
      </c>
    </row>
    <row r="8" spans="1:4" x14ac:dyDescent="0.25">
      <c r="A8" s="2" t="s">
        <v>33</v>
      </c>
      <c r="B8" s="3"/>
      <c r="C8" s="3"/>
      <c r="D8" s="3"/>
    </row>
    <row r="9" spans="1:4" x14ac:dyDescent="0.25">
      <c r="A9" s="4" t="s">
        <v>39</v>
      </c>
      <c r="B9" s="7">
        <v>2</v>
      </c>
      <c r="C9" s="7">
        <v>1</v>
      </c>
      <c r="D9" s="7">
        <v>3</v>
      </c>
    </row>
    <row r="10" spans="1:4" x14ac:dyDescent="0.25">
      <c r="A10" s="4" t="s">
        <v>40</v>
      </c>
      <c r="B10" s="7">
        <v>2</v>
      </c>
      <c r="C10" s="7">
        <v>7</v>
      </c>
      <c r="D10" s="7">
        <v>9</v>
      </c>
    </row>
    <row r="11" spans="1:4" x14ac:dyDescent="0.25">
      <c r="A11" s="2" t="s">
        <v>34</v>
      </c>
      <c r="B11" s="3"/>
      <c r="C11" s="3"/>
      <c r="D11" s="3"/>
    </row>
    <row r="12" spans="1:4" x14ac:dyDescent="0.25">
      <c r="A12" s="4" t="s">
        <v>39</v>
      </c>
      <c r="B12" s="7">
        <v>1</v>
      </c>
      <c r="C12" s="7">
        <v>2</v>
      </c>
      <c r="D12" s="7">
        <v>3</v>
      </c>
    </row>
    <row r="13" spans="1:4" x14ac:dyDescent="0.25">
      <c r="A13" s="4" t="s">
        <v>40</v>
      </c>
      <c r="B13" s="7">
        <v>2</v>
      </c>
      <c r="C13" s="7">
        <v>3</v>
      </c>
      <c r="D13" s="7">
        <v>5</v>
      </c>
    </row>
    <row r="14" spans="1:4" x14ac:dyDescent="0.25">
      <c r="A14" s="2" t="s">
        <v>35</v>
      </c>
      <c r="B14" s="3"/>
      <c r="C14" s="3"/>
      <c r="D14" s="3"/>
    </row>
    <row r="15" spans="1:4" x14ac:dyDescent="0.25">
      <c r="A15" s="4" t="s">
        <v>39</v>
      </c>
      <c r="B15" s="7">
        <v>1</v>
      </c>
      <c r="C15" s="7">
        <v>3</v>
      </c>
      <c r="D15" s="7">
        <v>4</v>
      </c>
    </row>
    <row r="16" spans="1:4" x14ac:dyDescent="0.25">
      <c r="A16" s="4" t="s">
        <v>40</v>
      </c>
      <c r="B16" s="7">
        <v>1</v>
      </c>
      <c r="C16" s="7">
        <v>7</v>
      </c>
      <c r="D16" s="7">
        <v>8</v>
      </c>
    </row>
    <row r="17" spans="1:4" x14ac:dyDescent="0.25">
      <c r="A17" s="2" t="s">
        <v>36</v>
      </c>
      <c r="B17" s="3"/>
      <c r="C17" s="3"/>
      <c r="D17" s="3"/>
    </row>
    <row r="18" spans="1:4" x14ac:dyDescent="0.25">
      <c r="A18" s="4" t="s">
        <v>39</v>
      </c>
      <c r="B18" s="7">
        <v>3</v>
      </c>
      <c r="C18" s="7">
        <v>4</v>
      </c>
      <c r="D18" s="7">
        <v>7</v>
      </c>
    </row>
    <row r="19" spans="1:4" x14ac:dyDescent="0.25">
      <c r="A19" s="4" t="s">
        <v>40</v>
      </c>
      <c r="B19" s="7">
        <v>3</v>
      </c>
      <c r="C19" s="7">
        <v>7</v>
      </c>
      <c r="D19" s="7">
        <v>10</v>
      </c>
    </row>
    <row r="20" spans="1:4" x14ac:dyDescent="0.25">
      <c r="A20" s="2" t="s">
        <v>37</v>
      </c>
      <c r="B20" s="3"/>
      <c r="C20" s="3"/>
      <c r="D20" s="3"/>
    </row>
    <row r="21" spans="1:4" x14ac:dyDescent="0.25">
      <c r="A21" s="4" t="s">
        <v>39</v>
      </c>
      <c r="B21" s="7">
        <v>1</v>
      </c>
      <c r="C21" s="7">
        <v>4</v>
      </c>
      <c r="D21" s="7">
        <v>5</v>
      </c>
    </row>
    <row r="22" spans="1:4" x14ac:dyDescent="0.25">
      <c r="A22" s="4" t="s">
        <v>40</v>
      </c>
      <c r="B22" s="7">
        <v>1</v>
      </c>
      <c r="C22" s="7">
        <v>14</v>
      </c>
      <c r="D22" s="7">
        <v>15</v>
      </c>
    </row>
    <row r="23" spans="1:4" x14ac:dyDescent="0.25">
      <c r="A23" s="2" t="s">
        <v>38</v>
      </c>
      <c r="B23" s="3"/>
      <c r="C23" s="3"/>
      <c r="D23" s="3"/>
    </row>
    <row r="24" spans="1:4" x14ac:dyDescent="0.25">
      <c r="A24" s="4" t="s">
        <v>39</v>
      </c>
      <c r="B24" s="7"/>
      <c r="C24" s="7">
        <v>5</v>
      </c>
      <c r="D24" s="7">
        <v>5</v>
      </c>
    </row>
    <row r="25" spans="1:4" x14ac:dyDescent="0.25">
      <c r="A25" s="4" t="s">
        <v>40</v>
      </c>
      <c r="B25" s="7">
        <v>1</v>
      </c>
      <c r="C25" s="7">
        <v>4</v>
      </c>
      <c r="D25" s="7">
        <v>5</v>
      </c>
    </row>
    <row r="26" spans="1:4" x14ac:dyDescent="0.25">
      <c r="A26" s="2" t="s">
        <v>1</v>
      </c>
      <c r="B26" s="7">
        <v>21</v>
      </c>
      <c r="C26" s="7">
        <v>73</v>
      </c>
      <c r="D26" s="7">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352F-1C90-43FE-BD4C-7DF6F614C262}">
  <dimension ref="A3:C8"/>
  <sheetViews>
    <sheetView workbookViewId="0">
      <selection activeCell="C10" sqref="C10"/>
    </sheetView>
  </sheetViews>
  <sheetFormatPr defaultRowHeight="15" x14ac:dyDescent="0.25"/>
  <cols>
    <col min="1" max="1" width="13.140625" bestFit="1" customWidth="1"/>
    <col min="2" max="2" width="11.5703125" bestFit="1" customWidth="1"/>
    <col min="3" max="3" width="9.28515625" bestFit="1" customWidth="1"/>
  </cols>
  <sheetData>
    <row r="3" spans="1:3" x14ac:dyDescent="0.25">
      <c r="A3" s="1" t="s">
        <v>0</v>
      </c>
      <c r="B3" t="s">
        <v>52</v>
      </c>
      <c r="C3" t="s">
        <v>53</v>
      </c>
    </row>
    <row r="4" spans="1:3" x14ac:dyDescent="0.25">
      <c r="A4" s="2" t="s">
        <v>2</v>
      </c>
      <c r="B4" s="6">
        <v>2</v>
      </c>
      <c r="C4" s="3">
        <v>2</v>
      </c>
    </row>
    <row r="5" spans="1:3" x14ac:dyDescent="0.25">
      <c r="A5" s="2" t="s">
        <v>19</v>
      </c>
      <c r="B5" s="6">
        <v>9</v>
      </c>
      <c r="C5" s="3">
        <v>9</v>
      </c>
    </row>
    <row r="6" spans="1:3" x14ac:dyDescent="0.25">
      <c r="A6" s="2" t="s">
        <v>20</v>
      </c>
      <c r="B6" s="6">
        <v>81</v>
      </c>
      <c r="C6" s="3">
        <v>57</v>
      </c>
    </row>
    <row r="7" spans="1:3" x14ac:dyDescent="0.25">
      <c r="A7" s="2" t="s">
        <v>21</v>
      </c>
      <c r="B7" s="6">
        <v>113</v>
      </c>
      <c r="C7" s="3">
        <v>80</v>
      </c>
    </row>
    <row r="8" spans="1:3" x14ac:dyDescent="0.25">
      <c r="A8" s="2" t="s">
        <v>1</v>
      </c>
      <c r="B8" s="6">
        <v>205</v>
      </c>
      <c r="C8" s="3">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37708-104F-47A6-8078-0EE43B1E3C44}">
  <dimension ref="A3:D9"/>
  <sheetViews>
    <sheetView workbookViewId="0">
      <selection activeCell="B17" sqref="B17:B27"/>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s>
  <sheetData>
    <row r="3" spans="1:4" x14ac:dyDescent="0.25">
      <c r="A3" s="1" t="s">
        <v>52</v>
      </c>
      <c r="B3" s="1" t="s">
        <v>41</v>
      </c>
    </row>
    <row r="4" spans="1:4" x14ac:dyDescent="0.25">
      <c r="A4" s="1" t="s">
        <v>0</v>
      </c>
      <c r="B4" t="s">
        <v>54</v>
      </c>
      <c r="C4" t="s">
        <v>55</v>
      </c>
      <c r="D4" t="s">
        <v>1</v>
      </c>
    </row>
    <row r="5" spans="1:4" x14ac:dyDescent="0.25">
      <c r="A5" s="2" t="s">
        <v>2</v>
      </c>
      <c r="B5" s="6">
        <v>2</v>
      </c>
      <c r="C5" s="6"/>
      <c r="D5" s="6">
        <v>2</v>
      </c>
    </row>
    <row r="6" spans="1:4" x14ac:dyDescent="0.25">
      <c r="A6" s="2" t="s">
        <v>19</v>
      </c>
      <c r="B6" s="6">
        <v>8</v>
      </c>
      <c r="C6" s="6">
        <v>1</v>
      </c>
      <c r="D6" s="6">
        <v>9</v>
      </c>
    </row>
    <row r="7" spans="1:4" x14ac:dyDescent="0.25">
      <c r="A7" s="2" t="s">
        <v>20</v>
      </c>
      <c r="B7" s="6">
        <v>15</v>
      </c>
      <c r="C7" s="6">
        <v>66</v>
      </c>
      <c r="D7" s="6">
        <v>81</v>
      </c>
    </row>
    <row r="8" spans="1:4" x14ac:dyDescent="0.25">
      <c r="A8" s="2" t="s">
        <v>21</v>
      </c>
      <c r="B8" s="6">
        <v>26</v>
      </c>
      <c r="C8" s="6">
        <v>87</v>
      </c>
      <c r="D8" s="6">
        <v>113</v>
      </c>
    </row>
    <row r="9" spans="1:4" x14ac:dyDescent="0.25">
      <c r="A9" s="2" t="s">
        <v>1</v>
      </c>
      <c r="B9" s="6">
        <v>51</v>
      </c>
      <c r="C9" s="6">
        <v>154</v>
      </c>
      <c r="D9" s="6">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99369-608D-4831-83C6-97BE1C748232}">
  <dimension ref="A3:D12"/>
  <sheetViews>
    <sheetView workbookViewId="0">
      <selection activeCell="C17" sqref="C17"/>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45</v>
      </c>
      <c r="B5" s="7">
        <v>10</v>
      </c>
      <c r="C5" s="7">
        <v>32</v>
      </c>
      <c r="D5" s="7">
        <v>42</v>
      </c>
    </row>
    <row r="6" spans="1:4" x14ac:dyDescent="0.25">
      <c r="A6" s="2" t="s">
        <v>46</v>
      </c>
      <c r="B6" s="7">
        <v>22</v>
      </c>
      <c r="C6" s="7">
        <v>10</v>
      </c>
      <c r="D6" s="7">
        <v>32</v>
      </c>
    </row>
    <row r="7" spans="1:4" x14ac:dyDescent="0.25">
      <c r="A7" s="2" t="s">
        <v>47</v>
      </c>
      <c r="B7" s="7">
        <v>8</v>
      </c>
      <c r="C7" s="7">
        <v>26</v>
      </c>
      <c r="D7" s="7">
        <v>34</v>
      </c>
    </row>
    <row r="8" spans="1:4" x14ac:dyDescent="0.25">
      <c r="A8" s="2" t="s">
        <v>48</v>
      </c>
      <c r="B8" s="7">
        <v>17</v>
      </c>
      <c r="C8" s="7">
        <v>52</v>
      </c>
      <c r="D8" s="7">
        <v>69</v>
      </c>
    </row>
    <row r="9" spans="1:4" x14ac:dyDescent="0.25">
      <c r="A9" s="2" t="s">
        <v>49</v>
      </c>
      <c r="B9" s="7">
        <v>13</v>
      </c>
      <c r="C9" s="7">
        <v>49</v>
      </c>
      <c r="D9" s="7">
        <v>62</v>
      </c>
    </row>
    <row r="10" spans="1:4" x14ac:dyDescent="0.25">
      <c r="A10" s="2" t="s">
        <v>50</v>
      </c>
      <c r="B10" s="7">
        <v>15</v>
      </c>
      <c r="C10" s="7">
        <v>63</v>
      </c>
      <c r="D10" s="7">
        <v>78</v>
      </c>
    </row>
    <row r="11" spans="1:4" x14ac:dyDescent="0.25">
      <c r="A11" s="2" t="s">
        <v>51</v>
      </c>
      <c r="B11" s="7">
        <v>13</v>
      </c>
      <c r="C11" s="7">
        <v>23</v>
      </c>
      <c r="D11" s="7">
        <v>36</v>
      </c>
    </row>
    <row r="12" spans="1:4" x14ac:dyDescent="0.25">
      <c r="A12" s="2" t="s">
        <v>1</v>
      </c>
      <c r="B12" s="7">
        <v>98</v>
      </c>
      <c r="C12" s="7">
        <v>255</v>
      </c>
      <c r="D12" s="7">
        <v>353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E2DC-60EA-48E6-BF46-C11CB5F3DE14}">
  <dimension ref="A3:D26"/>
  <sheetViews>
    <sheetView workbookViewId="0">
      <selection activeCell="F3" sqref="F3"/>
    </sheetView>
  </sheetViews>
  <sheetFormatPr defaultRowHeight="15" x14ac:dyDescent="0.25"/>
  <cols>
    <col min="1" max="1" width="18.5703125" bestFit="1" customWidth="1"/>
    <col min="2" max="2" width="16.28515625" bestFit="1" customWidth="1"/>
    <col min="3" max="3" width="3.140625" bestFit="1" customWidth="1"/>
    <col min="4" max="4" width="11.28515625" bestFit="1" customWidth="1"/>
    <col min="5" max="5" width="18.5703125" bestFit="1" customWidth="1"/>
    <col min="6" max="6" width="29.7109375" bestFit="1" customWidth="1"/>
    <col min="7" max="7" width="23.5703125" bestFit="1" customWidth="1"/>
    <col min="8" max="16" width="10.7109375" bestFit="1" customWidth="1"/>
    <col min="17" max="17" width="11.28515625" bestFit="1" customWidth="1"/>
  </cols>
  <sheetData>
    <row r="3" spans="1:4" x14ac:dyDescent="0.25">
      <c r="A3" s="1" t="s">
        <v>44</v>
      </c>
      <c r="B3" s="1" t="s">
        <v>41</v>
      </c>
    </row>
    <row r="4" spans="1:4" x14ac:dyDescent="0.25">
      <c r="A4" s="1" t="s">
        <v>0</v>
      </c>
      <c r="B4" t="s">
        <v>42</v>
      </c>
      <c r="C4" t="s">
        <v>43</v>
      </c>
      <c r="D4" t="s">
        <v>1</v>
      </c>
    </row>
    <row r="5" spans="1:4" x14ac:dyDescent="0.25">
      <c r="A5" s="2" t="s">
        <v>32</v>
      </c>
      <c r="B5" s="3"/>
      <c r="C5" s="3"/>
      <c r="D5" s="3"/>
    </row>
    <row r="6" spans="1:4" x14ac:dyDescent="0.25">
      <c r="A6" s="4" t="s">
        <v>39</v>
      </c>
      <c r="B6" s="6">
        <v>40.130000000000003</v>
      </c>
      <c r="C6" s="6">
        <v>9.1140000000000008</v>
      </c>
      <c r="D6" s="6">
        <v>9.1140000000000008</v>
      </c>
    </row>
    <row r="7" spans="1:4" x14ac:dyDescent="0.25">
      <c r="A7" s="4" t="s">
        <v>40</v>
      </c>
      <c r="B7" s="6">
        <v>16.923333333333336</v>
      </c>
      <c r="C7" s="6">
        <v>4.2557142857142853</v>
      </c>
      <c r="D7" s="6">
        <v>8.0560000000000009</v>
      </c>
    </row>
    <row r="8" spans="1:4" x14ac:dyDescent="0.25">
      <c r="A8" s="2" t="s">
        <v>33</v>
      </c>
      <c r="B8" s="3"/>
      <c r="C8" s="3"/>
      <c r="D8" s="3"/>
    </row>
    <row r="9" spans="1:4" x14ac:dyDescent="0.25">
      <c r="A9" s="4" t="s">
        <v>39</v>
      </c>
      <c r="B9" s="6">
        <v>94.234999999999999</v>
      </c>
      <c r="C9" s="6">
        <v>2.97</v>
      </c>
      <c r="D9" s="6">
        <v>63.813333333333333</v>
      </c>
    </row>
    <row r="10" spans="1:4" x14ac:dyDescent="0.25">
      <c r="A10" s="4" t="s">
        <v>40</v>
      </c>
      <c r="B10" s="6">
        <v>128.36500000000001</v>
      </c>
      <c r="C10" s="6">
        <v>27.864285714285717</v>
      </c>
      <c r="D10" s="6">
        <v>50.197777777777773</v>
      </c>
    </row>
    <row r="11" spans="1:4" x14ac:dyDescent="0.25">
      <c r="A11" s="2" t="s">
        <v>34</v>
      </c>
      <c r="B11" s="3"/>
      <c r="C11" s="3"/>
      <c r="D11" s="3"/>
    </row>
    <row r="12" spans="1:4" x14ac:dyDescent="0.25">
      <c r="A12" s="4" t="s">
        <v>39</v>
      </c>
      <c r="B12" s="6">
        <v>86.3</v>
      </c>
      <c r="C12" s="6">
        <v>4.45</v>
      </c>
      <c r="D12" s="6">
        <v>31.733333333333334</v>
      </c>
    </row>
    <row r="13" spans="1:4" x14ac:dyDescent="0.25">
      <c r="A13" s="4" t="s">
        <v>40</v>
      </c>
      <c r="B13" s="6">
        <v>96.435000000000002</v>
      </c>
      <c r="C13" s="6">
        <v>5.8133333333333335</v>
      </c>
      <c r="D13" s="6">
        <v>42.061999999999998</v>
      </c>
    </row>
    <row r="14" spans="1:4" x14ac:dyDescent="0.25">
      <c r="A14" s="2" t="s">
        <v>35</v>
      </c>
      <c r="B14" s="3"/>
      <c r="C14" s="3"/>
      <c r="D14" s="3"/>
    </row>
    <row r="15" spans="1:4" x14ac:dyDescent="0.25">
      <c r="A15" s="4" t="s">
        <v>39</v>
      </c>
      <c r="B15" s="6">
        <v>27.4</v>
      </c>
      <c r="C15" s="6">
        <v>1.8866666666666667</v>
      </c>
      <c r="D15" s="6">
        <v>8.2650000000000006</v>
      </c>
    </row>
    <row r="16" spans="1:4" x14ac:dyDescent="0.25">
      <c r="A16" s="4" t="s">
        <v>40</v>
      </c>
      <c r="B16" s="6">
        <v>124.07</v>
      </c>
      <c r="C16" s="6">
        <v>6.03</v>
      </c>
      <c r="D16" s="6">
        <v>20.785</v>
      </c>
    </row>
    <row r="17" spans="1:4" x14ac:dyDescent="0.25">
      <c r="A17" s="2" t="s">
        <v>36</v>
      </c>
      <c r="B17" s="3"/>
      <c r="C17" s="3"/>
      <c r="D17" s="3"/>
    </row>
    <row r="18" spans="1:4" x14ac:dyDescent="0.25">
      <c r="A18" s="4" t="s">
        <v>39</v>
      </c>
      <c r="B18" s="6">
        <v>98.15666666666668</v>
      </c>
      <c r="C18" s="6">
        <v>18.295000000000002</v>
      </c>
      <c r="D18" s="6">
        <v>52.521428571428565</v>
      </c>
    </row>
    <row r="19" spans="1:4" x14ac:dyDescent="0.25">
      <c r="A19" s="4" t="s">
        <v>40</v>
      </c>
      <c r="B19" s="6">
        <v>14.066666666666668</v>
      </c>
      <c r="C19" s="6">
        <v>39.344285714285718</v>
      </c>
      <c r="D19" s="6">
        <v>31.761000000000003</v>
      </c>
    </row>
    <row r="20" spans="1:4" x14ac:dyDescent="0.25">
      <c r="A20" s="2" t="s">
        <v>37</v>
      </c>
      <c r="B20" s="3"/>
      <c r="C20" s="3"/>
      <c r="D20" s="3"/>
    </row>
    <row r="21" spans="1:4" x14ac:dyDescent="0.25">
      <c r="A21" s="4" t="s">
        <v>39</v>
      </c>
      <c r="B21" s="6">
        <v>29.67</v>
      </c>
      <c r="C21" s="6">
        <v>3.1475</v>
      </c>
      <c r="D21" s="6">
        <v>8.452</v>
      </c>
    </row>
    <row r="22" spans="1:4" x14ac:dyDescent="0.25">
      <c r="A22" s="4" t="s">
        <v>40</v>
      </c>
      <c r="B22" s="6">
        <v>35.200000000000003</v>
      </c>
      <c r="C22" s="6">
        <v>19.700714285714287</v>
      </c>
      <c r="D22" s="6">
        <v>20.733999999999998</v>
      </c>
    </row>
    <row r="23" spans="1:4" x14ac:dyDescent="0.25">
      <c r="A23" s="2" t="s">
        <v>38</v>
      </c>
      <c r="B23" s="3"/>
      <c r="C23" s="3"/>
      <c r="D23" s="3"/>
    </row>
    <row r="24" spans="1:4" x14ac:dyDescent="0.25">
      <c r="A24" s="4" t="s">
        <v>39</v>
      </c>
      <c r="B24" s="6"/>
      <c r="C24" s="6">
        <v>7.7060000000000004</v>
      </c>
      <c r="D24" s="6">
        <v>7.7060000000000004</v>
      </c>
    </row>
    <row r="25" spans="1:4" x14ac:dyDescent="0.25">
      <c r="A25" s="4" t="s">
        <v>40</v>
      </c>
      <c r="B25" s="6">
        <v>34.700000000000003</v>
      </c>
      <c r="C25" s="6">
        <v>3.04</v>
      </c>
      <c r="D25" s="6">
        <v>9.3719999999999999</v>
      </c>
    </row>
    <row r="26" spans="1:4" x14ac:dyDescent="0.25">
      <c r="A26" s="2" t="s">
        <v>1</v>
      </c>
      <c r="B26" s="6">
        <v>64.897619047619045</v>
      </c>
      <c r="C26" s="6">
        <v>14.181780821917808</v>
      </c>
      <c r="D26" s="6">
        <v>25.511914893617021</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C802-C058-4637-A4DA-AC6EDE9B52E1}">
  <dimension ref="A3:C92"/>
  <sheetViews>
    <sheetView workbookViewId="0">
      <selection activeCell="A5" sqref="A5 A10 A15 A20 A27 A32 A37 A42 A49 A54 A59 A64 A71 A76 A81 A86"/>
    </sheetView>
  </sheetViews>
  <sheetFormatPr defaultRowHeight="15" x14ac:dyDescent="0.25"/>
  <cols>
    <col min="1" max="1" width="13.140625" bestFit="1" customWidth="1"/>
    <col min="2" max="2" width="16.85546875" bestFit="1" customWidth="1"/>
    <col min="3" max="3" width="10.140625" bestFit="1" customWidth="1"/>
  </cols>
  <sheetData>
    <row r="3" spans="1:3" x14ac:dyDescent="0.25">
      <c r="A3" s="1" t="s">
        <v>0</v>
      </c>
      <c r="B3" t="s">
        <v>30</v>
      </c>
      <c r="C3" t="s">
        <v>31</v>
      </c>
    </row>
    <row r="4" spans="1:3" x14ac:dyDescent="0.25">
      <c r="A4" s="2" t="s">
        <v>2</v>
      </c>
      <c r="B4" s="3"/>
      <c r="C4" s="3"/>
    </row>
    <row r="5" spans="1:3" x14ac:dyDescent="0.25">
      <c r="A5" s="4" t="s">
        <v>3</v>
      </c>
      <c r="B5" s="3"/>
      <c r="C5" s="3"/>
    </row>
    <row r="6" spans="1:3" x14ac:dyDescent="0.25">
      <c r="A6" s="5" t="s">
        <v>4</v>
      </c>
      <c r="B6" s="7">
        <v>22</v>
      </c>
      <c r="C6" s="6"/>
    </row>
    <row r="7" spans="1:3" x14ac:dyDescent="0.25">
      <c r="A7" s="5" t="s">
        <v>5</v>
      </c>
      <c r="B7" s="7">
        <v>22</v>
      </c>
      <c r="C7" s="6"/>
    </row>
    <row r="8" spans="1:3" x14ac:dyDescent="0.25">
      <c r="A8" s="5" t="s">
        <v>6</v>
      </c>
      <c r="B8" s="7">
        <v>21</v>
      </c>
      <c r="C8" s="6"/>
    </row>
    <row r="9" spans="1:3" x14ac:dyDescent="0.25">
      <c r="A9" s="4" t="s">
        <v>22</v>
      </c>
      <c r="B9" s="7">
        <v>21</v>
      </c>
      <c r="C9" s="6"/>
    </row>
    <row r="10" spans="1:3" x14ac:dyDescent="0.25">
      <c r="A10" s="4" t="s">
        <v>7</v>
      </c>
      <c r="B10" s="3"/>
      <c r="C10" s="3"/>
    </row>
    <row r="11" spans="1:3" x14ac:dyDescent="0.25">
      <c r="A11" s="5" t="s">
        <v>8</v>
      </c>
      <c r="B11" s="7">
        <v>22</v>
      </c>
      <c r="C11" s="6">
        <v>1</v>
      </c>
    </row>
    <row r="12" spans="1:3" x14ac:dyDescent="0.25">
      <c r="A12" s="5" t="s">
        <v>9</v>
      </c>
      <c r="B12" s="7">
        <v>26</v>
      </c>
      <c r="C12" s="6">
        <v>3</v>
      </c>
    </row>
    <row r="13" spans="1:3" x14ac:dyDescent="0.25">
      <c r="A13" s="5" t="s">
        <v>10</v>
      </c>
      <c r="B13" s="7">
        <v>26</v>
      </c>
      <c r="C13" s="6"/>
    </row>
    <row r="14" spans="1:3" x14ac:dyDescent="0.25">
      <c r="A14" s="4" t="s">
        <v>23</v>
      </c>
      <c r="B14" s="7">
        <v>26</v>
      </c>
      <c r="C14" s="6">
        <v>4</v>
      </c>
    </row>
    <row r="15" spans="1:3" x14ac:dyDescent="0.25">
      <c r="A15" s="4" t="s">
        <v>11</v>
      </c>
      <c r="B15" s="3"/>
      <c r="C15" s="3"/>
    </row>
    <row r="16" spans="1:3" x14ac:dyDescent="0.25">
      <c r="A16" s="5" t="s">
        <v>12</v>
      </c>
      <c r="B16" s="7">
        <v>26</v>
      </c>
      <c r="C16" s="6"/>
    </row>
    <row r="17" spans="1:3" x14ac:dyDescent="0.25">
      <c r="A17" s="5" t="s">
        <v>13</v>
      </c>
      <c r="B17" s="7">
        <v>27</v>
      </c>
      <c r="C17" s="6">
        <v>1</v>
      </c>
    </row>
    <row r="18" spans="1:3" x14ac:dyDescent="0.25">
      <c r="A18" s="5" t="s">
        <v>14</v>
      </c>
      <c r="B18" s="7">
        <v>28</v>
      </c>
      <c r="C18" s="6">
        <v>1</v>
      </c>
    </row>
    <row r="19" spans="1:3" x14ac:dyDescent="0.25">
      <c r="A19" s="4" t="s">
        <v>24</v>
      </c>
      <c r="B19" s="7">
        <v>28</v>
      </c>
      <c r="C19" s="6">
        <v>2</v>
      </c>
    </row>
    <row r="20" spans="1:3" x14ac:dyDescent="0.25">
      <c r="A20" s="4" t="s">
        <v>15</v>
      </c>
      <c r="B20" s="3"/>
      <c r="C20" s="3"/>
    </row>
    <row r="21" spans="1:3" x14ac:dyDescent="0.25">
      <c r="A21" s="5" t="s">
        <v>16</v>
      </c>
      <c r="B21" s="7">
        <v>30</v>
      </c>
      <c r="C21" s="6">
        <v>2</v>
      </c>
    </row>
    <row r="22" spans="1:3" x14ac:dyDescent="0.25">
      <c r="A22" s="5" t="s">
        <v>17</v>
      </c>
      <c r="B22" s="7">
        <v>30</v>
      </c>
      <c r="C22" s="6">
        <v>1</v>
      </c>
    </row>
    <row r="23" spans="1:3" x14ac:dyDescent="0.25">
      <c r="A23" s="5" t="s">
        <v>18</v>
      </c>
      <c r="B23" s="7">
        <v>32</v>
      </c>
      <c r="C23" s="6">
        <v>3</v>
      </c>
    </row>
    <row r="24" spans="1:3" x14ac:dyDescent="0.25">
      <c r="A24" s="4" t="s">
        <v>25</v>
      </c>
      <c r="B24" s="7">
        <v>32</v>
      </c>
      <c r="C24" s="6">
        <v>6</v>
      </c>
    </row>
    <row r="25" spans="1:3" x14ac:dyDescent="0.25">
      <c r="A25" s="2" t="s">
        <v>26</v>
      </c>
      <c r="B25" s="7">
        <v>32</v>
      </c>
      <c r="C25" s="6">
        <v>12</v>
      </c>
    </row>
    <row r="26" spans="1:3" x14ac:dyDescent="0.25">
      <c r="A26" s="2" t="s">
        <v>19</v>
      </c>
      <c r="B26" s="3"/>
      <c r="C26" s="3"/>
    </row>
    <row r="27" spans="1:3" x14ac:dyDescent="0.25">
      <c r="A27" s="4" t="s">
        <v>3</v>
      </c>
      <c r="B27" s="3"/>
      <c r="C27" s="3"/>
    </row>
    <row r="28" spans="1:3" x14ac:dyDescent="0.25">
      <c r="A28" s="5" t="s">
        <v>4</v>
      </c>
      <c r="B28" s="7">
        <v>36</v>
      </c>
      <c r="C28" s="6">
        <v>3</v>
      </c>
    </row>
    <row r="29" spans="1:3" x14ac:dyDescent="0.25">
      <c r="A29" s="5" t="s">
        <v>5</v>
      </c>
      <c r="B29" s="7">
        <v>35</v>
      </c>
      <c r="C29" s="6"/>
    </row>
    <row r="30" spans="1:3" x14ac:dyDescent="0.25">
      <c r="A30" s="5" t="s">
        <v>6</v>
      </c>
      <c r="B30" s="7">
        <v>37</v>
      </c>
      <c r="C30" s="6">
        <v>2</v>
      </c>
    </row>
    <row r="31" spans="1:3" x14ac:dyDescent="0.25">
      <c r="A31" s="4" t="s">
        <v>22</v>
      </c>
      <c r="B31" s="7">
        <v>37</v>
      </c>
      <c r="C31" s="6">
        <v>5</v>
      </c>
    </row>
    <row r="32" spans="1:3" x14ac:dyDescent="0.25">
      <c r="A32" s="4" t="s">
        <v>7</v>
      </c>
      <c r="B32" s="3"/>
      <c r="C32" s="3"/>
    </row>
    <row r="33" spans="1:3" x14ac:dyDescent="0.25">
      <c r="A33" s="5" t="s">
        <v>8</v>
      </c>
      <c r="B33" s="7">
        <v>40</v>
      </c>
      <c r="C33" s="6">
        <v>3</v>
      </c>
    </row>
    <row r="34" spans="1:3" x14ac:dyDescent="0.25">
      <c r="A34" s="5" t="s">
        <v>9</v>
      </c>
      <c r="B34" s="7">
        <v>42</v>
      </c>
      <c r="C34" s="6">
        <v>2</v>
      </c>
    </row>
    <row r="35" spans="1:3" x14ac:dyDescent="0.25">
      <c r="A35" s="5" t="s">
        <v>10</v>
      </c>
      <c r="B35" s="7">
        <v>47</v>
      </c>
      <c r="C35" s="6">
        <v>4</v>
      </c>
    </row>
    <row r="36" spans="1:3" x14ac:dyDescent="0.25">
      <c r="A36" s="4" t="s">
        <v>23</v>
      </c>
      <c r="B36" s="7">
        <v>47</v>
      </c>
      <c r="C36" s="6">
        <v>9</v>
      </c>
    </row>
    <row r="37" spans="1:3" x14ac:dyDescent="0.25">
      <c r="A37" s="4" t="s">
        <v>11</v>
      </c>
      <c r="B37" s="3"/>
      <c r="C37" s="3"/>
    </row>
    <row r="38" spans="1:3" x14ac:dyDescent="0.25">
      <c r="A38" s="5" t="s">
        <v>12</v>
      </c>
      <c r="B38" s="7">
        <v>48</v>
      </c>
      <c r="C38" s="6">
        <v>2</v>
      </c>
    </row>
    <row r="39" spans="1:3" x14ac:dyDescent="0.25">
      <c r="A39" s="5" t="s">
        <v>13</v>
      </c>
      <c r="B39" s="7">
        <v>49</v>
      </c>
      <c r="C39" s="6">
        <v>1</v>
      </c>
    </row>
    <row r="40" spans="1:3" x14ac:dyDescent="0.25">
      <c r="A40" s="5" t="s">
        <v>14</v>
      </c>
      <c r="B40" s="7">
        <v>51</v>
      </c>
      <c r="C40" s="6">
        <v>2</v>
      </c>
    </row>
    <row r="41" spans="1:3" x14ac:dyDescent="0.25">
      <c r="A41" s="4" t="s">
        <v>24</v>
      </c>
      <c r="B41" s="7">
        <v>51</v>
      </c>
      <c r="C41" s="6">
        <v>5</v>
      </c>
    </row>
    <row r="42" spans="1:3" x14ac:dyDescent="0.25">
      <c r="A42" s="4" t="s">
        <v>15</v>
      </c>
      <c r="B42" s="3"/>
      <c r="C42" s="3"/>
    </row>
    <row r="43" spans="1:3" x14ac:dyDescent="0.25">
      <c r="A43" s="5" t="s">
        <v>16</v>
      </c>
      <c r="B43" s="7">
        <v>52</v>
      </c>
      <c r="C43" s="6">
        <v>1</v>
      </c>
    </row>
    <row r="44" spans="1:3" x14ac:dyDescent="0.25">
      <c r="A44" s="5" t="s">
        <v>17</v>
      </c>
      <c r="B44" s="7">
        <v>57</v>
      </c>
      <c r="C44" s="6">
        <v>5</v>
      </c>
    </row>
    <row r="45" spans="1:3" x14ac:dyDescent="0.25">
      <c r="A45" s="5" t="s">
        <v>18</v>
      </c>
      <c r="B45" s="7">
        <v>62</v>
      </c>
      <c r="C45" s="6">
        <v>5</v>
      </c>
    </row>
    <row r="46" spans="1:3" x14ac:dyDescent="0.25">
      <c r="A46" s="4" t="s">
        <v>25</v>
      </c>
      <c r="B46" s="7">
        <v>62</v>
      </c>
      <c r="C46" s="6">
        <v>11</v>
      </c>
    </row>
    <row r="47" spans="1:3" x14ac:dyDescent="0.25">
      <c r="A47" s="2" t="s">
        <v>27</v>
      </c>
      <c r="B47" s="7">
        <v>62</v>
      </c>
      <c r="C47" s="6">
        <v>30</v>
      </c>
    </row>
    <row r="48" spans="1:3" x14ac:dyDescent="0.25">
      <c r="A48" s="2" t="s">
        <v>20</v>
      </c>
      <c r="B48" s="3"/>
      <c r="C48" s="3"/>
    </row>
    <row r="49" spans="1:3" x14ac:dyDescent="0.25">
      <c r="A49" s="4" t="s">
        <v>3</v>
      </c>
      <c r="B49" s="3"/>
      <c r="C49" s="3"/>
    </row>
    <row r="50" spans="1:3" x14ac:dyDescent="0.25">
      <c r="A50" s="5" t="s">
        <v>4</v>
      </c>
      <c r="B50" s="7">
        <v>61</v>
      </c>
      <c r="C50" s="6">
        <v>4</v>
      </c>
    </row>
    <row r="51" spans="1:3" x14ac:dyDescent="0.25">
      <c r="A51" s="5" t="s">
        <v>5</v>
      </c>
      <c r="B51" s="7">
        <v>62</v>
      </c>
      <c r="C51" s="6">
        <v>6</v>
      </c>
    </row>
    <row r="52" spans="1:3" x14ac:dyDescent="0.25">
      <c r="A52" s="5" t="s">
        <v>6</v>
      </c>
      <c r="B52" s="7">
        <v>61</v>
      </c>
      <c r="C52" s="6">
        <v>5</v>
      </c>
    </row>
    <row r="53" spans="1:3" x14ac:dyDescent="0.25">
      <c r="A53" s="4" t="s">
        <v>22</v>
      </c>
      <c r="B53" s="7">
        <v>61</v>
      </c>
      <c r="C53" s="6">
        <v>15</v>
      </c>
    </row>
    <row r="54" spans="1:3" x14ac:dyDescent="0.25">
      <c r="A54" s="4" t="s">
        <v>7</v>
      </c>
      <c r="B54" s="3"/>
      <c r="C54" s="3"/>
    </row>
    <row r="55" spans="1:3" x14ac:dyDescent="0.25">
      <c r="A55" s="5" t="s">
        <v>8</v>
      </c>
      <c r="B55" s="7">
        <v>60</v>
      </c>
      <c r="C55" s="6">
        <v>6</v>
      </c>
    </row>
    <row r="56" spans="1:3" x14ac:dyDescent="0.25">
      <c r="A56" s="5" t="s">
        <v>9</v>
      </c>
      <c r="B56" s="7">
        <v>61</v>
      </c>
      <c r="C56" s="6">
        <v>9</v>
      </c>
    </row>
    <row r="57" spans="1:3" x14ac:dyDescent="0.25">
      <c r="A57" s="5" t="s">
        <v>10</v>
      </c>
      <c r="B57" s="7">
        <v>60</v>
      </c>
      <c r="C57" s="6">
        <v>7</v>
      </c>
    </row>
    <row r="58" spans="1:3" x14ac:dyDescent="0.25">
      <c r="A58" s="4" t="s">
        <v>23</v>
      </c>
      <c r="B58" s="7">
        <v>60</v>
      </c>
      <c r="C58" s="6">
        <v>22</v>
      </c>
    </row>
    <row r="59" spans="1:3" x14ac:dyDescent="0.25">
      <c r="A59" s="4" t="s">
        <v>11</v>
      </c>
      <c r="B59" s="3"/>
      <c r="C59" s="3"/>
    </row>
    <row r="60" spans="1:3" x14ac:dyDescent="0.25">
      <c r="A60" s="5" t="s">
        <v>12</v>
      </c>
      <c r="B60" s="7">
        <v>65</v>
      </c>
      <c r="C60" s="6">
        <v>11</v>
      </c>
    </row>
    <row r="61" spans="1:3" x14ac:dyDescent="0.25">
      <c r="A61" s="5" t="s">
        <v>13</v>
      </c>
      <c r="B61" s="7">
        <v>76</v>
      </c>
      <c r="C61" s="6">
        <v>21</v>
      </c>
    </row>
    <row r="62" spans="1:3" x14ac:dyDescent="0.25">
      <c r="A62" s="5" t="s">
        <v>14</v>
      </c>
      <c r="B62" s="7">
        <v>75</v>
      </c>
      <c r="C62" s="6">
        <v>10</v>
      </c>
    </row>
    <row r="63" spans="1:3" x14ac:dyDescent="0.25">
      <c r="A63" s="4" t="s">
        <v>24</v>
      </c>
      <c r="B63" s="7">
        <v>75</v>
      </c>
      <c r="C63" s="6">
        <v>42</v>
      </c>
    </row>
    <row r="64" spans="1:3" x14ac:dyDescent="0.25">
      <c r="A64" s="4" t="s">
        <v>15</v>
      </c>
      <c r="B64" s="3"/>
      <c r="C64" s="3"/>
    </row>
    <row r="65" spans="1:3" x14ac:dyDescent="0.25">
      <c r="A65" s="5" t="s">
        <v>16</v>
      </c>
      <c r="B65" s="7">
        <v>78</v>
      </c>
      <c r="C65" s="6">
        <v>14</v>
      </c>
    </row>
    <row r="66" spans="1:3" x14ac:dyDescent="0.25">
      <c r="A66" s="5" t="s">
        <v>17</v>
      </c>
      <c r="B66" s="7">
        <v>77</v>
      </c>
      <c r="C66" s="6">
        <v>12</v>
      </c>
    </row>
    <row r="67" spans="1:3" x14ac:dyDescent="0.25">
      <c r="A67" s="5" t="s">
        <v>18</v>
      </c>
      <c r="B67" s="7">
        <v>70</v>
      </c>
      <c r="C67" s="6">
        <v>1</v>
      </c>
    </row>
    <row r="68" spans="1:3" x14ac:dyDescent="0.25">
      <c r="A68" s="4" t="s">
        <v>25</v>
      </c>
      <c r="B68" s="7">
        <v>70</v>
      </c>
      <c r="C68" s="6">
        <v>27</v>
      </c>
    </row>
    <row r="69" spans="1:3" x14ac:dyDescent="0.25">
      <c r="A69" s="2" t="s">
        <v>28</v>
      </c>
      <c r="B69" s="7">
        <v>70</v>
      </c>
      <c r="C69" s="6">
        <v>106</v>
      </c>
    </row>
    <row r="70" spans="1:3" x14ac:dyDescent="0.25">
      <c r="A70" s="2" t="s">
        <v>21</v>
      </c>
      <c r="B70" s="3"/>
      <c r="C70" s="3"/>
    </row>
    <row r="71" spans="1:3" x14ac:dyDescent="0.25">
      <c r="A71" s="4" t="s">
        <v>3</v>
      </c>
      <c r="B71" s="3"/>
      <c r="C71" s="3"/>
    </row>
    <row r="72" spans="1:3" x14ac:dyDescent="0.25">
      <c r="A72" s="5" t="s">
        <v>4</v>
      </c>
      <c r="B72" s="7">
        <v>73</v>
      </c>
      <c r="C72" s="6">
        <v>9</v>
      </c>
    </row>
    <row r="73" spans="1:3" x14ac:dyDescent="0.25">
      <c r="A73" s="5" t="s">
        <v>5</v>
      </c>
      <c r="B73" s="7">
        <v>70</v>
      </c>
      <c r="C73" s="6">
        <v>8</v>
      </c>
    </row>
    <row r="74" spans="1:3" x14ac:dyDescent="0.25">
      <c r="A74" s="5" t="s">
        <v>6</v>
      </c>
      <c r="B74" s="7">
        <v>71</v>
      </c>
      <c r="C74" s="6">
        <v>8</v>
      </c>
    </row>
    <row r="75" spans="1:3" x14ac:dyDescent="0.25">
      <c r="A75" s="4" t="s">
        <v>22</v>
      </c>
      <c r="B75" s="7">
        <v>71</v>
      </c>
      <c r="C75" s="6">
        <v>25</v>
      </c>
    </row>
    <row r="76" spans="1:3" x14ac:dyDescent="0.25">
      <c r="A76" s="4" t="s">
        <v>7</v>
      </c>
      <c r="B76" s="3"/>
      <c r="C76" s="3"/>
    </row>
    <row r="77" spans="1:3" x14ac:dyDescent="0.25">
      <c r="A77" s="5" t="s">
        <v>8</v>
      </c>
      <c r="B77" s="7">
        <v>73</v>
      </c>
      <c r="C77" s="6">
        <v>14</v>
      </c>
    </row>
    <row r="78" spans="1:3" x14ac:dyDescent="0.25">
      <c r="A78" s="5" t="s">
        <v>9</v>
      </c>
      <c r="B78" s="7">
        <v>78</v>
      </c>
      <c r="C78" s="6">
        <v>19</v>
      </c>
    </row>
    <row r="79" spans="1:3" x14ac:dyDescent="0.25">
      <c r="A79" s="5" t="s">
        <v>10</v>
      </c>
      <c r="B79" s="7">
        <v>86</v>
      </c>
      <c r="C79" s="6">
        <v>22</v>
      </c>
    </row>
    <row r="80" spans="1:3" x14ac:dyDescent="0.25">
      <c r="A80" s="4" t="s">
        <v>23</v>
      </c>
      <c r="B80" s="7">
        <v>86</v>
      </c>
      <c r="C80" s="6">
        <v>55</v>
      </c>
    </row>
    <row r="81" spans="1:3" x14ac:dyDescent="0.25">
      <c r="A81" s="4" t="s">
        <v>11</v>
      </c>
      <c r="B81" s="3"/>
      <c r="C81" s="3"/>
    </row>
    <row r="82" spans="1:3" x14ac:dyDescent="0.25">
      <c r="A82" s="5" t="s">
        <v>12</v>
      </c>
      <c r="B82" s="7">
        <v>83</v>
      </c>
      <c r="C82" s="6">
        <v>15</v>
      </c>
    </row>
    <row r="83" spans="1:3" x14ac:dyDescent="0.25">
      <c r="A83" s="5" t="s">
        <v>13</v>
      </c>
      <c r="B83" s="7">
        <v>86</v>
      </c>
      <c r="C83" s="6">
        <v>17</v>
      </c>
    </row>
    <row r="84" spans="1:3" x14ac:dyDescent="0.25">
      <c r="A84" s="5" t="s">
        <v>14</v>
      </c>
      <c r="B84" s="7">
        <v>94</v>
      </c>
      <c r="C84" s="6">
        <v>21</v>
      </c>
    </row>
    <row r="85" spans="1:3" x14ac:dyDescent="0.25">
      <c r="A85" s="4" t="s">
        <v>24</v>
      </c>
      <c r="B85" s="7">
        <v>94</v>
      </c>
      <c r="C85" s="6">
        <v>53</v>
      </c>
    </row>
    <row r="86" spans="1:3" x14ac:dyDescent="0.25">
      <c r="A86" s="4" t="s">
        <v>15</v>
      </c>
      <c r="B86" s="3"/>
      <c r="C86" s="3"/>
    </row>
    <row r="87" spans="1:3" x14ac:dyDescent="0.25">
      <c r="A87" s="5" t="s">
        <v>16</v>
      </c>
      <c r="B87" s="7">
        <v>95</v>
      </c>
      <c r="C87" s="6">
        <v>20</v>
      </c>
    </row>
    <row r="88" spans="1:3" x14ac:dyDescent="0.25">
      <c r="A88" s="5" t="s">
        <v>17</v>
      </c>
      <c r="B88" s="7">
        <v>93</v>
      </c>
      <c r="C88" s="6">
        <v>9</v>
      </c>
    </row>
    <row r="89" spans="1:3" x14ac:dyDescent="0.25">
      <c r="A89" s="5" t="s">
        <v>18</v>
      </c>
      <c r="B89" s="7">
        <v>94</v>
      </c>
      <c r="C89" s="6">
        <v>1</v>
      </c>
    </row>
    <row r="90" spans="1:3" x14ac:dyDescent="0.25">
      <c r="A90" s="4" t="s">
        <v>25</v>
      </c>
      <c r="B90" s="7">
        <v>94</v>
      </c>
      <c r="C90" s="6">
        <v>30</v>
      </c>
    </row>
    <row r="91" spans="1:3" x14ac:dyDescent="0.25">
      <c r="A91" s="2" t="s">
        <v>29</v>
      </c>
      <c r="B91" s="7">
        <v>94</v>
      </c>
      <c r="C91" s="6">
        <v>163</v>
      </c>
    </row>
    <row r="92" spans="1:3" x14ac:dyDescent="0.25">
      <c r="A92" s="2" t="s">
        <v>1</v>
      </c>
      <c r="B92" s="7">
        <v>94</v>
      </c>
      <c r="C92" s="6">
        <v>311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4 c c 5 6 4 8 - 9 6 6 d - 4 d a 1 - b d a 5 - d c 2 f f 8 e 0 6 e 6 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0.xml>��< ? x m l   v e r s i o n = " 1 . 0 "   e n c o d i n g = " U T F - 1 6 " ? > < G e m i n i   x m l n s = " h t t p : / / g e m i n i / p i v o t c u s t o m i z a t i o n / a 9 7 8 e 6 a f - 5 a a 2 - 4 f 0 b - 8 4 c c - 1 6 c 2 e 4 3 e 9 d f 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 T r u e < / V i s i b l e > < / i t e m > < / C a l c u l a t e d F i e l d s > < S A H o s t H a s h > 0 < / S A H o s t H a s h > < G e m i n i F i e l d L i s t V i s i b l e > T r u e < / G e m i n i F i e l d L i s t V i s i b l e > < / S e t t i n g s > ] ] > < / C u s t o m C o n t e n t > < / G e m i n i > 
</file>

<file path=customXml/item11.xml>��< ? x m l   v e r s i o n = " 1 . 0 "   e n c o d i n g = " U T F - 1 6 " ? > < G e m i n i   x m l n s = " h t t p : / / g e m i n i / p i v o t c u s t o m i z a t i o n / 4 f c 1 d 5 9 3 - d 4 e f - 4 6 e 0 - a f 2 9 - 3 8 4 6 c 4 4 e 9 d a 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2.xml>��< ? x m l   v e r s i o n = " 1 . 0 "   e n c o d i n g = " U T F - 1 6 " ? > < G e m i n i   x m l n s = " h t t p : / / g e m i n i / p i v o t c u s t o m i z a t i o n / 2 c c 5 0 0 3 f - c 3 2 3 - 4 a 5 1 - a 5 d a - b d e 9 7 0 2 4 2 1 d 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3.xml>��< ? x m l   v e r s i o n = " 1 . 0 "   e n c o d i n g = " U T F - 1 6 " ? > < G e m i n i   x m l n s = " h t t p : / / g e m i n i / p i v o t c u s t o m i z a t i o n / I s S a n d b o x E m b e d d e d " > < C u s t o m C o n t e n t > < ! [ C D A T A [ y e s ] ] > < / C u s t o m C o n t e n t > < / G e m i n i > 
</file>

<file path=customXml/item14.xml>��< ? x m l   v e r s i o n = " 1 . 0 "   e n c o d i n g = " U T F - 1 6 " ? > < G e m i n i   x m l n s = " h t t p : / / g e m i n i / p i v o t c u s t o m i z a t i o n / c 6 a a 4 f f 2 - 3 6 c 6 - 4 1 4 f - 9 4 9 0 - 7 8 5 9 3 0 5 f c f f 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5.xml>��< ? x m l   v e r s i o n = " 1 . 0 "   e n c o d i n g = " U T F - 1 6 " ? > < G e m i n i   x m l n s = " h t t p : / / g e m i n i / p i v o t c u s t o m i z a t i o n / 0 6 5 0 c 5 0 e - 1 7 6 5 - 4 7 2 a - 8 c c 6 - 7 2 f f 0 c 3 6 7 3 b 8 " > < 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 2 0 2 3 - 0 6 - 0 9 T 1 4 : 1 6 : 3 9 . 2 6 5 0 5 2 4 + 0 1 : 0 0 < / L a s t P r o c e s s e d T i m e > < / D a t a M o d e l i n g S a n d b o x . S e r i a l i z e d S a n d b o x E r r o r C a c h e > ] ] > < / C u s t o m C o n t e n t > < / G e m i n i > 
</file>

<file path=customXml/item17.xml>��< ? x m l   v e r s i o n = " 1 . 0 "   e n c o d i n g = " U T F - 1 6 " ? > < G e m i n i   x m l n s = " h t t p : / / g e m i n i / p i v o t c u s t o m i z a t i o n / e 0 8 4 4 2 4 9 - d b 7 7 - 4 0 2 4 - 9 e 5 f - f 4 b 7 c 1 c 3 2 c a 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6 5 f 3 d d 2 3 - 8 3 4 2 - 4 7 8 4 - b c 0 7 - 5 0 4 0 e b 7 e 5 9 1 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  % < / M e a s u r e N a m e > < D i s p l a y N a m e > T O   % < / D i s p l a y N a m e > < V i s i b l e > T r u e < / V i s i b l e > < / i t e m > < / C a l c u l a t e d F i e l d s > < S A H o s t H a s h > 0 < / S A H o s t H a s h > < G e m i n i F i e l d L i s t V i s i b l e > T r u e < / G e m i n i F i e l d L i s t V i s i b l e > < / S e t t i n g s > ] ] > < / C u s t o m C o n t e n t > < / G e m i n i > 
</file>

<file path=customXml/item19.xml>��< ? x m l   v e r s i o n = " 1 . 0 "   e n c o d i n g = " U T F - 1 6 " ? > < G e m i n i   x m l n s = " h t t p : / / g e m i n i / p i v o t c u s t o m i z a t i o n / 0 a 8 5 1 f 8 9 - a b 1 c - 4 d 1 1 - 8 a 3 5 - f 0 d 3 9 e 3 7 c 9 3 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2.xml>��< ? x m l   v e r s i o n = " 1 . 0 "   e n c o d i n g = " U T F - 1 6 " ? > < G e m i n i   x m l n s = " h t t p : / / g e m i n i / p i v o t c u s t o m i z a t i o n / 3 0 3 2 3 e 1 6 - 1 5 1 3 - 4 4 7 6 - a 7 d e - b d 9 6 7 0 c 4 e 0 2 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20.xml>��< ? x m l   v e r s i o n = " 1 . 0 "   e n c o d i n g = " U T F - 1 6 " ? > < G e m i n i   x m l n s = " h t t p : / / g e m i n i / p i v o t c u s t o m i z a t i o n / S a n d b o x N o n E m p t y " > < C u s t o m C o n t e n t > < ! [ C D A T A [ 1 ] ] > < / C u s t o m C o n t e n t > < / G e m i n i > 
</file>

<file path=customXml/item3.xml>��< ? x m l   v e r s i o n = " 1 . 0 "   e n c o d i n g = " U T F - 1 6 " ? > < G e m i n i   x m l n s = " h t t p : / / g e m i n i / p i v o t c u s t o m i z a t i o n / 8 8 9 8 9 f b f - 6 0 a 6 - 4 e a b - 9 7 5 9 - 3 8 9 4 d 7 7 8 b 9 5 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4.xml>��< ? x m l   v e r s i o n = " 1 . 0 "   e n c o d i n g = " U T F - 1 6 " ? > < G e m i n i   x m l n s = " h t t p : / / g e m i n i / p i v o t c u s t o m i z a t i o n / 5 c 9 3 b f 9 5 - 2 6 0 2 - 4 2 4 8 - 9 6 3 0 - 5 8 a 6 f 0 6 8 d 9 4 3 " > < 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5 3 e d 8 c 1 3 - 9 c 7 f - 4 c 6 9 - b 8 2 8 - b f 1 4 a d 9 c a e d 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7.xml>��< ? x m l   v e r s i o n = " 1 . 0 "   e n c o d i n g = " u t f - 1 6 " ? > < D a t a M a s h u p   x m l n s = " h t t p : / / s c h e m a s . m i c r o s o f t . c o m / D a t a M a s h u p " > A A A A A C Y G A A B Q S w M E F A A C A A g A 7 F n J V h K L / 1 W n A A A A + A A A A B I A H A B D b 2 5 m a W c v U G F j a 2 F n Z S 5 4 b W w g o h g A K K A U A A A A A A A A A A A A A A A A A A A A A A A A A A A A h Y + 9 D o I w G E V f h X S n P x A M I R 9 l c H A R Y 2 J i X J t a o R G K o c X y b g 4 + k q 8 g i a J u j v f k D O c + b n c o x r Y J r q q 3 u j M 5 Y p i i Q B n Z H b W p c j S 4 U 5 i i g s N W y L O o V D D J x m a j P e a o d u 6 S E e K 9 x z 7 G X V + R i F J G D u V 6 J 2 v V C v S R 9 X 8 5 1 M Y 6 Y a R C H P a v G B 7 h R Y K T m M W Y p Q z I j K H U 5 q t E U z G m Q H 4 g L I f G D b 3 i y o S b F Z B 5 A n m / 4 E 9 Q S w M E F A A C A A g A 7 F n 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x Z y V b s 7 G W d H Q M A A P o J A A A T A B w A R m 9 y b X V s Y X M v U 2 V j d G l v b j E u b S C i G A A o o B Q A A A A A A A A A A A A A A A A A A A A A A A A A A A D F V U 1 v 4 j A Q v V f q f 7 D M B a Q I L d V u D + 2 m V c t H y 6 F s C + 2 J c j B k C t k m N m s 7 t A j x 3 3 d s p y Q Q Q v d Q a b m Q z N j v v X k e T x R M d C g 4 G b j / x v n x 0 f G R m j E J A a n Q 2 z 7 5 L c a U + C Q C f X x E 8 D c Q i Z w A R j o i C k D W O 2 E E q k q b Z 8 9 P C q R 6 v g s l m 0 T w 3 A L 1 q s X 8 O Y W o e W 5 7 h e I G D Q b + N g w C 4 M Q C N A z H I x t H U B 9 A h F r 6 4 k 1 V H Z d H g E 1 m Z H i l t Q z H i Q Y 1 u h y 6 z a N L 8 v O C a J l A h t / l C / E K p J k o L W L S S b g r L C O 4 C o K m i J K Y V 0 v F e I Q + S s b V i 5 C x j Z E X i W B p L a m g y q E 1 1 W F T c A 1 c j 2 q Z t D 5 w F i O Z o 8 8 X 7 T J p v F p e h E d W t I c r j U L n T t 2 + r v M k s V g g y S 8 9 A 7 m H y v m b U R V E G Y 4 8 9 m E z c s z t 9 z n j A U J Z o h Q w x + z y 9 n l z A C V q P z s A B + i W G 5 G m k E O n U a E D F s 8 x a l K 0 l j u T 5 o z x q d G 8 n E M m d Y P l K E z S U J R U 6 K 1 2 H d O 4 g W h 4 1 2 v j Z o v p T T D A Z x t s x / N u C 6 N d r k + / 1 w 2 D D d 8 A E s g C x N U U i m v b e s b D y Y 0 U y b y w o X N f C D 2 C j P N S G F / a e K h 6 8 H Y b y q L w 6 y f S h y l 2 X i F j l u 8 t 6 5 4 t r Z X 7 y P v A V I b 1 Q Y + l 7 S / h E X h i W J a q W L r L 3 e E d m 6 m P j T y J x y C d c B Y Y h T s b 9 9 y S t O P y N 9 E k s u u x 1 R / e q u z W 5 Z c 1 P u 2 j X X b T Q L u n s 3 G 0 6 J x 1 a F 0 7 P g r 5 f v 7 t K Z 5 v / S 8 c 5 T 2 2 C K f M z i X E c G C r b + v N 4 M v k 5 V a W K i P 3 T K K n O I 2 t f T u q M c H I s K s 2 i x 4 S k E v f T H 6 P X I e c y W U X 5 7 c O X 0 K Q / v Z m z 5 r i U 7 f M d M Q O T B / + J N g s g Y U b b S v M h k p e a 3 6 2 7 H W 0 q R b 1 l p g k M W q q l t b p D V s Q h X G I L z 7 1 U F n a D 3 7 j 1 C N t P h F B y K d + 4 + T H i U c e E q F h o J c R + N l j v S c 4 j L I u v E d d m M P P G T A 8 0 V x b p 5 k 0 v v m y D t P 4 V R Q N J i x i U j k T t n q r g G o t G m 4 + S 9 Z E d N e o R U K 6 o h T e A S t m s o P O J R G z t 4 W e 0 X + w k 6 4 p w d Y 5 O M 7 3 W l 5 u c 4 3 4 F 9 m G / 3 9 O X 3 9 W B v H j v E r Q s w N 1 e O d / A V B L A Q I t A B Q A A g A I A O x Z y V Y S i / 9 V p w A A A P g A A A A S A A A A A A A A A A A A A A A A A A A A A A B D b 2 5 m a W c v U G F j a 2 F n Z S 5 4 b W x Q S w E C L Q A U A A I A C A D s W c l W D 8 r p q 6 Q A A A D p A A A A E w A A A A A A A A A A A A A A A A D z A A A A W 0 N v b n R l b n R f V H l w Z X N d L n h t b F B L A Q I t A B Q A A g A I A O x Z y V b s 7 G W d H Q M A A P o J A A A T A A A A A A A A A A A A A A A A A O Q B A A B G b 3 J t d W x h c y 9 T Z W N 0 a W 9 u M S 5 t U E s F B g A A A A A D A A M A w g A A A E 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I k A A A A A A A A g 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2 t i K 0 l x e F R z S 1 F L Z D A 2 V 1 R v c D g v N U d s U n l Z V z V 6 W m 0 5 e W J T Q k d h V 3 h s S U d a e W I y M G d T R k l n Y W 0 5 a U F B Q U F B Q U F B Q U F B Q U F Q Q 1 Z m S 1 V P b n d 4 R m 9 w K 0 l 3 S W 8 4 Z y s 4 T V U y R n R j R 3 h s S U Z G M V p Y S j V B Q U d r Y i t J c X h U c 0 t R S 2 Q w N l d U b 3 A 4 L z V B Q U F B Q U E 9 P S I g L z 4 8 L 1 N 0 Y W J s Z U V u d H J p Z X M + P C 9 J d G V t P j x J d G V t P j x J d G V t T G 9 j Y X R p b 2 4 + P E l 0 Z W 1 U e X B l P k Z v c m 1 1 b G E 8 L 0 l 0 Z W 1 U e X B l P j x J d G V t U G F 0 a D 5 T Z W N 0 a W 9 u M S 9 I U i U y M G p v Y 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j E y O S I g L z 4 8 R W 5 0 c n k g V H l w Z T 0 i R m l s b E V y c m 9 y Q 2 9 k Z S I g V m F s d W U 9 I n N V b m t u b 3 d u I i A v P j x F b n R y e S B U e X B l P S J G a W x s R X J y b 3 J D b 3 V u d C I g V m F s d W U 9 I m w w I i A v P j x F b n R y e S B U e X B l P S J G a W x s T G F z d F V w Z G F 0 Z W Q i I F Z h b H V l P S J k M j A y M y 0 w N i 0 w O V Q w O D o x M j o 0 M C 4 3 N z I 4 N T A y 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a m 9 i L 0 N o Y W 5 n Z W Q g V H l w Z S 5 7 R G F 0 Z S w x f S Z x d W 9 0 O y w m c X V v d D t T Z W N 0 a W 9 u M S 9 I U i B q b 2 I v Q 2 h h b m d l Z C B U e X B l L n t F b X B J R C w y f S Z x d W 9 0 O y w m c X V v d D t T Z W N 0 a W 9 u M S 9 I U i B q b 2 I v Q 2 h h b m d l Z C B U e X B l L n t H Z W 5 k Z X I s M 3 0 m c X V v d D s s J n F 1 b 3 Q 7 U 2 V j d G l v b j E v S F I g a m 9 i L 0 N o Y W 5 n Z W Q g V H l w Z S 5 7 Q W d l L D R 9 J n F 1 b 3 Q 7 L C Z x d W 9 0 O 1 N l Y 3 R p b 2 4 x L 0 h S I G p v Y i 9 D a G F u Z 2 V k I F R 5 c G U u e 0 V 0 a G 5 p Y 0 d y b 3 V w L D V 9 J n F 1 b 3 Q 7 L C Z x d W 9 0 O 1 N l Y 3 R p b 2 4 x L 0 h S I G p v Y i 9 D a G F u Z 2 V k I F R 5 c G U u e 0 Z Q L D Z 9 J n F 1 b 3 Q 7 L C Z x d W 9 0 O 1 N l Y 3 R p b 2 4 x L 0 h S I G p v Y i 9 D a G F u Z 2 V k I F R 5 c G U x L n t U Z X J t R G F 0 Z S w 2 f S Z x d W 9 0 O y w m c X V v d D t T Z W N 0 a W 9 u M S 9 I U i B q b 2 I v Q 2 h h b m d l Z C B U e X B l L n t p c 0 5 l d 0 h p c m U s O H 0 m c X V v d D s s J n F 1 b 3 Q 7 U 2 V j d G l v b j E v S F I g a m 9 i L 0 N o Y W 5 n Z W Q g V H l w Z S 5 7 Q l U g U m V n a W 9 u L D l 9 J n F 1 b 3 Q 7 L C Z x d W 9 0 O 1 N l Y 3 R p b 2 4 x L 0 h S I G p v Y i 9 D a G F u Z 2 V k I F R 5 c G U u e 0 h p c m V E Y X R l L D E w f S Z x d W 9 0 O y w m c X V v d D t T Z W N 0 a W 9 u M S 9 I U i B q b 2 I v Q 2 h h b m d l Z C B U e X B l L n t Q Y X l U e X B l L D E x f S Z x d W 9 0 O y w m c X V v d D t T Z W N 0 a W 9 u M S 9 I U i B q b 2 I v Q 2 h h b m d l Z C B U e X B l M S 5 7 V G V y b V J l Y X N v b i w x M X 0 m c X V v d D s s J n F 1 b 3 Q 7 U 2 V j d G l v b j E v S F I g a m 9 i L 0 N o Y W 5 n Z W Q g V H l w Z S 5 7 Q W d l R 3 J v d X A s M T N 9 J n F 1 b 3 Q 7 L C Z x d W 9 0 O 1 N l Y 3 R p b 2 4 x L 0 h S I G p v Y i 9 D a G F u Z 2 V k I F R 5 c G U u e 1 R l b n V y Z U R h e X M s M T R 9 J n F 1 b 3 Q 7 L C Z x d W 9 0 O 1 N l Y 3 R p b 2 4 x L 0 h S I G p v Y i 9 D a G F u Z 2 V k I F R 5 c G U u e 1 R l b n V y Z U 1 v b n R o c y w x N X 0 m c X V v d D s s J n F 1 b 3 Q 7 U 2 V j d G l v b j E v S F I g a m 9 i L 0 N o Y W 5 n Z W Q g V H l w Z S 5 7 Q m F k S G l y Z X M s M T Z 9 J n F 1 b 3 Q 7 X S w m c X V v d D t D b 2 x 1 b W 5 D b 3 V u d C Z x d W 9 0 O z o x N i w m c X V v d D t L Z X l D b 2 x 1 b W 5 O Y W 1 l c y Z x d W 9 0 O z p b X S w m c X V v d D t D b 2 x 1 b W 5 J Z G V u d G l 0 a W V z J n F 1 b 3 Q 7 O l s m c X V v d D t T Z W N 0 a W 9 u M S 9 I U i B q b 2 I v Q 2 h h b m d l Z C B U e X B l L n t E Y X R l L D F 9 J n F 1 b 3 Q 7 L C Z x d W 9 0 O 1 N l Y 3 R p b 2 4 x L 0 h S I G p v Y i 9 D a G F u Z 2 V k I F R 5 c G U u e 0 V t c E l E L D J 9 J n F 1 b 3 Q 7 L C Z x d W 9 0 O 1 N l Y 3 R p b 2 4 x L 0 h S I G p v Y i 9 D a G F u Z 2 V k I F R 5 c G U u e 0 d l b m R l c i w z f S Z x d W 9 0 O y w m c X V v d D t T Z W N 0 a W 9 u M S 9 I U i B q b 2 I v Q 2 h h b m d l Z C B U e X B l L n t B Z 2 U s N H 0 m c X V v d D s s J n F 1 b 3 Q 7 U 2 V j d G l v b j E v S F I g a m 9 i L 0 N o Y W 5 n Z W Q g V H l w Z S 5 7 R X R o b m l j R 3 J v d X A s N X 0 m c X V v d D s s J n F 1 b 3 Q 7 U 2 V j d G l v b j E v S F I g a m 9 i L 0 N o Y W 5 n Z W Q g V H l w Z S 5 7 R l A s N n 0 m c X V v d D s s J n F 1 b 3 Q 7 U 2 V j d G l v b j E v S F I g a m 9 i L 0 N o Y W 5 n Z W Q g V H l w Z T E u e 1 R l c m 1 E Y X R l L D Z 9 J n F 1 b 3 Q 7 L C Z x d W 9 0 O 1 N l Y 3 R p b 2 4 x L 0 h S I G p v Y i 9 D a G F u Z 2 V k I F R 5 c G U u e 2 l z T m V 3 S G l y Z S w 4 f S Z x d W 9 0 O y w m c X V v d D t T Z W N 0 a W 9 u M S 9 I U i B q b 2 I v Q 2 h h b m d l Z C B U e X B l L n t C V S B S Z W d p b 2 4 s O X 0 m c X V v d D s s J n F 1 b 3 Q 7 U 2 V j d G l v b j E v S F I g a m 9 i L 0 N o Y W 5 n Z W Q g V H l w Z S 5 7 S G l y Z U R h d G U s M T B 9 J n F 1 b 3 Q 7 L C Z x d W 9 0 O 1 N l Y 3 R p b 2 4 x L 0 h S I G p v Y i 9 D a G F u Z 2 V k I F R 5 c G U u e 1 B h e V R 5 c G U s M T F 9 J n F 1 b 3 Q 7 L C Z x d W 9 0 O 1 N l Y 3 R p b 2 4 x L 0 h S I G p v Y i 9 D a G F u Z 2 V k I F R 5 c G U x L n t U Z X J t U m V h c 2 9 u L D E x f S Z x d W 9 0 O y w m c X V v d D t T Z W N 0 a W 9 u M S 9 I U i B q b 2 I v Q 2 h h b m d l Z C B U e X B l L n t B Z 2 V H c m 9 1 c C w x M 3 0 m c X V v d D s s J n F 1 b 3 Q 7 U 2 V j d G l v b j E v S F I g a m 9 i L 0 N o Y W 5 n Z W Q g V H l w Z S 5 7 V G V u d X J l R G F 5 c y w x N H 0 m c X V v d D s s J n F 1 b 3 Q 7 U 2 V j d G l v b j E v S F I g a m 9 i L 0 N o Y W 5 n Z W Q g V H l w Z S 5 7 V G V u d X J l T W 9 u d G h z L D E 1 f S Z x d W 9 0 O y w m c X V v d D t T Z W N 0 a W 9 u M S 9 I U i B q b 2 I v Q 2 h h b m d l Z C B U e X B l L n t C Y W R I a X J l c y w x N n 0 m c X V v d D t d L C Z x d W 9 0 O 1 J l b G F 0 a W 9 u c 2 h p c E l u Z m 8 m c X V v d D s 6 W 1 1 9 I i A v P j w v U 3 R h Y m x l R W 5 0 c m l l c z 4 8 L 0 l 0 Z W 0 + P E l 0 Z W 0 + P E l 0 Z W 1 M b 2 N h d G l v b j 4 8 S X R l b V R 5 c G U + R m 9 y b X V s Y T w v S X R l b V R 5 c G U + P E l 0 Z W 1 Q Y X R o P l N l Y 3 R p b 2 4 x L 0 h S J T I w a m 9 i 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2 L T A 5 V D A 4 O j E y O j I 2 L j E w N z U x O T F a I i A v P j x F b n R y e S B U e X B l P S J G a W x s R X J y b 3 J D b 2 R l I i B W Y W x 1 Z T 0 i c 1 V u a 2 5 v d 2 4 i I C 8 + P E V u d H J 5 I F R 5 c G U 9 I k F k Z G V k V G 9 E Y X R h T W 9 k Z W w i I F Z h b H V l P S J s M C I g L z 4 8 R W 5 0 c n k g V H l w Z T 0 i T G 9 h Z F R v U m V w b 3 J 0 R G l z Y W J s Z W Q i I F Z h b H V l P S J s M S I g L z 4 8 R W 5 0 c n k g V H l w Z T 0 i U X V l c n l H c m 9 1 c E l E I i B W Y W x 1 Z T 0 i c 2 E 1 N 2 M 5 N W Y w L T l m M G U t N D U w Y y 1 h M j l m L T g 4 Y z A 4 Y T N j O D N l Z 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T U 3 Y z k 1 Z j A t O W Y w Z S 0 0 N T B j L W E y O W Y t O D h j M D h h M 2 M 4 M 2 V m 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Y t M D l U M D g 6 M T I 6 M j Y u M T I 2 N T I 3 N V o i I C 8 + P E V u d H J 5 I F R 5 c G U 9 I k Z p b G x T d G F 0 d X M i I F Z h b H V l P S J z Q 2 9 t c G x l d G U i I C 8 + P C 9 T d G F i b G V F b n R y a W V z P j w v S X R l b T 4 8 S X R l b T 4 8 S X R l b U x v Y 2 F 0 a W 9 u P j x J d G V t V H l w Z T 5 G b 3 J t d W x h P C 9 J d G V t V H l w Z T 4 8 S X R l b V B h d G g + U 2 V j d G l v b j E v V H J h b n N m b 3 J t J T I w U 2 F t c G x l J T I w R m l s Z S U y M G Z y b 2 0 l M j B I U i U y M G p v Y j w v S X R l b V B h d G g + P C 9 J d G V t T G 9 j Y X R p b 2 4 + P F N 0 Y W J s Z U V u d H J p Z X M + P E V u d H J 5 I F R 5 c G U 9 I k l z U H J p d m F 0 Z S I g V m F s d W U 9 I m w w I i A v P j x F b n R y e S B U e X B l P S J M b 2 F k V G 9 S Z X B v c n R E a X N h Y m x l Z C I g V m F s d W U 9 I m w x I i A v P j x F b n R y e S B U e X B l P S J R d W V y e U d y b 3 V w S U Q i I F Z h b H V l P S J z M m F l M j Z m Y T Q t M 2 J j N S 0 0 M D B h L W E 3 N z Q t Z T k 2 N G U 4 Y T d j Z m Y 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i 0 w O V Q w O D o x M j o y N i 4 x M z E 1 M j g z W i I g L z 4 8 R W 5 0 c n k g V H l w Z T 0 i R m l s b F N 0 Y X R 1 c y I g V m F s d W U 9 I n N D b 2 1 w b G V 0 Z S I g L z 4 8 L 1 N 0 Y W J s Z U V u d H J p Z X M + P C 9 J d G V t P j x J d G V t P j x J d G V t T G 9 j Y X R p b 2 4 + P E l 0 Z W 1 U e X B l P k Z v c m 1 1 b G E 8 L 0 l 0 Z W 1 U e X B l P j x J d G V t U G F 0 a D 5 T Z W N 0 a W 9 u M S 9 U c m F u c 2 Z v c m 0 l M j B T Y W 1 w b G U l M j B G a W x l J T I w Z n J v b S U y M E h S J T I w a m 9 i L 1 N v d X J j Z T w v S X R l b V B h d G g + P C 9 J d G V t T G 9 j Y X R p b 2 4 + P F N 0 Y W J s Z U V u d H J p Z X M g L z 4 8 L 0 l 0 Z W 0 + P E l 0 Z W 0 + P E l 0 Z W 1 M b 2 N h d G l v b j 4 8 S X R l b V R 5 c G U + R m 9 y b X V s Y T w v S X R l b V R 5 c G U + P E l 0 Z W 1 Q Y X R o P l N l Y 3 R p b 2 4 x L 1 R y Y W 5 z Z m 9 y b S U y M F N h b X B s Z S U y M E Z p b G U l M j B m c m 9 t J T I w S F I l M j B q b 2 I v U H J v b W 9 0 Z W Q l M j B I Z W F k Z X J z P C 9 J d G V t U G F 0 a D 4 8 L 0 l 0 Z W 1 M b 2 N h d G l v b j 4 8 U 3 R h Y m x l R W 5 0 c m l l c y A v P j w v S X R l b T 4 8 S X R l b T 4 8 S X R l b U x v Y 2 F 0 a W 9 u P j x J d G V t V H l w Z T 5 G b 3 J t d W x h P C 9 J d G V t V H l w Z T 4 8 S X R l b V B h d G g + U 2 V j d G l v b j E v V H J h b n N m b 3 J t J T I w R m l s Z S U y M G Z y b 2 0 l M j B I U i U y M G p v Y j w v S X R l b V B h d G g + P C 9 J d G V t T G 9 j Y X R p b 2 4 + P F N 0 Y W J s Z U V u d H J p Z X M + P E V u d H J 5 I F R 5 c G U 9 I k x v Y W R U b 1 J l c G 9 y d E R p c 2 F i b G V k I i B W Y W x 1 Z T 0 i b D E i I C 8 + P E V u d H J 5 I F R 5 c G U 9 I l F 1 Z X J 5 R 3 J v d X B J R C I g V m F s d W U 9 I n M y Y W U y N m Z h N C 0 z Y m M 1 L T Q w M G E t Y T c 3 N C 1 l O T Y 0 Z T h h N 2 N m Z j 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i 0 w O V Q w O D o x M j o y N i 4 x M z Y 1 M j Q z W i I g L z 4 8 R W 5 0 c n k g V H l w Z T 0 i R m l s b F N 0 Y X R 1 c y I g V m F s d W U 9 I n N D b 2 1 w b G V 0 Z S I g L z 4 8 L 1 N 0 Y W J s Z U V u d H J p Z X M + P C 9 J d G V t P j x J d G V t P j x J d G V t T G 9 j Y X R p b 2 4 + P E l 0 Z W 1 U e X B l P k Z v c m 1 1 b G E 8 L 0 l 0 Z W 1 U e X B l P j x J d G V t U G F 0 a D 5 T Z W N 0 a W 9 u M S 9 U c m F u c 2 Z v c m 0 l M j B G a W x l J T I w Z n J v b S U y M E h S J T I w a m 9 i L 1 N v d X J j Z T w v S X R l b V B h d G g + P C 9 J d G V t T G 9 j Y X R p b 2 4 + P F N 0 Y W J s Z U V u d H J p Z X M g L z 4 8 L 0 l 0 Z W 0 + P E l 0 Z W 0 + P E l 0 Z W 1 M b 2 N h d G l v b j 4 8 S X R l b V R 5 c G U + R m 9 y b X V s Y T w v S X R l b V R 5 c G U + P E l 0 Z W 1 Q Y X R o P l N l Y 3 R p b 2 4 x L 0 h S J T I w a m 9 i L 0 Z p b H R l c m V k J T I w S G l k Z G V u J T I w R m l s Z X M x P C 9 J d G V t U G F 0 a D 4 8 L 0 l 0 Z W 1 M b 2 N h d G l v b j 4 8 U 3 R h Y m x l R W 5 0 c m l l c y A v P j w v S X R l b T 4 8 S X R l b T 4 8 S X R l b U x v Y 2 F 0 a W 9 u P j x J d G V t V H l w Z T 5 G b 3 J t d W x h P C 9 J d G V t V H l w Z T 4 8 S X R l b V B h d G g + U 2 V j d G l v b j E v S F I l M j B q b 2 I v S W 5 2 b 2 t l J T I w Q 3 V z d G 9 t J T I w R n V u Y 3 R p b 2 4 x P C 9 J d G V t U G F 0 a D 4 8 L 0 l 0 Z W 1 M b 2 N h d G l v b j 4 8 U 3 R h Y m x l R W 5 0 c m l l c y A v P j w v S X R l b T 4 8 S X R l b T 4 8 S X R l b U x v Y 2 F 0 a W 9 u P j x J d G V t V H l w Z T 5 G b 3 J t d W x h P C 9 J d G V t V H l w Z T 4 8 S X R l b V B h d G g + U 2 V j d G l v b j E v S F I l M j B q b 2 I v U m V u Y W 1 l Z C U y M E N v b H V t b n M x P C 9 J d G V t U G F 0 a D 4 8 L 0 l 0 Z W 1 M b 2 N h d G l v b j 4 8 U 3 R h Y m x l R W 5 0 c m l l c y A v P j w v S X R l b T 4 8 S X R l b T 4 8 S X R l b U x v Y 2 F 0 a W 9 u P j x J d G V t V H l w Z T 5 G b 3 J t d W x h P C 9 J d G V t V H l w Z T 4 8 S X R l b V B h d G g + U 2 V j d G l v b j E v S F I l M j B q b 2 I v U m V t b 3 Z l Z C U y M E 9 0 a G V y J T I w Q 2 9 s d W 1 u c z E 8 L 0 l 0 Z W 1 Q Y X R o P j w v S X R l b U x v Y 2 F 0 a W 9 u P j x T d G F i b G V F b n R y a W V z I C 8 + P C 9 J d G V t P j x J d G V t P j x J d G V t T G 9 j Y X R p b 2 4 + P E l 0 Z W 1 U e X B l P k Z v c m 1 1 b G E 8 L 0 l 0 Z W 1 U e X B l P j x J d G V t U G F 0 a D 5 T Z W N 0 a W 9 u M S 9 I U i U y M G p v Y i 9 F e H B h b m R l Z C U y M F R h Y m x l J T I w Q 2 9 s d W 1 u M T w v S X R l b V B h d G g + P C 9 J d G V t T G 9 j Y X R p b 2 4 + P F N 0 Y W J s Z U V u d H J p Z X M g L z 4 8 L 0 l 0 Z W 0 + P E l 0 Z W 0 + P E l 0 Z W 1 M b 2 N h d G l v b j 4 8 S X R l b V R 5 c G U + R m 9 y b X V s Y T w v S X R l b V R 5 c G U + P E l 0 Z W 1 Q Y X R o P l N l Y 3 R p b 2 4 x L 0 h S J T I w a m 9 i L 0 N o Y W 5 n Z W Q l M j B U e X B l P C 9 J d G V t U G F 0 a D 4 8 L 0 l 0 Z W 1 M b 2 N h d G l v b j 4 8 U 3 R h Y m x l R W 5 0 c m l l c y A v P j w v S X R l b T 4 8 S X R l b T 4 8 S X R l b U x v Y 2 F 0 a W 9 u P j x J d G V t V H l w Z T 5 G b 3 J t d W x h P C 9 J d G V t V H l w Z T 4 8 S X R l b V B h d G g + U 2 V j d G l v b j E v S F I l M j B q b 2 I v U m V t b 3 Z l Z C U y M E N v b H V t b n M 8 L 0 l 0 Z W 1 Q Y X R o P j w v S X R l b U x v Y 2 F 0 a W 9 u P j x T d G F i b G V F b n R y a W V z I C 8 + P C 9 J d G V t P j x J d G V t P j x J d G V t T G 9 j Y X R p b 2 4 + P E l 0 Z W 1 U e X B l P k Z v c m 1 1 b G E 8 L 0 l 0 Z W 1 U e X B l P j x J d G V t U G F 0 a D 5 T Z W N 0 a W 9 u M S 9 I U i U y M G p v Y i 9 D a G F u Z 2 V k J T I w V H l w Z T E 8 L 0 l 0 Z W 1 Q Y X R o P j w v S X R l b U x v Y 2 F 0 a W 9 u P j x T d G F i b G V F b n R y a W V z I C 8 + P C 9 J d G V t P j w v S X R l b X M + P C 9 M b 2 N h b F B h Y 2 t h Z 2 V N Z X R h Z G F 0 Y U Z p b G U + F g A A A F B L B Q Y A A A A A A A A A A A A A A A A A A A A A A A A m A Q A A A Q A A A N C M n d 8 B F d E R j H o A w E / C l + s B A A A A p l 4 c u L k t f k C o y d N j u E X L T Q A A A A A C A A A A A A A Q Z g A A A A E A A C A A A A B x 5 j z o / X S R i K q Q y D f i E G X U j q 1 Q 4 a z F e q C y D p 3 J 6 5 O s C A A A A A A O g A A A A A I A A C A A A A A S v g T M 0 8 h 2 d f 5 X C k q o 0 u 7 n 4 T G p n 0 x 6 B 0 g V / b I Y d g t P W F A A A A D N m G 1 v o P C t 1 p c i 9 1 y 0 W 3 4 z v T 6 / A 4 n r f R N L / 7 f L 5 U n / Q c V 4 y s u 0 j 0 9 w o j i m 2 s 3 C T 8 t Z H 9 T a R Y D w 6 G i y h z R S a B 6 k P a d N s I I / r E v a Z U e s g Z J K I 0 A A A A B a C 4 + M J 6 L N + 3 z y 2 L m 8 E 4 K Y l 8 X V + i A v K s k J Z 4 K r t 1 n T Y 7 a D G s e 5 Q I J z A N 6 7 J 0 T E S 4 h X k m F i G x X i + I 1 o S f W D H H y l < / D a t a M a s h u p > 
</file>

<file path=customXml/item8.xml>��< ? x m l   v e r s i o n = " 1 . 0 "   e n c o d i n g = " U T F - 1 6 " ? > < G e m i n i   x m l n s = " h t t p : / / g e m i n i / p i v o t c u s t o m i z a t i o n / b 0 7 c 8 f e 1 - 9 4 b e - 4 4 7 7 - a c d 8 - 1 5 8 a d 0 7 8 5 1 8 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 T r u e < / V i s i b l e > < / i t e m > < / C a l c u l a t e d F i e l d s > < S A H o s t H a s h > 0 < / S A H o s t H a s h > < G e m i n i F i e l d L i s t V i s i b l e > T r u e < / G e m i n i F i e l d L i s t V i s i b l e > < / S e t t i n g s > ] ] > < / C u s t o m C o n t e n t > < / G e m i n i > 
</file>

<file path=customXml/item9.xml>��< ? x m l   v e r s i o n = " 1 . 0 "   e n c o d i n g = " U T F - 1 6 " ? > < G e m i n i   x m l n s = " h t t p : / / g e m i n i / p i v o t c u s t o m i z a t i o n / P o w e r P i v o t V e r s i o n " > < C u s t o m C o n t e n t > < ! [ C D A T A [ 2 0 1 5 . 1 3 0 . 8 0 0 . 8 6 9 ] ] > < / C u s t o m C o n t e n t > < / G e m i n i > 
</file>

<file path=customXml/itemProps1.xml><?xml version="1.0" encoding="utf-8"?>
<ds:datastoreItem xmlns:ds="http://schemas.openxmlformats.org/officeDocument/2006/customXml" ds:itemID="{BC62D391-B63C-4C70-88CB-49D9C482F974}">
  <ds:schemaRefs/>
</ds:datastoreItem>
</file>

<file path=customXml/itemProps10.xml><?xml version="1.0" encoding="utf-8"?>
<ds:datastoreItem xmlns:ds="http://schemas.openxmlformats.org/officeDocument/2006/customXml" ds:itemID="{EF00AA7F-E7A2-4285-9627-BC009B531CC7}">
  <ds:schemaRefs/>
</ds:datastoreItem>
</file>

<file path=customXml/itemProps11.xml><?xml version="1.0" encoding="utf-8"?>
<ds:datastoreItem xmlns:ds="http://schemas.openxmlformats.org/officeDocument/2006/customXml" ds:itemID="{C346E93F-F76B-46CE-B950-818CC98E3B1D}">
  <ds:schemaRefs/>
</ds:datastoreItem>
</file>

<file path=customXml/itemProps12.xml><?xml version="1.0" encoding="utf-8"?>
<ds:datastoreItem xmlns:ds="http://schemas.openxmlformats.org/officeDocument/2006/customXml" ds:itemID="{55079FFD-0C70-4AC4-BB8C-C0F67907E4C9}">
  <ds:schemaRefs/>
</ds:datastoreItem>
</file>

<file path=customXml/itemProps13.xml><?xml version="1.0" encoding="utf-8"?>
<ds:datastoreItem xmlns:ds="http://schemas.openxmlformats.org/officeDocument/2006/customXml" ds:itemID="{360FC521-DA3D-4370-A464-026B494EEA9F}">
  <ds:schemaRefs/>
</ds:datastoreItem>
</file>

<file path=customXml/itemProps14.xml><?xml version="1.0" encoding="utf-8"?>
<ds:datastoreItem xmlns:ds="http://schemas.openxmlformats.org/officeDocument/2006/customXml" ds:itemID="{D52316C8-E593-46FD-8D0D-F9C39300969A}">
  <ds:schemaRefs/>
</ds:datastoreItem>
</file>

<file path=customXml/itemProps15.xml><?xml version="1.0" encoding="utf-8"?>
<ds:datastoreItem xmlns:ds="http://schemas.openxmlformats.org/officeDocument/2006/customXml" ds:itemID="{E4D4C201-EAD5-4019-88ED-A1207BA6B24F}">
  <ds:schemaRefs/>
</ds:datastoreItem>
</file>

<file path=customXml/itemProps16.xml><?xml version="1.0" encoding="utf-8"?>
<ds:datastoreItem xmlns:ds="http://schemas.openxmlformats.org/officeDocument/2006/customXml" ds:itemID="{FF80EC1C-2385-451B-9B10-3F363BF65C36}">
  <ds:schemaRefs/>
</ds:datastoreItem>
</file>

<file path=customXml/itemProps17.xml><?xml version="1.0" encoding="utf-8"?>
<ds:datastoreItem xmlns:ds="http://schemas.openxmlformats.org/officeDocument/2006/customXml" ds:itemID="{852BBF4A-52D5-41A1-AB60-12525ECA9A36}">
  <ds:schemaRefs/>
</ds:datastoreItem>
</file>

<file path=customXml/itemProps18.xml><?xml version="1.0" encoding="utf-8"?>
<ds:datastoreItem xmlns:ds="http://schemas.openxmlformats.org/officeDocument/2006/customXml" ds:itemID="{E852735E-58F4-40B0-9334-3F9BF461B3B3}">
  <ds:schemaRefs/>
</ds:datastoreItem>
</file>

<file path=customXml/itemProps19.xml><?xml version="1.0" encoding="utf-8"?>
<ds:datastoreItem xmlns:ds="http://schemas.openxmlformats.org/officeDocument/2006/customXml" ds:itemID="{2AC7B6B2-8757-4529-81F2-35EB598646B1}">
  <ds:schemaRefs/>
</ds:datastoreItem>
</file>

<file path=customXml/itemProps2.xml><?xml version="1.0" encoding="utf-8"?>
<ds:datastoreItem xmlns:ds="http://schemas.openxmlformats.org/officeDocument/2006/customXml" ds:itemID="{1C341220-7CAC-4CBC-8338-67CC404636E0}">
  <ds:schemaRefs/>
</ds:datastoreItem>
</file>

<file path=customXml/itemProps20.xml><?xml version="1.0" encoding="utf-8"?>
<ds:datastoreItem xmlns:ds="http://schemas.openxmlformats.org/officeDocument/2006/customXml" ds:itemID="{65D39E55-5E6F-487A-A9FA-1E3928241F57}">
  <ds:schemaRefs/>
</ds:datastoreItem>
</file>

<file path=customXml/itemProps3.xml><?xml version="1.0" encoding="utf-8"?>
<ds:datastoreItem xmlns:ds="http://schemas.openxmlformats.org/officeDocument/2006/customXml" ds:itemID="{15352E60-28BC-47FE-88DE-417C229A11B8}">
  <ds:schemaRefs/>
</ds:datastoreItem>
</file>

<file path=customXml/itemProps4.xml><?xml version="1.0" encoding="utf-8"?>
<ds:datastoreItem xmlns:ds="http://schemas.openxmlformats.org/officeDocument/2006/customXml" ds:itemID="{EA337CF3-8E25-4A6C-9893-C6DD8D29B7C4}">
  <ds:schemaRefs/>
</ds:datastoreItem>
</file>

<file path=customXml/itemProps5.xml><?xml version="1.0" encoding="utf-8"?>
<ds:datastoreItem xmlns:ds="http://schemas.openxmlformats.org/officeDocument/2006/customXml" ds:itemID="{BC381B5D-E46B-4E83-81DA-1B7057998047}">
  <ds:schemaRefs/>
</ds:datastoreItem>
</file>

<file path=customXml/itemProps6.xml><?xml version="1.0" encoding="utf-8"?>
<ds:datastoreItem xmlns:ds="http://schemas.openxmlformats.org/officeDocument/2006/customXml" ds:itemID="{F0E507C0-1839-4786-A7E2-9C938C15B6B6}">
  <ds:schemaRefs/>
</ds:datastoreItem>
</file>

<file path=customXml/itemProps7.xml><?xml version="1.0" encoding="utf-8"?>
<ds:datastoreItem xmlns:ds="http://schemas.openxmlformats.org/officeDocument/2006/customXml" ds:itemID="{BD661526-419C-4D60-BC64-83FDF905E3A3}">
  <ds:schemaRefs>
    <ds:schemaRef ds:uri="http://schemas.microsoft.com/DataMashup"/>
  </ds:schemaRefs>
</ds:datastoreItem>
</file>

<file path=customXml/itemProps8.xml><?xml version="1.0" encoding="utf-8"?>
<ds:datastoreItem xmlns:ds="http://schemas.openxmlformats.org/officeDocument/2006/customXml" ds:itemID="{293C3AAE-9DFA-40E7-B994-4E36334760BB}">
  <ds:schemaRefs/>
</ds:datastoreItem>
</file>

<file path=customXml/itemProps9.xml><?xml version="1.0" encoding="utf-8"?>
<ds:datastoreItem xmlns:ds="http://schemas.openxmlformats.org/officeDocument/2006/customXml" ds:itemID="{9EE560B8-05D3-486C-8CA2-C4B0034D20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Headlines</vt:lpstr>
      <vt:lpstr>New Head</vt:lpstr>
      <vt:lpstr>Ethnicity</vt:lpstr>
      <vt:lpstr>Seperations</vt:lpstr>
      <vt:lpstr>Term Reason</vt:lpstr>
      <vt:lpstr>Region</vt:lpstr>
      <vt:lpstr>Tenure</vt:lpstr>
      <vt:lpstr>Actives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Miracle</dc:creator>
  <cp:lastModifiedBy>Miracle</cp:lastModifiedBy>
  <dcterms:created xsi:type="dcterms:W3CDTF">2023-06-09T08:01:59Z</dcterms:created>
  <dcterms:modified xsi:type="dcterms:W3CDTF">2023-06-12T16:16:27Z</dcterms:modified>
</cp:coreProperties>
</file>