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kamarinlee/Downloads/"/>
    </mc:Choice>
  </mc:AlternateContent>
  <xr:revisionPtr revIDLastSave="0" documentId="13_ncr:1_{096E72D2-3681-A648-BBA8-7E2E99D86643}" xr6:coauthVersionLast="47" xr6:coauthVersionMax="47" xr10:uidLastSave="{00000000-0000-0000-0000-000000000000}"/>
  <bookViews>
    <workbookView xWindow="9480" yWindow="3780" windowWidth="20500" windowHeight="15920" xr2:uid="{00000000-000D-0000-FFFF-FFFF00000000}"/>
  </bookViews>
  <sheets>
    <sheet name="Query Explanation" sheetId="1" r:id="rId1"/>
    <sheet name="UserRiskProfile" sheetId="2" r:id="rId2"/>
    <sheet name="DealRiskProfile" sheetId="3" r:id="rId3"/>
    <sheet name="InferredUserRat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X8" i="1"/>
  <c r="T8" i="1"/>
  <c r="P8" i="1"/>
  <c r="G8" i="1"/>
  <c r="C8" i="1"/>
  <c r="I22" i="2" l="1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G19" i="1" l="1"/>
  <c r="F15" i="3"/>
  <c r="F14" i="3"/>
  <c r="F13" i="3"/>
  <c r="F12" i="3"/>
  <c r="F11" i="3"/>
  <c r="F10" i="3"/>
  <c r="F9" i="3"/>
  <c r="F8" i="3"/>
  <c r="F7" i="3"/>
  <c r="F6" i="3"/>
  <c r="F5" i="3"/>
  <c r="F4" i="3"/>
  <c r="E20" i="1" l="1"/>
  <c r="E21" i="1"/>
  <c r="P24" i="1"/>
  <c r="P23" i="1"/>
  <c r="P22" i="1"/>
  <c r="P21" i="1"/>
  <c r="P20" i="1"/>
  <c r="P19" i="1"/>
  <c r="O24" i="1"/>
  <c r="O23" i="1"/>
  <c r="O22" i="1"/>
  <c r="O21" i="1"/>
  <c r="O20" i="1"/>
  <c r="O19" i="1"/>
  <c r="G21" i="1"/>
  <c r="G20" i="1"/>
  <c r="G22" i="1" s="1"/>
  <c r="J2" i="1" s="1"/>
  <c r="E19" i="1"/>
  <c r="P25" i="1" l="1"/>
  <c r="I4" i="1" l="1"/>
  <c r="L4" i="1" s="1"/>
  <c r="K4" i="1" s="1"/>
  <c r="I3" i="1"/>
  <c r="L3" i="1" s="1"/>
  <c r="K3" i="1" s="1"/>
  <c r="I2" i="1"/>
  <c r="L2" i="1" s="1"/>
  <c r="K2" i="1" s="1"/>
</calcChain>
</file>

<file path=xl/sharedStrings.xml><?xml version="1.0" encoding="utf-8"?>
<sst xmlns="http://schemas.openxmlformats.org/spreadsheetml/2006/main" count="149" uniqueCount="73">
  <si>
    <t>Users Investment Information</t>
  </si>
  <si>
    <t>Offering type</t>
  </si>
  <si>
    <t>Risk Tolerance</t>
  </si>
  <si>
    <t>Senior Debt</t>
  </si>
  <si>
    <t>Mezzanine Debt</t>
  </si>
  <si>
    <t>Equity</t>
  </si>
  <si>
    <t>Senior Equity</t>
  </si>
  <si>
    <t>Company Raise</t>
  </si>
  <si>
    <t>Donation</t>
  </si>
  <si>
    <t>Debt + Equity</t>
  </si>
  <si>
    <t>Preferred Equity</t>
  </si>
  <si>
    <t>Null</t>
  </si>
  <si>
    <t>Term &lt; 2</t>
  </si>
  <si>
    <t>Term between 2 and 4</t>
  </si>
  <si>
    <t>Term &gt; 4</t>
  </si>
  <si>
    <t>Core</t>
  </si>
  <si>
    <t>Code</t>
  </si>
  <si>
    <t>Income</t>
  </si>
  <si>
    <t>Speculation</t>
  </si>
  <si>
    <t>Low</t>
  </si>
  <si>
    <t>High</t>
  </si>
  <si>
    <t>1= Not experience</t>
  </si>
  <si>
    <t>2=Moderate</t>
  </si>
  <si>
    <t>3= extensive</t>
  </si>
  <si>
    <t>4=Professional</t>
  </si>
  <si>
    <t>Variable</t>
  </si>
  <si>
    <t>Trending</t>
  </si>
  <si>
    <t>Multiply</t>
  </si>
  <si>
    <t>3=extensive</t>
  </si>
  <si>
    <t>Opportunistic</t>
  </si>
  <si>
    <t>stage</t>
  </si>
  <si>
    <t>offering_type</t>
  </si>
  <si>
    <t>user_id</t>
  </si>
  <si>
    <t>XXX</t>
  </si>
  <si>
    <t>Objective</t>
  </si>
  <si>
    <t>Experience</t>
  </si>
  <si>
    <t>Strategy</t>
  </si>
  <si>
    <t>term</t>
  </si>
  <si>
    <t>Growth</t>
  </si>
  <si>
    <t>Risk_tolerance</t>
  </si>
  <si>
    <t>Rating</t>
  </si>
  <si>
    <t>Deal Risk</t>
  </si>
  <si>
    <t>User Risk</t>
  </si>
  <si>
    <t>Term</t>
  </si>
  <si>
    <t>Deal Risk Profile</t>
  </si>
  <si>
    <t>User Risk Profile</t>
  </si>
  <si>
    <t>Scenario</t>
  </si>
  <si>
    <t>Trending
Strategy Rating</t>
  </si>
  <si>
    <t>Trending
Investment Term</t>
  </si>
  <si>
    <t>Trending
Offering Type</t>
  </si>
  <si>
    <t>Score</t>
  </si>
  <si>
    <t>Label</t>
  </si>
  <si>
    <t>Moderate-Low</t>
  </si>
  <si>
    <t>Moderate</t>
  </si>
  <si>
    <t>Moderate-High</t>
  </si>
  <si>
    <r>
      <t>1</t>
    </r>
    <r>
      <rPr>
        <sz val="11"/>
        <color rgb="FF656565"/>
        <rFont val="Arial"/>
        <family val="2"/>
      </rPr>
      <t> =</t>
    </r>
    <r>
      <rPr>
        <sz val="10"/>
        <color rgb="FFC7254E"/>
        <rFont val="Var(--font-family-monospace)"/>
      </rPr>
      <t>Low</t>
    </r>
  </si>
  <si>
    <r>
      <t>2</t>
    </r>
    <r>
      <rPr>
        <sz val="11"/>
        <color rgb="FF656565"/>
        <rFont val="Arial"/>
        <family val="2"/>
      </rPr>
      <t> = </t>
    </r>
    <r>
      <rPr>
        <sz val="10"/>
        <color rgb="FFC7254E"/>
        <rFont val="Var(--font-family-monospace)"/>
      </rPr>
      <t>Moderate-Low</t>
    </r>
  </si>
  <si>
    <r>
      <t>3</t>
    </r>
    <r>
      <rPr>
        <sz val="11"/>
        <color rgb="FF656565"/>
        <rFont val="Arial"/>
        <family val="2"/>
      </rPr>
      <t> = </t>
    </r>
    <r>
      <rPr>
        <sz val="10"/>
        <color rgb="FFC7254E"/>
        <rFont val="Var(--font-family-monospace)"/>
      </rPr>
      <t>Moderate</t>
    </r>
  </si>
  <si>
    <r>
      <t>4</t>
    </r>
    <r>
      <rPr>
        <sz val="11"/>
        <color rgb="FF656565"/>
        <rFont val="Arial"/>
        <family val="2"/>
      </rPr>
      <t> = </t>
    </r>
    <r>
      <rPr>
        <sz val="10"/>
        <color rgb="FFC7254E"/>
        <rFont val="Var(--font-family-monospace)"/>
      </rPr>
      <t>Moderate-High</t>
    </r>
  </si>
  <si>
    <r>
      <t>5</t>
    </r>
    <r>
      <rPr>
        <sz val="11"/>
        <color rgb="FF656565"/>
        <rFont val="Arial"/>
        <family val="2"/>
      </rPr>
      <t> = </t>
    </r>
    <r>
      <rPr>
        <sz val="10"/>
        <color rgb="FFC7254E"/>
        <rFont val="Var(--font-family-monospace)"/>
      </rPr>
      <t>High</t>
    </r>
  </si>
  <si>
    <t>1 = Low-Term</t>
  </si>
  <si>
    <t>2 = Medium-Term</t>
  </si>
  <si>
    <t>3 = Long-Term</t>
  </si>
  <si>
    <t>User Rating</t>
  </si>
  <si>
    <t>Deals Rating</t>
  </si>
  <si>
    <t>Trending
Investment Objective</t>
  </si>
  <si>
    <t>Trending
Risk Tolerance</t>
  </si>
  <si>
    <t>Trending Investment Exp.</t>
  </si>
  <si>
    <t>Core-Plus</t>
  </si>
  <si>
    <t>Value Add</t>
  </si>
  <si>
    <t>Instructions</t>
  </si>
  <si>
    <t>&lt;&lt;&lt;&lt;Customiziable Row</t>
  </si>
  <si>
    <t>&lt;&lt;&lt;&lt;Trending Variable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</si>
</sst>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656565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333333"/>
      <name val="Helvetica Neue"/>
      <family val="2"/>
    </font>
    <font>
      <b/>
      <sz val="11"/>
      <color rgb="FF333333"/>
      <name val="Helvetica Neue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656565"/>
      <name val="Arial"/>
      <family val="2"/>
    </font>
    <font>
      <sz val="10"/>
      <color rgb="FFC7254E"/>
      <name val="Var(--font-family-monospace)"/>
    </font>
    <font>
      <b/>
      <sz val="9"/>
      <color rgb="FF333333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333333"/>
      <name val="Arial"/>
      <family val="2"/>
    </font>
    <font>
      <sz val="10"/>
      <color theme="9"/>
      <name val="Arial"/>
      <family val="2"/>
    </font>
    <font>
      <sz val="10"/>
      <color rgb="FFFF0000"/>
      <name val="Arial"/>
      <family val="2"/>
    </font>
    <font>
      <sz val="10"/>
      <color rgb="FF656565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0" xfId="0" applyFont="1"/>
    <xf numFmtId="0" fontId="0" fillId="0" borderId="5" xfId="0" applyBorder="1" applyAlignment="1">
      <alignment horizontal="center"/>
    </xf>
    <xf numFmtId="0" fontId="2" fillId="0" borderId="1" xfId="0" applyFont="1" applyBorder="1"/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right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right" vertical="center"/>
    </xf>
    <xf numFmtId="0" fontId="5" fillId="1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1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9" fillId="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24" borderId="1" xfId="0" applyFont="1" applyFill="1" applyBorder="1"/>
    <xf numFmtId="0" fontId="11" fillId="0" borderId="0" xfId="0" applyFont="1"/>
    <xf numFmtId="0" fontId="12" fillId="23" borderId="1" xfId="0" applyFont="1" applyFill="1" applyBorder="1" applyAlignment="1">
      <alignment horizontal="center"/>
    </xf>
    <xf numFmtId="0" fontId="13" fillId="4" borderId="1" xfId="0" applyFont="1" applyFill="1" applyBorder="1" applyAlignment="1"/>
    <xf numFmtId="0" fontId="13" fillId="4" borderId="1" xfId="0" applyFont="1" applyFill="1" applyBorder="1"/>
    <xf numFmtId="0" fontId="13" fillId="5" borderId="1" xfId="0" applyFont="1" applyFill="1" applyBorder="1" applyAlignment="1"/>
    <xf numFmtId="0" fontId="13" fillId="5" borderId="1" xfId="0" applyFont="1" applyFill="1" applyBorder="1"/>
    <xf numFmtId="0" fontId="13" fillId="6" borderId="1" xfId="0" applyFont="1" applyFill="1" applyBorder="1" applyAlignment="1"/>
    <xf numFmtId="0" fontId="13" fillId="6" borderId="1" xfId="0" applyFont="1" applyFill="1" applyBorder="1"/>
    <xf numFmtId="0" fontId="13" fillId="3" borderId="1" xfId="0" applyFont="1" applyFill="1" applyBorder="1" applyAlignment="1"/>
    <xf numFmtId="0" fontId="13" fillId="3" borderId="1" xfId="0" applyFont="1" applyFill="1" applyBorder="1"/>
    <xf numFmtId="0" fontId="13" fillId="7" borderId="1" xfId="0" applyFont="1" applyFill="1" applyBorder="1" applyAlignment="1"/>
    <xf numFmtId="0" fontId="13" fillId="7" borderId="1" xfId="0" applyFont="1" applyFill="1" applyBorder="1"/>
    <xf numFmtId="0" fontId="13" fillId="8" borderId="1" xfId="0" applyFont="1" applyFill="1" applyBorder="1" applyAlignment="1"/>
    <xf numFmtId="0" fontId="13" fillId="8" borderId="1" xfId="0" applyFont="1" applyFill="1" applyBorder="1"/>
    <xf numFmtId="0" fontId="11" fillId="4" borderId="1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center" vertical="center" wrapText="1"/>
    </xf>
    <xf numFmtId="0" fontId="14" fillId="4" borderId="1" xfId="0" applyFont="1" applyFill="1" applyBorder="1"/>
    <xf numFmtId="0" fontId="11" fillId="5" borderId="3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5" fillId="21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vertical="top"/>
    </xf>
    <xf numFmtId="0" fontId="16" fillId="23" borderId="1" xfId="0" applyFont="1" applyFill="1" applyBorder="1" applyAlignment="1">
      <alignment horizontal="center" vertical="center"/>
    </xf>
    <xf numFmtId="0" fontId="16" fillId="23" borderId="1" xfId="0" applyFont="1" applyFill="1" applyBorder="1" applyAlignment="1">
      <alignment vertical="top"/>
    </xf>
    <xf numFmtId="0" fontId="1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6" fillId="13" borderId="1" xfId="0" applyFont="1" applyFill="1" applyBorder="1" applyAlignment="1">
      <alignment vertical="top"/>
    </xf>
    <xf numFmtId="0" fontId="16" fillId="18" borderId="1" xfId="0" applyFont="1" applyFill="1" applyBorder="1" applyAlignment="1">
      <alignment horizontal="center" vertical="center"/>
    </xf>
    <xf numFmtId="0" fontId="16" fillId="20" borderId="1" xfId="0" applyFont="1" applyFill="1" applyBorder="1" applyAlignment="1">
      <alignment vertical="top"/>
    </xf>
    <xf numFmtId="0" fontId="16" fillId="22" borderId="1" xfId="0" applyFont="1" applyFill="1" applyBorder="1" applyAlignment="1">
      <alignment vertical="top"/>
    </xf>
    <xf numFmtId="0" fontId="11" fillId="19" borderId="1" xfId="0" applyFont="1" applyFill="1" applyBorder="1" applyAlignment="1">
      <alignment vertical="top"/>
    </xf>
    <xf numFmtId="0" fontId="16" fillId="17" borderId="1" xfId="0" applyFont="1" applyFill="1" applyBorder="1" applyAlignment="1">
      <alignment vertical="top"/>
    </xf>
    <xf numFmtId="0" fontId="18" fillId="16" borderId="1" xfId="0" applyFont="1" applyFill="1" applyBorder="1" applyAlignment="1">
      <alignment horizontal="center" vertical="center"/>
    </xf>
    <xf numFmtId="0" fontId="19" fillId="0" borderId="0" xfId="0" applyFont="1"/>
    <xf numFmtId="0" fontId="11" fillId="0" borderId="1" xfId="0" applyFont="1" applyBorder="1" applyAlignment="1">
      <alignment horizontal="center"/>
    </xf>
    <xf numFmtId="0" fontId="11" fillId="8" borderId="0" xfId="0" applyFont="1" applyFill="1" applyAlignment="1">
      <alignment horizontal="left"/>
    </xf>
    <xf numFmtId="0" fontId="10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9" fillId="0" borderId="1" xfId="0" applyFont="1" applyBorder="1"/>
    <xf numFmtId="0" fontId="13" fillId="0" borderId="1" xfId="0" applyFont="1" applyBorder="1"/>
    <xf numFmtId="0" fontId="11" fillId="0" borderId="1" xfId="0" applyFont="1" applyBorder="1"/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="107" zoomScaleNormal="71" workbookViewId="0">
      <selection activeCell="D22" sqref="D22"/>
    </sheetView>
  </sheetViews>
  <sheetFormatPr baseColWidth="10" defaultColWidth="8.83203125" defaultRowHeight="13"/>
  <cols>
    <col min="1" max="1" width="13.6640625" style="49" bestFit="1" customWidth="1"/>
    <col min="2" max="2" width="6.83203125" style="49" bestFit="1" customWidth="1"/>
    <col min="3" max="3" width="12.1640625" style="49" bestFit="1" customWidth="1"/>
    <col min="4" max="4" width="8.5" style="49" bestFit="1" customWidth="1"/>
    <col min="5" max="5" width="18.83203125" style="49" bestFit="1" customWidth="1"/>
    <col min="6" max="6" width="9" style="49" bestFit="1" customWidth="1"/>
    <col min="7" max="7" width="13.5" style="49" bestFit="1" customWidth="1"/>
    <col min="8" max="8" width="10.5" style="49" bestFit="1" customWidth="1"/>
    <col min="9" max="9" width="11.33203125" style="49" bestFit="1" customWidth="1"/>
    <col min="10" max="10" width="9" style="49" bestFit="1" customWidth="1"/>
    <col min="11" max="11" width="8" style="49" bestFit="1" customWidth="1"/>
    <col min="12" max="12" width="8" style="49" hidden="1" customWidth="1"/>
    <col min="13" max="13" width="8.5" style="49" bestFit="1" customWidth="1"/>
    <col min="14" max="14" width="10.33203125" style="49" bestFit="1" customWidth="1"/>
    <col min="15" max="15" width="13.5" style="49" bestFit="1" customWidth="1"/>
    <col min="16" max="16" width="8" style="49" bestFit="1" customWidth="1"/>
    <col min="17" max="17" width="8.5" style="49" bestFit="1" customWidth="1"/>
    <col min="18" max="18" width="13.5" style="49" bestFit="1" customWidth="1"/>
    <col min="19" max="19" width="5.5" style="49" bestFit="1" customWidth="1"/>
    <col min="20" max="20" width="8" style="49" bestFit="1" customWidth="1"/>
    <col min="21" max="21" width="8.5" style="49" bestFit="1" customWidth="1"/>
    <col min="22" max="22" width="15.33203125" style="49" bestFit="1" customWidth="1"/>
    <col min="23" max="23" width="5.5" style="49" bestFit="1" customWidth="1"/>
    <col min="24" max="24" width="8" style="49" bestFit="1" customWidth="1"/>
    <col min="25" max="25" width="8.5" style="49" bestFit="1" customWidth="1"/>
    <col min="26" max="1998" width="8.83203125" style="49"/>
    <col min="1999" max="1999" width="2.6640625" style="49" customWidth="1"/>
    <col min="2000" max="2000" width="8.83203125" style="49"/>
    <col min="2001" max="2001" width="2.6640625" style="49" customWidth="1"/>
    <col min="2002" max="16384" width="8.83203125" style="49"/>
  </cols>
  <sheetData>
    <row r="1" spans="1:25" ht="15.75" customHeight="1">
      <c r="A1" s="109" t="s">
        <v>32</v>
      </c>
      <c r="B1" s="110" t="s">
        <v>30</v>
      </c>
      <c r="C1" s="110" t="s">
        <v>31</v>
      </c>
      <c r="D1" s="110" t="s">
        <v>37</v>
      </c>
      <c r="E1" s="110" t="s">
        <v>36</v>
      </c>
      <c r="F1" s="110" t="s">
        <v>34</v>
      </c>
      <c r="G1" s="110" t="s">
        <v>39</v>
      </c>
      <c r="H1" s="110" t="s">
        <v>35</v>
      </c>
      <c r="I1" s="111" t="s">
        <v>42</v>
      </c>
      <c r="J1" s="111" t="s">
        <v>41</v>
      </c>
      <c r="K1" s="111" t="s">
        <v>40</v>
      </c>
      <c r="L1" s="48"/>
      <c r="N1" s="112" t="s">
        <v>70</v>
      </c>
      <c r="O1" s="112"/>
    </row>
    <row r="2" spans="1:25" ht="12.75" customHeight="1">
      <c r="A2" s="113" t="s">
        <v>33</v>
      </c>
      <c r="B2" s="114" t="s">
        <v>27</v>
      </c>
      <c r="C2" s="114" t="s">
        <v>6</v>
      </c>
      <c r="D2" s="115">
        <v>5</v>
      </c>
      <c r="E2" s="49" t="s">
        <v>11</v>
      </c>
      <c r="F2" s="114" t="s">
        <v>17</v>
      </c>
      <c r="G2" s="114" t="s">
        <v>20</v>
      </c>
      <c r="H2" s="116" t="s">
        <v>22</v>
      </c>
      <c r="I2" s="117">
        <f>IF(P25=UserRiskProfile!L4,UserRiskProfile!N4, IF(P25=UserRiskProfile!L5,UserRiskProfile!N5, IF('Query Explanation'!P25=UserRiskProfile!L6,UserRiskProfile!N6,IF('Query Explanation'!P25=UserRiskProfile!L7,UserRiskProfile!N7,IF('Query Explanation'!P25=UserRiskProfile!L8,UserRiskProfile!N8,IF('Query Explanation'!P25=UserRiskProfile!L9,UserRiskProfile!N9,IF('Query Explanation'!P25=UserRiskProfile!L10,UserRiskProfile!N10,IF('Query Explanation'!P25=UserRiskProfile!L11,UserRiskProfile!N11,IF('Query Explanation'!P25=UserRiskProfile!L12,UserRiskProfile!N12,IF('Query Explanation'!P25=UserRiskProfile!L13,UserRiskProfile!N13,IF('Query Explanation'!P25=UserRiskProfile!L14,UserRiskProfile!N14,IF('Query Explanation'!P25=UserRiskProfile!L15,UserRiskProfile!N15,IF('Query Explanation'!P25=UserRiskProfile!L16,UserRiskProfile!N16)))))))))))))</f>
        <v>4</v>
      </c>
      <c r="J2" s="117">
        <f>IF(G22=DealRiskProfile!I8,DealRiskProfile!K8,IF(G22=DealRiskProfile!I9,DealRiskProfile!K9,IF('Query Explanation'!G22=DealRiskProfile!I10,DealRiskProfile!K10,IF('Query Explanation'!G22=DealRiskProfile!I7,DealRiskProfile!K7,IF('Query Explanation'!G22=DealRiskProfile!I6,DealRiskProfile!K6,IF('Query Explanation'!G22=DealRiskProfile!I5,DealRiskProfile!K5,IF('Query Explanation'!G22,DealRiskProfile!I4,DealRiskProfile!K4)))))))</f>
        <v>4</v>
      </c>
      <c r="K2" s="117">
        <f>IF(L2=InferredUserRating!I11,InferredUserRating!J11,IF(L2=InferredUserRating!I10,InferredUserRating!J10,IF(L2=InferredUserRating!I9,InferredUserRating!J7,IF(L2=InferredUserRating!I8,InferredUserRating!J7,IF(L2=InferredUserRating!I7,InferredUserRating!J7,IF(L2=InferredUserRating!I6,InferredUserRating!J4,IF(L2=InferredUserRating!I5,InferredUserRating!J4,IF(L2=InferredUserRating!I4,InferredUserRating!J4,IF(L2=InferredUserRating!I3,5)))))))))</f>
        <v>5</v>
      </c>
      <c r="L2" s="50">
        <f>I2/J2</f>
        <v>1</v>
      </c>
      <c r="N2" s="118" t="s">
        <v>71</v>
      </c>
      <c r="O2" s="118"/>
    </row>
    <row r="3" spans="1:25" ht="12.75" customHeight="1">
      <c r="A3" s="113" t="s">
        <v>33</v>
      </c>
      <c r="B3" s="114" t="s">
        <v>27</v>
      </c>
      <c r="C3" s="119" t="s">
        <v>5</v>
      </c>
      <c r="D3" s="120">
        <v>4</v>
      </c>
      <c r="E3" s="121" t="s">
        <v>29</v>
      </c>
      <c r="F3" s="122" t="s">
        <v>38</v>
      </c>
      <c r="G3" s="123" t="s">
        <v>19</v>
      </c>
      <c r="H3" s="124" t="s">
        <v>28</v>
      </c>
      <c r="I3" s="117">
        <f>IF(P25=UserRiskProfile!L4,UserRiskProfile!N4, IF(P25=UserRiskProfile!L5,UserRiskProfile!N5, IF('Query Explanation'!P25=UserRiskProfile!L6,UserRiskProfile!N6,IF('Query Explanation'!P25=UserRiskProfile!L7,UserRiskProfile!N7,IF('Query Explanation'!P25=UserRiskProfile!L8,UserRiskProfile!N8,IF('Query Explanation'!P25=UserRiskProfile!L9,UserRiskProfile!N9,IF('Query Explanation'!P25=UserRiskProfile!L10,UserRiskProfile!N10,IF('Query Explanation'!P25=UserRiskProfile!L11,UserRiskProfile!N11,IF('Query Explanation'!P25=UserRiskProfile!L12,UserRiskProfile!N12,IF('Query Explanation'!P25=UserRiskProfile!L13,UserRiskProfile!N13,IF('Query Explanation'!P25=UserRiskProfile!L14,UserRiskProfile!N14,IF('Query Explanation'!P25=UserRiskProfile!L15,UserRiskProfile!N15,IF('Query Explanation'!P25=UserRiskProfile!L16,UserRiskProfile!N16)))))))))))))</f>
        <v>4</v>
      </c>
      <c r="J3" s="117">
        <v>5</v>
      </c>
      <c r="K3" s="117">
        <f>IF(L3=InferredUserRating!I11,InferredUserRating!J11,IF(L3=InferredUserRating!I10,InferredUserRating!J10,IF(L3=InferredUserRating!I9,InferredUserRating!J7,IF(L3=InferredUserRating!I8,InferredUserRating!J7,IF(L3=InferredUserRating!I7,InferredUserRating!J7,IF(L3=InferredUserRating!I6,InferredUserRating!J4,IF(L3=InferredUserRating!I5,InferredUserRating!J4,IF(L3=InferredUserRating!I4,InferredUserRating!J4,IF(L3=InferredUserRating!I3,5)))))))))</f>
        <v>4</v>
      </c>
      <c r="L3" s="50">
        <f>I3/J3</f>
        <v>0.8</v>
      </c>
      <c r="N3" s="125" t="s">
        <v>72</v>
      </c>
      <c r="O3" s="125"/>
    </row>
    <row r="4" spans="1:25" ht="12.75" customHeight="1">
      <c r="A4" s="113" t="s">
        <v>33</v>
      </c>
      <c r="B4" s="114" t="s">
        <v>27</v>
      </c>
      <c r="C4" s="119" t="s">
        <v>5</v>
      </c>
      <c r="D4" s="120">
        <v>3</v>
      </c>
      <c r="E4" s="121" t="s">
        <v>29</v>
      </c>
      <c r="F4" s="122" t="s">
        <v>38</v>
      </c>
      <c r="G4" s="123" t="s">
        <v>19</v>
      </c>
      <c r="H4" s="124" t="s">
        <v>28</v>
      </c>
      <c r="I4" s="117">
        <f>IF(P25=UserRiskProfile!L4,UserRiskProfile!N4, IF(P25=UserRiskProfile!L5,UserRiskProfile!N5, IF('Query Explanation'!P25=UserRiskProfile!L6,UserRiskProfile!N6,IF('Query Explanation'!P25=UserRiskProfile!L7,UserRiskProfile!N7,IF('Query Explanation'!P25=UserRiskProfile!L8,UserRiskProfile!N8,IF('Query Explanation'!P25=UserRiskProfile!L9,UserRiskProfile!N9,IF('Query Explanation'!P25=UserRiskProfile!L10,UserRiskProfile!N10,IF('Query Explanation'!P25=UserRiskProfile!L11,UserRiskProfile!N11,IF('Query Explanation'!P25=UserRiskProfile!L12,UserRiskProfile!N12,IF('Query Explanation'!P25=UserRiskProfile!L13,UserRiskProfile!N13,IF('Query Explanation'!P25=UserRiskProfile!L14,UserRiskProfile!N14,IF('Query Explanation'!P25=UserRiskProfile!L15,UserRiskProfile!N15,IF('Query Explanation'!P25=UserRiskProfile!L16,UserRiskProfile!N16)))))))))))))</f>
        <v>4</v>
      </c>
      <c r="J4" s="117">
        <v>5</v>
      </c>
      <c r="K4" s="117">
        <f>IF(L4=InferredUserRating!I11,InferredUserRating!J11,IF(L4=InferredUserRating!I10,InferredUserRating!J10,IF(L4=InferredUserRating!I9,InferredUserRating!J7,IF(L4=InferredUserRating!I8,InferredUserRating!J7,IF(L4=InferredUserRating!I7,InferredUserRating!J7,IF(L4=InferredUserRating!I6,InferredUserRating!J4,IF(L4=InferredUserRating!I5,InferredUserRating!J4,IF(L4=InferredUserRating!I4,InferredUserRating!J4,IF(L4=InferredUserRating!I3,5)))))))))</f>
        <v>4</v>
      </c>
      <c r="L4" s="50">
        <f>I4/J4</f>
        <v>0.8</v>
      </c>
      <c r="N4" s="125" t="s">
        <v>72</v>
      </c>
      <c r="O4" s="125"/>
    </row>
    <row r="5" spans="1:25">
      <c r="F5" s="126"/>
    </row>
    <row r="6" spans="1:25">
      <c r="A6" s="127" t="s">
        <v>0</v>
      </c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</row>
    <row r="7" spans="1:25">
      <c r="A7" s="51" t="s">
        <v>1</v>
      </c>
      <c r="B7" s="51" t="s">
        <v>16</v>
      </c>
      <c r="C7" s="52" t="s">
        <v>25</v>
      </c>
      <c r="D7" s="52" t="s">
        <v>26</v>
      </c>
      <c r="E7" s="53" t="s">
        <v>43</v>
      </c>
      <c r="F7" s="53" t="s">
        <v>16</v>
      </c>
      <c r="G7" s="54" t="s">
        <v>25</v>
      </c>
      <c r="H7" s="54" t="s">
        <v>26</v>
      </c>
      <c r="I7" s="55" t="s">
        <v>36</v>
      </c>
      <c r="J7" s="55" t="s">
        <v>16</v>
      </c>
      <c r="K7" s="56" t="s">
        <v>25</v>
      </c>
      <c r="L7" s="56"/>
      <c r="M7" s="56" t="s">
        <v>26</v>
      </c>
      <c r="N7" s="57" t="s">
        <v>34</v>
      </c>
      <c r="O7" s="57" t="s">
        <v>16</v>
      </c>
      <c r="P7" s="58" t="s">
        <v>25</v>
      </c>
      <c r="Q7" s="58" t="s">
        <v>26</v>
      </c>
      <c r="R7" s="59" t="s">
        <v>2</v>
      </c>
      <c r="S7" s="59" t="s">
        <v>16</v>
      </c>
      <c r="T7" s="60" t="s">
        <v>25</v>
      </c>
      <c r="U7" s="60" t="s">
        <v>26</v>
      </c>
      <c r="V7" s="61" t="s">
        <v>35</v>
      </c>
      <c r="W7" s="61" t="s">
        <v>16</v>
      </c>
      <c r="X7" s="62" t="s">
        <v>25</v>
      </c>
      <c r="Y7" s="62" t="s">
        <v>26</v>
      </c>
    </row>
    <row r="8" spans="1:25">
      <c r="A8" s="63" t="s">
        <v>3</v>
      </c>
      <c r="B8" s="64">
        <v>1</v>
      </c>
      <c r="C8" s="65">
        <f>IF(C2=A8,B8,IF(C2=A9,B8,IF(C2=A10,B10,IF(C2=A11,B10,IF(C2=A12,B10,IF(C2=A13,B13,IF(C2=A14,B13,IF(C2=A15,B13,IF(C2=A16,B13)))))))))</f>
        <v>3</v>
      </c>
      <c r="D8" s="65">
        <v>3</v>
      </c>
      <c r="E8" s="66" t="s">
        <v>12</v>
      </c>
      <c r="F8" s="67">
        <v>1</v>
      </c>
      <c r="G8" s="67">
        <f>IF(D2&lt;2,F8,IF(AND(D2&gt;1,D2&lt;5),2,IF(D2&gt;4,3)))</f>
        <v>3</v>
      </c>
      <c r="H8" s="67">
        <v>2</v>
      </c>
      <c r="I8" s="68" t="s">
        <v>15</v>
      </c>
      <c r="J8" s="69">
        <v>1</v>
      </c>
      <c r="K8" s="69">
        <f>IF(E2=I8,J8,IF(E2=I10,J10,IF(E2=I11,J10,IF(E2=I13,J13,IF(E2=I15,J13)))))</f>
        <v>2</v>
      </c>
      <c r="L8" s="135"/>
      <c r="M8" s="69">
        <v>3</v>
      </c>
      <c r="N8" s="70" t="s">
        <v>17</v>
      </c>
      <c r="O8" s="71">
        <v>1</v>
      </c>
      <c r="P8" s="72">
        <f>IF(F2=N8,O8,IF(F2=N10,O10,IF(F2=N11,O10,IF(F2=N13,O13))))</f>
        <v>1</v>
      </c>
      <c r="Q8" s="72">
        <v>2</v>
      </c>
      <c r="R8" s="73" t="s">
        <v>19</v>
      </c>
      <c r="S8" s="73">
        <v>1</v>
      </c>
      <c r="T8" s="73">
        <f>IF(G2=R8,S8,IF(G2=R10,S10,IF(G2=R11,S10,IF(G2=R13,S13))))</f>
        <v>3</v>
      </c>
      <c r="U8" s="73">
        <v>1</v>
      </c>
      <c r="V8" s="74" t="s">
        <v>21</v>
      </c>
      <c r="W8" s="75">
        <v>1</v>
      </c>
      <c r="X8" s="76">
        <f>IF(H2=V8,W8,IF(H2=V10,W10,IF(H2=V11,W10,IF(H2=V13,W13,IF(H2=V15,W13)))))</f>
        <v>2</v>
      </c>
      <c r="Y8" s="76">
        <v>2</v>
      </c>
    </row>
    <row r="9" spans="1:25">
      <c r="A9" s="63" t="s">
        <v>4</v>
      </c>
      <c r="B9" s="64"/>
      <c r="C9" s="77"/>
      <c r="D9" s="77"/>
      <c r="E9" s="78"/>
      <c r="F9" s="79"/>
      <c r="G9" s="80"/>
      <c r="H9" s="80"/>
      <c r="I9" s="81"/>
      <c r="J9" s="82"/>
      <c r="K9" s="83"/>
      <c r="L9" s="136"/>
      <c r="M9" s="83"/>
      <c r="N9" s="84"/>
      <c r="O9" s="71"/>
      <c r="P9" s="85"/>
      <c r="Q9" s="85"/>
      <c r="R9" s="86"/>
      <c r="S9" s="86"/>
      <c r="T9" s="87"/>
      <c r="U9" s="87"/>
      <c r="V9" s="74"/>
      <c r="W9" s="75"/>
      <c r="X9" s="88"/>
      <c r="Y9" s="88"/>
    </row>
    <row r="10" spans="1:25" ht="14">
      <c r="A10" s="63" t="s">
        <v>11</v>
      </c>
      <c r="B10" s="64">
        <v>2</v>
      </c>
      <c r="C10" s="77"/>
      <c r="D10" s="77"/>
      <c r="E10" s="89" t="s">
        <v>13</v>
      </c>
      <c r="F10" s="67">
        <v>2</v>
      </c>
      <c r="G10" s="80"/>
      <c r="H10" s="80"/>
      <c r="I10" s="90" t="s">
        <v>11</v>
      </c>
      <c r="J10" s="69">
        <v>2</v>
      </c>
      <c r="K10" s="83"/>
      <c r="L10" s="136"/>
      <c r="M10" s="83"/>
      <c r="N10" s="91" t="s">
        <v>11</v>
      </c>
      <c r="O10" s="71">
        <v>2</v>
      </c>
      <c r="P10" s="85"/>
      <c r="Q10" s="85"/>
      <c r="R10" s="92" t="s">
        <v>11</v>
      </c>
      <c r="S10" s="73">
        <v>2</v>
      </c>
      <c r="T10" s="87"/>
      <c r="U10" s="87"/>
      <c r="V10" s="128" t="s">
        <v>11</v>
      </c>
      <c r="W10" s="75">
        <v>2</v>
      </c>
      <c r="X10" s="88"/>
      <c r="Y10" s="88"/>
    </row>
    <row r="11" spans="1:25">
      <c r="A11" s="93" t="s">
        <v>9</v>
      </c>
      <c r="B11" s="64"/>
      <c r="C11" s="77"/>
      <c r="D11" s="77"/>
      <c r="E11" s="94"/>
      <c r="F11" s="80"/>
      <c r="G11" s="80"/>
      <c r="H11" s="80"/>
      <c r="I11" s="95" t="s">
        <v>68</v>
      </c>
      <c r="J11" s="83"/>
      <c r="K11" s="83"/>
      <c r="L11" s="136"/>
      <c r="M11" s="83"/>
      <c r="N11" s="96" t="s">
        <v>38</v>
      </c>
      <c r="O11" s="71"/>
      <c r="P11" s="85"/>
      <c r="Q11" s="85"/>
      <c r="R11" s="97" t="s">
        <v>53</v>
      </c>
      <c r="S11" s="87"/>
      <c r="T11" s="87"/>
      <c r="U11" s="87"/>
      <c r="V11" s="98" t="s">
        <v>22</v>
      </c>
      <c r="W11" s="75"/>
      <c r="X11" s="88"/>
      <c r="Y11" s="88"/>
    </row>
    <row r="12" spans="1:25">
      <c r="A12" s="63" t="s">
        <v>10</v>
      </c>
      <c r="B12" s="64"/>
      <c r="C12" s="77"/>
      <c r="D12" s="77"/>
      <c r="E12" s="99"/>
      <c r="F12" s="79"/>
      <c r="G12" s="80"/>
      <c r="H12" s="80"/>
      <c r="I12" s="95"/>
      <c r="J12" s="82"/>
      <c r="K12" s="83"/>
      <c r="L12" s="136"/>
      <c r="M12" s="83"/>
      <c r="N12" s="96"/>
      <c r="O12" s="71"/>
      <c r="P12" s="85"/>
      <c r="Q12" s="85"/>
      <c r="R12" s="100"/>
      <c r="S12" s="86"/>
      <c r="T12" s="87"/>
      <c r="U12" s="87"/>
      <c r="V12" s="101"/>
      <c r="W12" s="75"/>
      <c r="X12" s="88"/>
      <c r="Y12" s="88"/>
    </row>
    <row r="13" spans="1:25" ht="15" customHeight="1">
      <c r="A13" s="63" t="s">
        <v>5</v>
      </c>
      <c r="B13" s="64">
        <v>3</v>
      </c>
      <c r="C13" s="77"/>
      <c r="D13" s="77"/>
      <c r="E13" s="66" t="s">
        <v>14</v>
      </c>
      <c r="F13" s="67">
        <v>3</v>
      </c>
      <c r="G13" s="80"/>
      <c r="H13" s="80"/>
      <c r="I13" s="102" t="s">
        <v>69</v>
      </c>
      <c r="J13" s="69">
        <v>3</v>
      </c>
      <c r="K13" s="83"/>
      <c r="L13" s="136"/>
      <c r="M13" s="83"/>
      <c r="N13" s="70" t="s">
        <v>18</v>
      </c>
      <c r="O13" s="71">
        <v>3</v>
      </c>
      <c r="P13" s="85"/>
      <c r="Q13" s="85"/>
      <c r="R13" s="73" t="s">
        <v>20</v>
      </c>
      <c r="S13" s="73">
        <v>3</v>
      </c>
      <c r="T13" s="87"/>
      <c r="U13" s="87"/>
      <c r="V13" s="74" t="s">
        <v>23</v>
      </c>
      <c r="W13" s="75">
        <v>3</v>
      </c>
      <c r="X13" s="88"/>
      <c r="Y13" s="88"/>
    </row>
    <row r="14" spans="1:25">
      <c r="A14" s="63" t="s">
        <v>6</v>
      </c>
      <c r="B14" s="64"/>
      <c r="C14" s="77"/>
      <c r="D14" s="77"/>
      <c r="E14" s="103"/>
      <c r="F14" s="80"/>
      <c r="G14" s="80"/>
      <c r="H14" s="80"/>
      <c r="I14" s="104"/>
      <c r="J14" s="83"/>
      <c r="K14" s="83"/>
      <c r="L14" s="136"/>
      <c r="M14" s="83"/>
      <c r="N14" s="105"/>
      <c r="O14" s="71"/>
      <c r="P14" s="85"/>
      <c r="Q14" s="85"/>
      <c r="R14" s="87"/>
      <c r="S14" s="87"/>
      <c r="T14" s="87"/>
      <c r="U14" s="87"/>
      <c r="V14" s="74"/>
      <c r="W14" s="75"/>
      <c r="X14" s="88"/>
      <c r="Y14" s="88"/>
    </row>
    <row r="15" spans="1:25">
      <c r="A15" s="63" t="s">
        <v>7</v>
      </c>
      <c r="B15" s="64"/>
      <c r="C15" s="77"/>
      <c r="D15" s="77"/>
      <c r="E15" s="103"/>
      <c r="F15" s="80"/>
      <c r="G15" s="80"/>
      <c r="H15" s="80"/>
      <c r="I15" s="102" t="s">
        <v>29</v>
      </c>
      <c r="J15" s="83"/>
      <c r="K15" s="83"/>
      <c r="L15" s="136"/>
      <c r="M15" s="83"/>
      <c r="N15" s="105"/>
      <c r="O15" s="71"/>
      <c r="P15" s="85"/>
      <c r="Q15" s="85"/>
      <c r="R15" s="87"/>
      <c r="S15" s="87"/>
      <c r="T15" s="87"/>
      <c r="U15" s="87"/>
      <c r="V15" s="74" t="s">
        <v>24</v>
      </c>
      <c r="W15" s="75"/>
      <c r="X15" s="88"/>
      <c r="Y15" s="88"/>
    </row>
    <row r="16" spans="1:25">
      <c r="A16" s="63" t="s">
        <v>8</v>
      </c>
      <c r="B16" s="64"/>
      <c r="C16" s="106"/>
      <c r="D16" s="106"/>
      <c r="E16" s="78"/>
      <c r="F16" s="79"/>
      <c r="G16" s="79"/>
      <c r="H16" s="79"/>
      <c r="I16" s="104"/>
      <c r="J16" s="82"/>
      <c r="K16" s="82"/>
      <c r="L16" s="137"/>
      <c r="M16" s="82"/>
      <c r="N16" s="84"/>
      <c r="O16" s="71"/>
      <c r="P16" s="107"/>
      <c r="Q16" s="107"/>
      <c r="R16" s="86"/>
      <c r="S16" s="86"/>
      <c r="T16" s="86"/>
      <c r="U16" s="86"/>
      <c r="V16" s="74"/>
      <c r="W16" s="75"/>
      <c r="X16" s="108"/>
      <c r="Y16" s="108"/>
    </row>
    <row r="18" spans="5:16">
      <c r="E18" s="129" t="s">
        <v>44</v>
      </c>
      <c r="F18" s="129"/>
      <c r="G18" s="129"/>
      <c r="O18" s="130" t="s">
        <v>45</v>
      </c>
      <c r="P18" s="130"/>
    </row>
    <row r="19" spans="5:16">
      <c r="E19" s="131" t="str">
        <f>A7</f>
        <v>Offering type</v>
      </c>
      <c r="F19" s="131"/>
      <c r="G19" s="132">
        <f>C8</f>
        <v>3</v>
      </c>
      <c r="O19" s="133" t="str">
        <f>A7</f>
        <v>Offering type</v>
      </c>
      <c r="P19" s="134">
        <f>D8</f>
        <v>3</v>
      </c>
    </row>
    <row r="20" spans="5:16">
      <c r="E20" s="131" t="str">
        <f>E7</f>
        <v>Term</v>
      </c>
      <c r="F20" s="131"/>
      <c r="G20" s="134">
        <f>G8</f>
        <v>3</v>
      </c>
      <c r="O20" s="133" t="str">
        <f>E7</f>
        <v>Term</v>
      </c>
      <c r="P20" s="134">
        <f>H8</f>
        <v>2</v>
      </c>
    </row>
    <row r="21" spans="5:16">
      <c r="E21" s="131" t="str">
        <f>I7</f>
        <v>Strategy</v>
      </c>
      <c r="F21" s="131"/>
      <c r="G21" s="134">
        <f>K8</f>
        <v>2</v>
      </c>
      <c r="O21" s="133" t="str">
        <f>I7</f>
        <v>Strategy</v>
      </c>
      <c r="P21" s="134">
        <f>M8</f>
        <v>3</v>
      </c>
    </row>
    <row r="22" spans="5:16">
      <c r="G22" s="49">
        <f>SUM(G19:G21)</f>
        <v>8</v>
      </c>
      <c r="O22" s="133" t="str">
        <f>N7</f>
        <v>Objective</v>
      </c>
      <c r="P22" s="134">
        <f>Q8</f>
        <v>2</v>
      </c>
    </row>
    <row r="23" spans="5:16">
      <c r="O23" s="133" t="str">
        <f>R7</f>
        <v>Risk Tolerance</v>
      </c>
      <c r="P23" s="134">
        <f>U8</f>
        <v>1</v>
      </c>
    </row>
    <row r="24" spans="5:16">
      <c r="O24" s="133" t="str">
        <f>V7</f>
        <v>Experience</v>
      </c>
      <c r="P24" s="134">
        <f>Y8</f>
        <v>2</v>
      </c>
    </row>
    <row r="25" spans="5:16">
      <c r="P25" s="49">
        <f>SUM(P19:P24)</f>
        <v>13</v>
      </c>
    </row>
  </sheetData>
  <mergeCells count="57">
    <mergeCell ref="B10:B12"/>
    <mergeCell ref="G8:G16"/>
    <mergeCell ref="C8:C16"/>
    <mergeCell ref="D8:D16"/>
    <mergeCell ref="H8:H16"/>
    <mergeCell ref="F13:F16"/>
    <mergeCell ref="F8:F9"/>
    <mergeCell ref="F10:F12"/>
    <mergeCell ref="X8:X16"/>
    <mergeCell ref="Y8:Y16"/>
    <mergeCell ref="E10:E12"/>
    <mergeCell ref="E8:E9"/>
    <mergeCell ref="E13:E16"/>
    <mergeCell ref="V8:V9"/>
    <mergeCell ref="W8:W9"/>
    <mergeCell ref="W10:W12"/>
    <mergeCell ref="W13:W16"/>
    <mergeCell ref="V13:V14"/>
    <mergeCell ref="V15:V16"/>
    <mergeCell ref="K8:K16"/>
    <mergeCell ref="M8:M16"/>
    <mergeCell ref="I8:I9"/>
    <mergeCell ref="J8:J9"/>
    <mergeCell ref="O18:P18"/>
    <mergeCell ref="E18:G18"/>
    <mergeCell ref="E19:F19"/>
    <mergeCell ref="E20:F20"/>
    <mergeCell ref="E21:F21"/>
    <mergeCell ref="I11:I12"/>
    <mergeCell ref="I13:I14"/>
    <mergeCell ref="I15:I16"/>
    <mergeCell ref="N11:N12"/>
    <mergeCell ref="R11:R12"/>
    <mergeCell ref="R13:R16"/>
    <mergeCell ref="N13:N16"/>
    <mergeCell ref="O10:O12"/>
    <mergeCell ref="O13:O16"/>
    <mergeCell ref="P8:P16"/>
    <mergeCell ref="Q8:Q16"/>
    <mergeCell ref="J10:J12"/>
    <mergeCell ref="J13:J16"/>
    <mergeCell ref="V11:V12"/>
    <mergeCell ref="N1:O1"/>
    <mergeCell ref="N2:O2"/>
    <mergeCell ref="N3:O3"/>
    <mergeCell ref="N4:O4"/>
    <mergeCell ref="U8:U16"/>
    <mergeCell ref="R8:R9"/>
    <mergeCell ref="S8:S9"/>
    <mergeCell ref="S10:S12"/>
    <mergeCell ref="S13:S16"/>
    <mergeCell ref="O8:O9"/>
    <mergeCell ref="N8:N9"/>
    <mergeCell ref="T8:T16"/>
    <mergeCell ref="A6:Y6"/>
    <mergeCell ref="B8:B9"/>
    <mergeCell ref="B13:B16"/>
  </mergeCells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22"/>
  <sheetViews>
    <sheetView workbookViewId="0">
      <selection activeCell="Q9" sqref="Q9"/>
    </sheetView>
  </sheetViews>
  <sheetFormatPr baseColWidth="10" defaultColWidth="8.83203125" defaultRowHeight="15"/>
  <cols>
    <col min="2" max="2" width="8.5" bestFit="1" customWidth="1"/>
    <col min="4" max="4" width="10" bestFit="1" customWidth="1"/>
    <col min="5" max="5" width="9.1640625" bestFit="1" customWidth="1"/>
    <col min="6" max="6" width="10" customWidth="1"/>
    <col min="7" max="8" width="10.5" customWidth="1"/>
    <col min="13" max="13" width="14.5" bestFit="1" customWidth="1"/>
    <col min="14" max="14" width="6.5" style="41" bestFit="1" customWidth="1"/>
  </cols>
  <sheetData>
    <row r="1" spans="2:14" ht="41.25" customHeight="1">
      <c r="B1" s="32" t="s">
        <v>46</v>
      </c>
      <c r="C1" s="39" t="s">
        <v>47</v>
      </c>
      <c r="D1" s="40" t="s">
        <v>65</v>
      </c>
      <c r="E1" s="40" t="s">
        <v>66</v>
      </c>
      <c r="F1" s="40" t="s">
        <v>48</v>
      </c>
      <c r="G1" s="40" t="s">
        <v>49</v>
      </c>
      <c r="H1" s="40" t="s">
        <v>67</v>
      </c>
      <c r="I1" s="33" t="s">
        <v>50</v>
      </c>
      <c r="J1" s="34" t="s">
        <v>40</v>
      </c>
      <c r="K1" s="35"/>
      <c r="L1" s="35"/>
      <c r="M1" s="35"/>
    </row>
    <row r="2" spans="2:14">
      <c r="B2" s="2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2">
        <f>SUM(C2:H2)</f>
        <v>6</v>
      </c>
      <c r="J2" s="9">
        <v>1</v>
      </c>
      <c r="K2" s="35"/>
      <c r="L2" s="35"/>
      <c r="M2" s="35"/>
    </row>
    <row r="3" spans="2:14" ht="16">
      <c r="B3" s="2">
        <v>2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3</v>
      </c>
      <c r="I3" s="2">
        <f t="shared" ref="I3:I22" si="0">SUM(C3:H3)</f>
        <v>8</v>
      </c>
      <c r="J3" s="9">
        <v>2</v>
      </c>
      <c r="K3" s="35"/>
      <c r="L3" s="24" t="s">
        <v>50</v>
      </c>
      <c r="M3" s="36" t="s">
        <v>51</v>
      </c>
      <c r="N3" s="14" t="s">
        <v>40</v>
      </c>
    </row>
    <row r="4" spans="2:14" ht="16">
      <c r="B4" s="2">
        <v>3</v>
      </c>
      <c r="C4" s="8">
        <v>1</v>
      </c>
      <c r="D4" s="8">
        <v>1</v>
      </c>
      <c r="E4" s="8">
        <v>1</v>
      </c>
      <c r="F4" s="8">
        <v>1</v>
      </c>
      <c r="G4" s="8">
        <v>3</v>
      </c>
      <c r="H4" s="8">
        <v>3</v>
      </c>
      <c r="I4" s="2">
        <f t="shared" si="0"/>
        <v>10</v>
      </c>
      <c r="J4" s="9">
        <v>3</v>
      </c>
      <c r="K4" s="35"/>
      <c r="L4" s="15">
        <v>6</v>
      </c>
      <c r="M4" s="37" t="s">
        <v>19</v>
      </c>
      <c r="N4" s="16">
        <v>1</v>
      </c>
    </row>
    <row r="5" spans="2:14" ht="16">
      <c r="B5" s="2">
        <v>4</v>
      </c>
      <c r="C5" s="8">
        <v>1</v>
      </c>
      <c r="D5" s="8">
        <v>1</v>
      </c>
      <c r="E5" s="8">
        <v>1</v>
      </c>
      <c r="F5" s="8">
        <v>3</v>
      </c>
      <c r="G5" s="8">
        <v>3</v>
      </c>
      <c r="H5" s="8">
        <v>3</v>
      </c>
      <c r="I5" s="2">
        <f t="shared" si="0"/>
        <v>12</v>
      </c>
      <c r="J5" s="9">
        <v>3</v>
      </c>
      <c r="K5" s="35"/>
      <c r="L5" s="31">
        <v>7</v>
      </c>
      <c r="M5" s="37" t="s">
        <v>52</v>
      </c>
      <c r="N5" s="16">
        <v>2</v>
      </c>
    </row>
    <row r="6" spans="2:14" ht="16">
      <c r="B6" s="2">
        <v>5</v>
      </c>
      <c r="C6" s="8">
        <v>1</v>
      </c>
      <c r="D6" s="8">
        <v>1</v>
      </c>
      <c r="E6" s="8">
        <v>3</v>
      </c>
      <c r="F6" s="8">
        <v>3</v>
      </c>
      <c r="G6" s="8">
        <v>3</v>
      </c>
      <c r="H6" s="8">
        <v>3</v>
      </c>
      <c r="I6" s="2">
        <f t="shared" si="0"/>
        <v>14</v>
      </c>
      <c r="J6" s="9">
        <v>4</v>
      </c>
      <c r="K6" s="35"/>
      <c r="L6" s="31">
        <v>8</v>
      </c>
      <c r="M6" s="37" t="s">
        <v>52</v>
      </c>
      <c r="N6" s="16">
        <v>2</v>
      </c>
    </row>
    <row r="7" spans="2:14" ht="16">
      <c r="B7" s="2">
        <v>6</v>
      </c>
      <c r="C7" s="8">
        <v>1</v>
      </c>
      <c r="D7" s="8">
        <v>3</v>
      </c>
      <c r="E7" s="8">
        <v>3</v>
      </c>
      <c r="F7" s="8">
        <v>3</v>
      </c>
      <c r="G7" s="8">
        <v>3</v>
      </c>
      <c r="H7" s="8">
        <v>3</v>
      </c>
      <c r="I7" s="2">
        <f t="shared" si="0"/>
        <v>16</v>
      </c>
      <c r="J7" s="9">
        <v>4</v>
      </c>
      <c r="K7" s="35"/>
      <c r="L7" s="31">
        <v>9</v>
      </c>
      <c r="M7" s="37" t="s">
        <v>52</v>
      </c>
      <c r="N7" s="16">
        <v>2</v>
      </c>
    </row>
    <row r="8" spans="2:14" ht="16">
      <c r="B8" s="2">
        <v>7</v>
      </c>
      <c r="C8" s="8">
        <v>3</v>
      </c>
      <c r="D8" s="8">
        <v>3</v>
      </c>
      <c r="E8" s="8">
        <v>3</v>
      </c>
      <c r="F8" s="8">
        <v>3</v>
      </c>
      <c r="G8" s="8">
        <v>3</v>
      </c>
      <c r="H8" s="8">
        <v>3</v>
      </c>
      <c r="I8" s="2">
        <f t="shared" si="0"/>
        <v>18</v>
      </c>
      <c r="J8" s="9">
        <v>5</v>
      </c>
      <c r="K8" s="35"/>
      <c r="L8" s="15">
        <v>10</v>
      </c>
      <c r="M8" s="37" t="s">
        <v>53</v>
      </c>
      <c r="N8" s="16">
        <v>3</v>
      </c>
    </row>
    <row r="9" spans="2:14" ht="16">
      <c r="B9" s="2">
        <v>8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2">
        <f t="shared" si="0"/>
        <v>6</v>
      </c>
      <c r="J9" s="9">
        <v>1</v>
      </c>
      <c r="K9" s="35"/>
      <c r="L9" s="15">
        <v>11</v>
      </c>
      <c r="M9" s="37" t="s">
        <v>53</v>
      </c>
      <c r="N9" s="16">
        <v>3</v>
      </c>
    </row>
    <row r="10" spans="2:14" ht="16">
      <c r="B10" s="2">
        <v>9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2</v>
      </c>
      <c r="I10" s="2">
        <f t="shared" si="0"/>
        <v>7</v>
      </c>
      <c r="J10" s="9">
        <v>2</v>
      </c>
      <c r="K10" s="35"/>
      <c r="L10" s="15">
        <v>12</v>
      </c>
      <c r="M10" s="37" t="s">
        <v>53</v>
      </c>
      <c r="N10" s="16">
        <v>3</v>
      </c>
    </row>
    <row r="11" spans="2:14" ht="16">
      <c r="B11" s="2">
        <v>10</v>
      </c>
      <c r="C11" s="10">
        <v>1</v>
      </c>
      <c r="D11" s="10">
        <v>1</v>
      </c>
      <c r="E11" s="10">
        <v>1</v>
      </c>
      <c r="F11" s="10">
        <v>1</v>
      </c>
      <c r="G11" s="10">
        <v>2</v>
      </c>
      <c r="H11" s="10">
        <v>2</v>
      </c>
      <c r="I11" s="2">
        <f t="shared" si="0"/>
        <v>8</v>
      </c>
      <c r="J11" s="9">
        <v>2</v>
      </c>
      <c r="K11" s="35"/>
      <c r="L11" s="31">
        <v>13</v>
      </c>
      <c r="M11" s="38" t="s">
        <v>54</v>
      </c>
      <c r="N11" s="16">
        <v>4</v>
      </c>
    </row>
    <row r="12" spans="2:14" ht="16">
      <c r="B12" s="2">
        <v>11</v>
      </c>
      <c r="C12" s="10">
        <v>1</v>
      </c>
      <c r="D12" s="10">
        <v>1</v>
      </c>
      <c r="E12" s="10">
        <v>1</v>
      </c>
      <c r="F12" s="10">
        <v>2</v>
      </c>
      <c r="G12" s="10">
        <v>2</v>
      </c>
      <c r="H12" s="10">
        <v>2</v>
      </c>
      <c r="I12" s="2">
        <f t="shared" si="0"/>
        <v>9</v>
      </c>
      <c r="J12" s="9">
        <v>2</v>
      </c>
      <c r="K12" s="35"/>
      <c r="L12" s="31">
        <v>14</v>
      </c>
      <c r="M12" s="38" t="s">
        <v>54</v>
      </c>
      <c r="N12" s="16">
        <v>4</v>
      </c>
    </row>
    <row r="13" spans="2:14" ht="16">
      <c r="B13" s="2">
        <v>12</v>
      </c>
      <c r="C13" s="10">
        <v>1</v>
      </c>
      <c r="D13" s="10">
        <v>1</v>
      </c>
      <c r="E13" s="10">
        <v>2</v>
      </c>
      <c r="F13" s="10">
        <v>2</v>
      </c>
      <c r="G13" s="10">
        <v>2</v>
      </c>
      <c r="H13" s="10">
        <v>2</v>
      </c>
      <c r="I13" s="2">
        <f t="shared" si="0"/>
        <v>10</v>
      </c>
      <c r="J13" s="9">
        <v>3</v>
      </c>
      <c r="K13" s="35"/>
      <c r="L13" s="31">
        <v>15</v>
      </c>
      <c r="M13" s="38" t="s">
        <v>54</v>
      </c>
      <c r="N13" s="16">
        <v>4</v>
      </c>
    </row>
    <row r="14" spans="2:14" ht="16">
      <c r="B14" s="2">
        <v>13</v>
      </c>
      <c r="C14" s="10">
        <v>1</v>
      </c>
      <c r="D14" s="10">
        <v>2</v>
      </c>
      <c r="E14" s="10">
        <v>2</v>
      </c>
      <c r="F14" s="10">
        <v>2</v>
      </c>
      <c r="G14" s="10">
        <v>2</v>
      </c>
      <c r="H14" s="10">
        <v>2</v>
      </c>
      <c r="I14" s="2">
        <f t="shared" si="0"/>
        <v>11</v>
      </c>
      <c r="J14" s="9">
        <v>3</v>
      </c>
      <c r="K14" s="35"/>
      <c r="L14" s="31">
        <v>16</v>
      </c>
      <c r="M14" s="38" t="s">
        <v>54</v>
      </c>
      <c r="N14" s="16">
        <v>4</v>
      </c>
    </row>
    <row r="15" spans="2:14" ht="16">
      <c r="B15" s="2">
        <v>14</v>
      </c>
      <c r="C15" s="10">
        <v>2</v>
      </c>
      <c r="D15" s="10">
        <v>2</v>
      </c>
      <c r="E15" s="10">
        <v>2</v>
      </c>
      <c r="F15" s="10">
        <v>2</v>
      </c>
      <c r="G15" s="10">
        <v>2</v>
      </c>
      <c r="H15" s="10">
        <v>2</v>
      </c>
      <c r="I15" s="2">
        <f t="shared" si="0"/>
        <v>12</v>
      </c>
      <c r="J15" s="9">
        <v>3</v>
      </c>
      <c r="K15" s="35"/>
      <c r="L15" s="31">
        <v>17</v>
      </c>
      <c r="M15" s="38" t="s">
        <v>54</v>
      </c>
      <c r="N15" s="16">
        <v>4</v>
      </c>
    </row>
    <row r="16" spans="2:14" ht="16">
      <c r="B16" s="2">
        <v>15</v>
      </c>
      <c r="C16" s="11">
        <v>2</v>
      </c>
      <c r="D16" s="11">
        <v>2</v>
      </c>
      <c r="E16" s="11">
        <v>2</v>
      </c>
      <c r="F16" s="11">
        <v>2</v>
      </c>
      <c r="G16" s="11">
        <v>2</v>
      </c>
      <c r="H16" s="11">
        <v>2</v>
      </c>
      <c r="I16" s="2">
        <f t="shared" si="0"/>
        <v>12</v>
      </c>
      <c r="J16" s="9">
        <v>3</v>
      </c>
      <c r="K16" s="35"/>
      <c r="L16" s="30">
        <v>18</v>
      </c>
      <c r="M16" s="37" t="s">
        <v>20</v>
      </c>
      <c r="N16" s="16">
        <v>5</v>
      </c>
    </row>
    <row r="17" spans="2:13">
      <c r="B17" s="2">
        <v>16</v>
      </c>
      <c r="C17" s="11">
        <v>2</v>
      </c>
      <c r="D17" s="11">
        <v>2</v>
      </c>
      <c r="E17" s="11">
        <v>2</v>
      </c>
      <c r="F17" s="11">
        <v>2</v>
      </c>
      <c r="G17" s="11">
        <v>2</v>
      </c>
      <c r="H17" s="11">
        <v>3</v>
      </c>
      <c r="I17" s="2">
        <f t="shared" si="0"/>
        <v>13</v>
      </c>
      <c r="J17" s="9">
        <v>4</v>
      </c>
      <c r="K17" s="35"/>
      <c r="L17" s="35"/>
      <c r="M17" s="35"/>
    </row>
    <row r="18" spans="2:13">
      <c r="B18" s="2">
        <v>17</v>
      </c>
      <c r="C18" s="11">
        <v>2</v>
      </c>
      <c r="D18" s="11">
        <v>2</v>
      </c>
      <c r="E18" s="11">
        <v>2</v>
      </c>
      <c r="F18" s="11">
        <v>2</v>
      </c>
      <c r="G18" s="11">
        <v>3</v>
      </c>
      <c r="H18" s="11">
        <v>3</v>
      </c>
      <c r="I18" s="2">
        <f t="shared" si="0"/>
        <v>14</v>
      </c>
      <c r="J18" s="9">
        <v>4</v>
      </c>
      <c r="K18" s="35"/>
      <c r="L18" s="35"/>
      <c r="M18" s="35"/>
    </row>
    <row r="19" spans="2:13">
      <c r="B19" s="2">
        <v>18</v>
      </c>
      <c r="C19" s="11">
        <v>2</v>
      </c>
      <c r="D19" s="11">
        <v>2</v>
      </c>
      <c r="E19" s="11">
        <v>2</v>
      </c>
      <c r="F19" s="11">
        <v>3</v>
      </c>
      <c r="G19" s="11">
        <v>3</v>
      </c>
      <c r="H19" s="11">
        <v>3</v>
      </c>
      <c r="I19" s="2">
        <f t="shared" si="0"/>
        <v>15</v>
      </c>
      <c r="J19" s="9">
        <v>4</v>
      </c>
      <c r="K19" s="35"/>
      <c r="L19" s="35"/>
      <c r="M19" s="35"/>
    </row>
    <row r="20" spans="2:13">
      <c r="B20" s="2">
        <v>19</v>
      </c>
      <c r="C20" s="11">
        <v>2</v>
      </c>
      <c r="D20" s="11">
        <v>2</v>
      </c>
      <c r="E20" s="11">
        <v>3</v>
      </c>
      <c r="F20" s="11">
        <v>3</v>
      </c>
      <c r="G20" s="11">
        <v>3</v>
      </c>
      <c r="H20" s="11">
        <v>3</v>
      </c>
      <c r="I20" s="2">
        <f t="shared" si="0"/>
        <v>16</v>
      </c>
      <c r="J20" s="9">
        <v>4</v>
      </c>
      <c r="K20" s="35"/>
      <c r="L20" s="35"/>
      <c r="M20" s="35"/>
    </row>
    <row r="21" spans="2:13">
      <c r="B21" s="2">
        <v>20</v>
      </c>
      <c r="C21" s="11">
        <v>2</v>
      </c>
      <c r="D21" s="11">
        <v>3</v>
      </c>
      <c r="E21" s="11">
        <v>3</v>
      </c>
      <c r="F21" s="11">
        <v>3</v>
      </c>
      <c r="G21" s="11">
        <v>3</v>
      </c>
      <c r="H21" s="11">
        <v>3</v>
      </c>
      <c r="I21" s="2">
        <f t="shared" si="0"/>
        <v>17</v>
      </c>
      <c r="J21" s="9">
        <v>4</v>
      </c>
      <c r="K21" s="35"/>
      <c r="L21" s="35"/>
      <c r="M21" s="35"/>
    </row>
    <row r="22" spans="2:13">
      <c r="B22" s="2">
        <v>21</v>
      </c>
      <c r="C22" s="11">
        <v>3</v>
      </c>
      <c r="D22" s="11">
        <v>3</v>
      </c>
      <c r="E22" s="11">
        <v>3</v>
      </c>
      <c r="F22" s="11">
        <v>3</v>
      </c>
      <c r="G22" s="11">
        <v>3</v>
      </c>
      <c r="H22" s="11">
        <v>3</v>
      </c>
      <c r="I22" s="2">
        <f t="shared" si="0"/>
        <v>18</v>
      </c>
      <c r="J22" s="9">
        <v>5</v>
      </c>
      <c r="K22" s="35"/>
      <c r="L22" s="35"/>
      <c r="M22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15"/>
  <sheetViews>
    <sheetView workbookViewId="0">
      <selection activeCell="K15" sqref="K15"/>
    </sheetView>
  </sheetViews>
  <sheetFormatPr baseColWidth="10" defaultColWidth="8.83203125" defaultRowHeight="15"/>
  <cols>
    <col min="1" max="1" width="16.83203125" bestFit="1" customWidth="1"/>
    <col min="3" max="3" width="10.5" customWidth="1"/>
    <col min="4" max="4" width="12.1640625" customWidth="1"/>
    <col min="5" max="5" width="10.83203125" customWidth="1"/>
    <col min="9" max="9" width="6.5" bestFit="1" customWidth="1"/>
    <col min="10" max="10" width="14.5" bestFit="1" customWidth="1"/>
    <col min="11" max="11" width="6.5" bestFit="1" customWidth="1"/>
    <col min="13" max="13" width="16.6640625" bestFit="1" customWidth="1"/>
  </cols>
  <sheetData>
    <row r="3" spans="1:13" ht="45">
      <c r="B3" s="3" t="s">
        <v>46</v>
      </c>
      <c r="C3" s="4" t="s">
        <v>47</v>
      </c>
      <c r="D3" s="5" t="s">
        <v>48</v>
      </c>
      <c r="E3" s="5" t="s">
        <v>49</v>
      </c>
      <c r="F3" s="6" t="s">
        <v>50</v>
      </c>
      <c r="G3" s="7" t="s">
        <v>40</v>
      </c>
      <c r="I3" s="12" t="s">
        <v>50</v>
      </c>
      <c r="J3" s="13" t="s">
        <v>51</v>
      </c>
      <c r="K3" s="14" t="s">
        <v>40</v>
      </c>
    </row>
    <row r="4" spans="1:13" ht="16">
      <c r="A4" s="19" t="s">
        <v>60</v>
      </c>
      <c r="B4" s="18">
        <v>1</v>
      </c>
      <c r="C4" s="8">
        <v>1</v>
      </c>
      <c r="D4" s="8">
        <v>1</v>
      </c>
      <c r="E4" s="8">
        <v>1</v>
      </c>
      <c r="F4" s="2">
        <f>SUM(C4:E4)</f>
        <v>3</v>
      </c>
      <c r="G4" s="9">
        <v>1</v>
      </c>
      <c r="I4" s="15">
        <v>3</v>
      </c>
      <c r="J4" s="1" t="s">
        <v>19</v>
      </c>
      <c r="K4" s="16">
        <v>1</v>
      </c>
      <c r="M4" s="17" t="s">
        <v>55</v>
      </c>
    </row>
    <row r="5" spans="1:13" ht="16">
      <c r="A5" s="19" t="s">
        <v>61</v>
      </c>
      <c r="B5" s="18">
        <v>2</v>
      </c>
      <c r="C5" s="8">
        <v>1</v>
      </c>
      <c r="D5" s="8">
        <v>1</v>
      </c>
      <c r="E5" s="8">
        <v>3</v>
      </c>
      <c r="F5" s="2">
        <f t="shared" ref="F5:F15" si="0">SUM(C5:E5)</f>
        <v>5</v>
      </c>
      <c r="G5" s="9">
        <v>2</v>
      </c>
      <c r="I5" s="15">
        <v>4</v>
      </c>
      <c r="J5" s="1" t="s">
        <v>52</v>
      </c>
      <c r="K5" s="16">
        <v>2</v>
      </c>
      <c r="M5" s="17" t="s">
        <v>56</v>
      </c>
    </row>
    <row r="6" spans="1:13" ht="16">
      <c r="A6" s="19" t="s">
        <v>62</v>
      </c>
      <c r="B6" s="18">
        <v>3</v>
      </c>
      <c r="C6" s="8">
        <v>1</v>
      </c>
      <c r="D6" s="8">
        <v>3</v>
      </c>
      <c r="E6" s="8">
        <v>3</v>
      </c>
      <c r="F6" s="2">
        <f t="shared" si="0"/>
        <v>7</v>
      </c>
      <c r="G6" s="9">
        <v>4</v>
      </c>
      <c r="I6" s="15">
        <v>5</v>
      </c>
      <c r="J6" s="1" t="s">
        <v>52</v>
      </c>
      <c r="K6" s="16">
        <v>2</v>
      </c>
      <c r="M6" s="17" t="s">
        <v>57</v>
      </c>
    </row>
    <row r="7" spans="1:13" ht="16">
      <c r="B7" s="2">
        <v>4</v>
      </c>
      <c r="C7" s="8">
        <v>3</v>
      </c>
      <c r="D7" s="8">
        <v>3</v>
      </c>
      <c r="E7" s="8">
        <v>3</v>
      </c>
      <c r="F7" s="2">
        <f t="shared" si="0"/>
        <v>9</v>
      </c>
      <c r="G7" s="9">
        <v>5</v>
      </c>
      <c r="I7" s="15">
        <v>6</v>
      </c>
      <c r="J7" s="1" t="s">
        <v>53</v>
      </c>
      <c r="K7" s="16">
        <v>3</v>
      </c>
      <c r="M7" s="17" t="s">
        <v>58</v>
      </c>
    </row>
    <row r="8" spans="1:13" ht="16">
      <c r="B8" s="2">
        <v>5</v>
      </c>
      <c r="C8" s="10">
        <v>1</v>
      </c>
      <c r="D8" s="10">
        <v>1</v>
      </c>
      <c r="E8" s="10">
        <v>1</v>
      </c>
      <c r="F8" s="2">
        <f t="shared" si="0"/>
        <v>3</v>
      </c>
      <c r="G8" s="9">
        <v>1</v>
      </c>
      <c r="I8" s="15">
        <v>7</v>
      </c>
      <c r="J8" s="1" t="s">
        <v>53</v>
      </c>
      <c r="K8" s="16">
        <v>3</v>
      </c>
      <c r="M8" s="17" t="s">
        <v>59</v>
      </c>
    </row>
    <row r="9" spans="1:13" ht="16">
      <c r="B9" s="2">
        <v>6</v>
      </c>
      <c r="C9" s="10">
        <v>1</v>
      </c>
      <c r="D9" s="10">
        <v>1</v>
      </c>
      <c r="E9" s="10">
        <v>2</v>
      </c>
      <c r="F9" s="2">
        <f t="shared" si="0"/>
        <v>4</v>
      </c>
      <c r="G9" s="9">
        <v>2</v>
      </c>
      <c r="I9" s="15">
        <v>8</v>
      </c>
      <c r="J9" s="1" t="s">
        <v>54</v>
      </c>
      <c r="K9" s="16">
        <v>4</v>
      </c>
    </row>
    <row r="10" spans="1:13" ht="16">
      <c r="B10" s="2">
        <v>7</v>
      </c>
      <c r="C10" s="10">
        <v>1</v>
      </c>
      <c r="D10" s="10">
        <v>2</v>
      </c>
      <c r="E10" s="10">
        <v>2</v>
      </c>
      <c r="F10" s="2">
        <f t="shared" si="0"/>
        <v>5</v>
      </c>
      <c r="G10" s="9">
        <v>2</v>
      </c>
      <c r="I10" s="15">
        <v>9</v>
      </c>
      <c r="J10" s="1" t="s">
        <v>20</v>
      </c>
      <c r="K10" s="16">
        <v>5</v>
      </c>
    </row>
    <row r="11" spans="1:13">
      <c r="B11" s="2">
        <v>8</v>
      </c>
      <c r="C11" s="10">
        <v>2</v>
      </c>
      <c r="D11" s="10">
        <v>2</v>
      </c>
      <c r="E11" s="10">
        <v>2</v>
      </c>
      <c r="F11" s="2">
        <f t="shared" si="0"/>
        <v>6</v>
      </c>
      <c r="G11" s="9">
        <v>3</v>
      </c>
    </row>
    <row r="12" spans="1:13">
      <c r="B12" s="2">
        <v>9</v>
      </c>
      <c r="C12" s="11">
        <v>2</v>
      </c>
      <c r="D12" s="11">
        <v>2</v>
      </c>
      <c r="E12" s="11">
        <v>2</v>
      </c>
      <c r="F12" s="2">
        <f t="shared" si="0"/>
        <v>6</v>
      </c>
      <c r="G12" s="9">
        <v>3</v>
      </c>
    </row>
    <row r="13" spans="1:13">
      <c r="B13" s="2">
        <v>10</v>
      </c>
      <c r="C13" s="11">
        <v>2</v>
      </c>
      <c r="D13" s="11">
        <v>2</v>
      </c>
      <c r="E13" s="11">
        <v>3</v>
      </c>
      <c r="F13" s="2">
        <f t="shared" si="0"/>
        <v>7</v>
      </c>
      <c r="G13" s="9">
        <v>4</v>
      </c>
    </row>
    <row r="14" spans="1:13">
      <c r="B14" s="2">
        <v>11</v>
      </c>
      <c r="C14" s="11">
        <v>2</v>
      </c>
      <c r="D14" s="11">
        <v>3</v>
      </c>
      <c r="E14" s="11">
        <v>3</v>
      </c>
      <c r="F14" s="2">
        <f t="shared" si="0"/>
        <v>8</v>
      </c>
      <c r="G14" s="9">
        <v>4</v>
      </c>
    </row>
    <row r="15" spans="1:13">
      <c r="B15" s="2">
        <v>12</v>
      </c>
      <c r="C15" s="11">
        <v>3</v>
      </c>
      <c r="D15" s="11">
        <v>3</v>
      </c>
      <c r="E15" s="11">
        <v>3</v>
      </c>
      <c r="F15" s="2">
        <f t="shared" si="0"/>
        <v>9</v>
      </c>
      <c r="G15" s="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J16"/>
  <sheetViews>
    <sheetView workbookViewId="0">
      <selection activeCell="I3" sqref="I3"/>
    </sheetView>
  </sheetViews>
  <sheetFormatPr baseColWidth="10" defaultColWidth="8.83203125" defaultRowHeight="15"/>
  <cols>
    <col min="4" max="4" width="11.1640625" bestFit="1" customWidth="1"/>
    <col min="5" max="5" width="11.83203125" bestFit="1" customWidth="1"/>
    <col min="6" max="6" width="5.83203125" bestFit="1" customWidth="1"/>
    <col min="7" max="7" width="6.5" bestFit="1" customWidth="1"/>
    <col min="9" max="9" width="6.5" bestFit="1" customWidth="1"/>
  </cols>
  <sheetData>
    <row r="1" spans="3:10">
      <c r="C1" s="20" t="s">
        <v>46</v>
      </c>
      <c r="D1" s="20" t="s">
        <v>63</v>
      </c>
      <c r="E1" s="20" t="s">
        <v>64</v>
      </c>
      <c r="F1" s="21" t="s">
        <v>50</v>
      </c>
      <c r="G1" s="20" t="s">
        <v>40</v>
      </c>
    </row>
    <row r="2" spans="3:10" ht="16">
      <c r="C2" s="16">
        <v>1</v>
      </c>
      <c r="D2" s="22">
        <v>5</v>
      </c>
      <c r="E2" s="22">
        <v>5</v>
      </c>
      <c r="F2" s="23">
        <f>ROUND(D2/E2,2)</f>
        <v>1</v>
      </c>
      <c r="G2" s="22">
        <v>5</v>
      </c>
      <c r="I2" s="24" t="s">
        <v>50</v>
      </c>
      <c r="J2" s="14" t="s">
        <v>40</v>
      </c>
    </row>
    <row r="3" spans="3:10" ht="16">
      <c r="C3" s="16">
        <v>2</v>
      </c>
      <c r="D3" s="22">
        <v>4</v>
      </c>
      <c r="E3" s="22">
        <v>5</v>
      </c>
      <c r="F3" s="23">
        <f t="shared" ref="F3:F16" si="0">ROUND(D3/E3,2)</f>
        <v>0.8</v>
      </c>
      <c r="G3" s="22">
        <v>4</v>
      </c>
      <c r="I3" s="15">
        <v>1</v>
      </c>
      <c r="J3" s="16">
        <v>5</v>
      </c>
    </row>
    <row r="4" spans="3:10" ht="16">
      <c r="C4" s="16">
        <v>3</v>
      </c>
      <c r="D4" s="22">
        <v>3</v>
      </c>
      <c r="E4" s="22">
        <v>5</v>
      </c>
      <c r="F4" s="23">
        <f t="shared" si="0"/>
        <v>0.6</v>
      </c>
      <c r="G4" s="22">
        <v>3</v>
      </c>
      <c r="I4" s="25">
        <v>0.8</v>
      </c>
      <c r="J4" s="42">
        <v>4</v>
      </c>
    </row>
    <row r="5" spans="3:10" ht="16">
      <c r="C5" s="16">
        <v>4</v>
      </c>
      <c r="D5" s="22">
        <v>2</v>
      </c>
      <c r="E5" s="22">
        <v>5</v>
      </c>
      <c r="F5" s="23">
        <f t="shared" si="0"/>
        <v>0.4</v>
      </c>
      <c r="G5" s="22">
        <v>2</v>
      </c>
      <c r="I5" s="25">
        <v>0.75</v>
      </c>
      <c r="J5" s="43"/>
    </row>
    <row r="6" spans="3:10" ht="16">
      <c r="C6" s="16">
        <v>5</v>
      </c>
      <c r="D6" s="22">
        <v>1</v>
      </c>
      <c r="E6" s="22">
        <v>5</v>
      </c>
      <c r="F6" s="23">
        <f t="shared" si="0"/>
        <v>0.2</v>
      </c>
      <c r="G6" s="22">
        <v>1</v>
      </c>
      <c r="I6" s="25">
        <v>0.67</v>
      </c>
      <c r="J6" s="44"/>
    </row>
    <row r="7" spans="3:10" ht="16">
      <c r="C7" s="16">
        <v>7</v>
      </c>
      <c r="D7" s="26">
        <v>4</v>
      </c>
      <c r="E7" s="26">
        <v>4</v>
      </c>
      <c r="F7" s="27">
        <f t="shared" si="0"/>
        <v>1</v>
      </c>
      <c r="G7" s="26">
        <v>5</v>
      </c>
      <c r="I7" s="15">
        <v>0.6</v>
      </c>
      <c r="J7" s="45">
        <v>3</v>
      </c>
    </row>
    <row r="8" spans="3:10" ht="16">
      <c r="C8" s="16">
        <v>8</v>
      </c>
      <c r="D8" s="26">
        <v>3</v>
      </c>
      <c r="E8" s="26">
        <v>4</v>
      </c>
      <c r="F8" s="27">
        <f t="shared" si="0"/>
        <v>0.75</v>
      </c>
      <c r="G8" s="26">
        <v>4</v>
      </c>
      <c r="I8" s="15">
        <v>0.5</v>
      </c>
      <c r="J8" s="46"/>
    </row>
    <row r="9" spans="3:10" ht="16">
      <c r="C9" s="16">
        <v>9</v>
      </c>
      <c r="D9" s="26">
        <v>2</v>
      </c>
      <c r="E9" s="26">
        <v>4</v>
      </c>
      <c r="F9" s="27">
        <f t="shared" si="0"/>
        <v>0.5</v>
      </c>
      <c r="G9" s="26">
        <v>3</v>
      </c>
      <c r="I9" s="15">
        <v>0.4</v>
      </c>
      <c r="J9" s="47"/>
    </row>
    <row r="10" spans="3:10" ht="16">
      <c r="C10" s="16">
        <v>10</v>
      </c>
      <c r="D10" s="26">
        <v>1</v>
      </c>
      <c r="E10" s="26">
        <v>4</v>
      </c>
      <c r="F10" s="27">
        <f t="shared" si="0"/>
        <v>0.25</v>
      </c>
      <c r="G10" s="26">
        <v>1</v>
      </c>
      <c r="I10" s="25">
        <v>0.33</v>
      </c>
      <c r="J10" s="28">
        <v>2</v>
      </c>
    </row>
    <row r="11" spans="3:10" ht="16">
      <c r="C11" s="29">
        <v>13</v>
      </c>
      <c r="D11" s="22">
        <v>3</v>
      </c>
      <c r="E11" s="22">
        <v>3</v>
      </c>
      <c r="F11" s="23">
        <f t="shared" si="0"/>
        <v>1</v>
      </c>
      <c r="G11" s="22">
        <v>5</v>
      </c>
      <c r="I11" s="30">
        <v>0.25</v>
      </c>
      <c r="J11" s="2">
        <v>1</v>
      </c>
    </row>
    <row r="12" spans="3:10">
      <c r="C12" s="29">
        <v>14</v>
      </c>
      <c r="D12" s="22">
        <v>2</v>
      </c>
      <c r="E12" s="22">
        <v>3</v>
      </c>
      <c r="F12" s="23">
        <f t="shared" si="0"/>
        <v>0.67</v>
      </c>
      <c r="G12" s="22">
        <v>4</v>
      </c>
    </row>
    <row r="13" spans="3:10">
      <c r="C13" s="29">
        <v>15</v>
      </c>
      <c r="D13" s="22">
        <v>1</v>
      </c>
      <c r="E13" s="22">
        <v>3</v>
      </c>
      <c r="F13" s="23">
        <f t="shared" si="0"/>
        <v>0.33</v>
      </c>
      <c r="G13" s="22">
        <v>2</v>
      </c>
    </row>
    <row r="14" spans="3:10">
      <c r="C14" s="29">
        <v>16</v>
      </c>
      <c r="D14" s="26">
        <v>2</v>
      </c>
      <c r="E14" s="26">
        <v>2</v>
      </c>
      <c r="F14" s="27">
        <f>ROUND(D14/E14,2)</f>
        <v>1</v>
      </c>
      <c r="G14" s="26">
        <v>5</v>
      </c>
    </row>
    <row r="15" spans="3:10">
      <c r="C15" s="29">
        <v>17</v>
      </c>
      <c r="D15" s="26">
        <v>1</v>
      </c>
      <c r="E15" s="26">
        <v>2</v>
      </c>
      <c r="F15" s="27">
        <f t="shared" si="0"/>
        <v>0.5</v>
      </c>
      <c r="G15" s="26">
        <v>3</v>
      </c>
    </row>
    <row r="16" spans="3:10">
      <c r="C16" s="29">
        <v>18</v>
      </c>
      <c r="D16" s="22">
        <v>1</v>
      </c>
      <c r="E16" s="22">
        <v>1</v>
      </c>
      <c r="F16" s="23">
        <f t="shared" si="0"/>
        <v>1</v>
      </c>
      <c r="G16" s="22">
        <v>5</v>
      </c>
    </row>
  </sheetData>
  <mergeCells count="2">
    <mergeCell ref="J4:J6"/>
    <mergeCell ref="J7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 Explanation</vt:lpstr>
      <vt:lpstr>UserRiskProfile</vt:lpstr>
      <vt:lpstr>DealRiskProfile</vt:lpstr>
      <vt:lpstr>InferredUserRating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lastPrinted>2021-06-19T20:30:41Z</cp:lastPrinted>
  <dcterms:created xsi:type="dcterms:W3CDTF">2021-06-18T18:47:21Z</dcterms:created>
  <dcterms:modified xsi:type="dcterms:W3CDTF">2021-06-20T23:42:44Z</dcterms:modified>
</cp:coreProperties>
</file>